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755"/>
  </bookViews>
  <sheets>
    <sheet name="NOPEMBER" sheetId="5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I49" i="5"/>
  <c r="J49"/>
  <c r="H49"/>
  <c r="K47"/>
  <c r="I47"/>
  <c r="J47"/>
  <c r="H47"/>
  <c r="K45"/>
  <c r="K49"/>
  <c r="I45"/>
  <c r="J45"/>
  <c r="H45"/>
  <c r="G45"/>
  <c r="G47"/>
  <c r="F49"/>
  <c r="F47"/>
  <c r="F45"/>
  <c r="K31"/>
  <c r="J31"/>
  <c r="I31"/>
  <c r="H31"/>
  <c r="G31"/>
  <c r="F31"/>
  <c r="E45"/>
  <c r="D45"/>
  <c r="D27"/>
  <c r="C11"/>
  <c r="C45"/>
  <c r="C27"/>
  <c r="C25"/>
  <c r="I107"/>
  <c r="D107"/>
  <c r="F107" s="1"/>
  <c r="D106"/>
  <c r="I105"/>
  <c r="F105"/>
  <c r="D104"/>
  <c r="I103"/>
  <c r="D103"/>
  <c r="F103" s="1"/>
  <c r="D102"/>
  <c r="I101"/>
  <c r="F101"/>
  <c r="D100"/>
  <c r="E99"/>
  <c r="I99" s="1"/>
  <c r="C99"/>
  <c r="D98"/>
  <c r="C97"/>
  <c r="D96"/>
  <c r="I95"/>
  <c r="F95"/>
  <c r="D94"/>
  <c r="I93"/>
  <c r="D93"/>
  <c r="F93" s="1"/>
  <c r="D92"/>
  <c r="E91"/>
  <c r="I91" s="1"/>
  <c r="C91"/>
  <c r="C89" s="1"/>
  <c r="D90"/>
  <c r="D88"/>
  <c r="I87"/>
  <c r="H87"/>
  <c r="F87"/>
  <c r="J87" s="1"/>
  <c r="K87" s="1"/>
  <c r="D86"/>
  <c r="E85"/>
  <c r="I85" s="1"/>
  <c r="D85"/>
  <c r="H85" s="1"/>
  <c r="C85"/>
  <c r="C83" s="1"/>
  <c r="D84"/>
  <c r="D82"/>
  <c r="I81"/>
  <c r="F81"/>
  <c r="D80"/>
  <c r="E79"/>
  <c r="I79" s="1"/>
  <c r="C79"/>
  <c r="D78"/>
  <c r="I77"/>
  <c r="D77"/>
  <c r="H77" s="1"/>
  <c r="D76"/>
  <c r="E75"/>
  <c r="C75"/>
  <c r="D74"/>
  <c r="C73"/>
  <c r="D72"/>
  <c r="I71"/>
  <c r="D71"/>
  <c r="H71" s="1"/>
  <c r="D70"/>
  <c r="I69"/>
  <c r="D69"/>
  <c r="H69" s="1"/>
  <c r="D68"/>
  <c r="E67"/>
  <c r="I67" s="1"/>
  <c r="C67"/>
  <c r="D66"/>
  <c r="E65"/>
  <c r="I65" s="1"/>
  <c r="C65"/>
  <c r="D64"/>
  <c r="I63"/>
  <c r="F63"/>
  <c r="D62"/>
  <c r="I61"/>
  <c r="F61"/>
  <c r="D60"/>
  <c r="E59"/>
  <c r="I59" s="1"/>
  <c r="C59"/>
  <c r="D58"/>
  <c r="I57"/>
  <c r="H57"/>
  <c r="D56"/>
  <c r="I55"/>
  <c r="H55"/>
  <c r="D54"/>
  <c r="I53"/>
  <c r="H53"/>
  <c r="D52"/>
  <c r="E51"/>
  <c r="I51" s="1"/>
  <c r="C51"/>
  <c r="D50"/>
  <c r="I43"/>
  <c r="F43"/>
  <c r="D42"/>
  <c r="I41"/>
  <c r="F41"/>
  <c r="D40"/>
  <c r="I39"/>
  <c r="F39"/>
  <c r="D38"/>
  <c r="I37"/>
  <c r="D36"/>
  <c r="I35"/>
  <c r="D34"/>
  <c r="I33"/>
  <c r="D32"/>
  <c r="I29"/>
  <c r="D28"/>
  <c r="E27"/>
  <c r="I27" s="1"/>
  <c r="D26"/>
  <c r="I25"/>
  <c r="H25"/>
  <c r="F25"/>
  <c r="J25" s="1"/>
  <c r="K25" s="1"/>
  <c r="D24"/>
  <c r="E23"/>
  <c r="I23" s="1"/>
  <c r="D23"/>
  <c r="H23" s="1"/>
  <c r="D22"/>
  <c r="I21"/>
  <c r="D21"/>
  <c r="F21" s="1"/>
  <c r="J21" s="1"/>
  <c r="K21" s="1"/>
  <c r="D20"/>
  <c r="I19"/>
  <c r="D19"/>
  <c r="F19" s="1"/>
  <c r="J19" s="1"/>
  <c r="K19" s="1"/>
  <c r="D18"/>
  <c r="I17"/>
  <c r="D17"/>
  <c r="F17" s="1"/>
  <c r="J17" s="1"/>
  <c r="K17" s="1"/>
  <c r="D16"/>
  <c r="I15"/>
  <c r="D15"/>
  <c r="F15" s="1"/>
  <c r="G15" s="1"/>
  <c r="D14"/>
  <c r="I13"/>
  <c r="E13"/>
  <c r="C13"/>
  <c r="F23" l="1"/>
  <c r="G23" s="1"/>
  <c r="E11"/>
  <c r="E73"/>
  <c r="I73" s="1"/>
  <c r="G25"/>
  <c r="E83"/>
  <c r="I83" s="1"/>
  <c r="I11"/>
  <c r="H17"/>
  <c r="C108"/>
  <c r="J23"/>
  <c r="K23" s="1"/>
  <c r="F69"/>
  <c r="J69" s="1"/>
  <c r="K69" s="1"/>
  <c r="F71"/>
  <c r="G71" s="1"/>
  <c r="H21"/>
  <c r="F77"/>
  <c r="D79"/>
  <c r="H79" s="1"/>
  <c r="H81"/>
  <c r="D13"/>
  <c r="G19"/>
  <c r="G39"/>
  <c r="J39"/>
  <c r="K39" s="1"/>
  <c r="H15"/>
  <c r="H19"/>
  <c r="F29"/>
  <c r="H29"/>
  <c r="H27"/>
  <c r="F37"/>
  <c r="H37"/>
  <c r="J95"/>
  <c r="K95" s="1"/>
  <c r="G95"/>
  <c r="J101"/>
  <c r="K101" s="1"/>
  <c r="F99"/>
  <c r="G101"/>
  <c r="G61"/>
  <c r="J61"/>
  <c r="K61" s="1"/>
  <c r="F59"/>
  <c r="G17"/>
  <c r="G21"/>
  <c r="F33"/>
  <c r="H33"/>
  <c r="F35"/>
  <c r="H35"/>
  <c r="G43"/>
  <c r="J43"/>
  <c r="K43" s="1"/>
  <c r="J93"/>
  <c r="K93" s="1"/>
  <c r="F91"/>
  <c r="G93"/>
  <c r="J107"/>
  <c r="K107" s="1"/>
  <c r="G107"/>
  <c r="J15"/>
  <c r="K15" s="1"/>
  <c r="F13"/>
  <c r="G41"/>
  <c r="J41"/>
  <c r="K41" s="1"/>
  <c r="G63"/>
  <c r="J63"/>
  <c r="K63" s="1"/>
  <c r="G81"/>
  <c r="J81"/>
  <c r="K81" s="1"/>
  <c r="F79"/>
  <c r="J105"/>
  <c r="K105" s="1"/>
  <c r="G105"/>
  <c r="J103"/>
  <c r="K103" s="1"/>
  <c r="G103"/>
  <c r="H39"/>
  <c r="H41"/>
  <c r="H43"/>
  <c r="F53"/>
  <c r="F55"/>
  <c r="F57"/>
  <c r="D59"/>
  <c r="H59" s="1"/>
  <c r="H61"/>
  <c r="H63"/>
  <c r="D67"/>
  <c r="D75"/>
  <c r="D83"/>
  <c r="H83" s="1"/>
  <c r="F85"/>
  <c r="G87"/>
  <c r="E89"/>
  <c r="I89" s="1"/>
  <c r="E97"/>
  <c r="I97" s="1"/>
  <c r="I75"/>
  <c r="D91"/>
  <c r="H93"/>
  <c r="H95"/>
  <c r="D99"/>
  <c r="H101"/>
  <c r="H103"/>
  <c r="H105"/>
  <c r="H107"/>
  <c r="D51"/>
  <c r="H51" s="1"/>
  <c r="J71"/>
  <c r="K71" s="1"/>
  <c r="J77"/>
  <c r="K77" s="1"/>
  <c r="D11" l="1"/>
  <c r="G69"/>
  <c r="F67"/>
  <c r="G77"/>
  <c r="F75"/>
  <c r="D97"/>
  <c r="H97" s="1"/>
  <c r="H99"/>
  <c r="F83"/>
  <c r="G85"/>
  <c r="J85"/>
  <c r="K85" s="1"/>
  <c r="G59"/>
  <c r="J59"/>
  <c r="K59" s="1"/>
  <c r="D73"/>
  <c r="H73" s="1"/>
  <c r="H75"/>
  <c r="G55"/>
  <c r="J55"/>
  <c r="K55" s="1"/>
  <c r="J13"/>
  <c r="K13" s="1"/>
  <c r="G13"/>
  <c r="J33"/>
  <c r="K33" s="1"/>
  <c r="G33"/>
  <c r="G37"/>
  <c r="J37"/>
  <c r="K37" s="1"/>
  <c r="D65"/>
  <c r="H65" s="1"/>
  <c r="H67"/>
  <c r="G57"/>
  <c r="J57"/>
  <c r="K57" s="1"/>
  <c r="J99"/>
  <c r="K99" s="1"/>
  <c r="F97"/>
  <c r="G99"/>
  <c r="J29"/>
  <c r="K29" s="1"/>
  <c r="F27"/>
  <c r="G29"/>
  <c r="D89"/>
  <c r="H89" s="1"/>
  <c r="H91"/>
  <c r="G53"/>
  <c r="J53"/>
  <c r="K53" s="1"/>
  <c r="F51"/>
  <c r="G79"/>
  <c r="J79"/>
  <c r="K79" s="1"/>
  <c r="J91"/>
  <c r="K91" s="1"/>
  <c r="F89"/>
  <c r="G91"/>
  <c r="H13"/>
  <c r="J35"/>
  <c r="K35" s="1"/>
  <c r="G35"/>
  <c r="E108"/>
  <c r="I108" l="1"/>
  <c r="G75"/>
  <c r="F73"/>
  <c r="J75"/>
  <c r="K75" s="1"/>
  <c r="G67"/>
  <c r="J67"/>
  <c r="K67" s="1"/>
  <c r="F65"/>
  <c r="G97"/>
  <c r="J97"/>
  <c r="K97" s="1"/>
  <c r="G89"/>
  <c r="J89"/>
  <c r="K89" s="1"/>
  <c r="G51"/>
  <c r="J51"/>
  <c r="K51" s="1"/>
  <c r="J27"/>
  <c r="K27" s="1"/>
  <c r="G27"/>
  <c r="G83"/>
  <c r="J83"/>
  <c r="K83" s="1"/>
  <c r="D108"/>
  <c r="H11"/>
  <c r="F11"/>
  <c r="J65" l="1"/>
  <c r="K65" s="1"/>
  <c r="G65"/>
  <c r="G73"/>
  <c r="J73"/>
  <c r="K73" s="1"/>
  <c r="H108"/>
  <c r="F108"/>
  <c r="G11"/>
  <c r="J11"/>
  <c r="K11" s="1"/>
  <c r="G108" l="1"/>
  <c r="J108"/>
  <c r="K108" s="1"/>
  <c r="L108" s="1"/>
</calcChain>
</file>

<file path=xl/sharedStrings.xml><?xml version="1.0" encoding="utf-8"?>
<sst xmlns="http://schemas.openxmlformats.org/spreadsheetml/2006/main" count="131" uniqueCount="126">
  <si>
    <t>DI KABUPATEN KARANGANYAR</t>
  </si>
  <si>
    <t>OPD</t>
  </si>
  <si>
    <t>SUMBER DANA</t>
  </si>
  <si>
    <t>TUTUP BULAN</t>
  </si>
  <si>
    <t>DANA (Rp)</t>
  </si>
  <si>
    <t>S P 2 D</t>
  </si>
  <si>
    <t>S P J</t>
  </si>
  <si>
    <t>REAL KEGIATAN %</t>
  </si>
  <si>
    <t>KET</t>
  </si>
  <si>
    <t>BELANJA LANGSUNG</t>
  </si>
  <si>
    <t>Penyediaan Jasa Surat Menyurat</t>
  </si>
  <si>
    <t>Penyediaan Bahan Logistik Kantor</t>
  </si>
  <si>
    <t>J U M L A H</t>
  </si>
  <si>
    <t>CAMAT JUMAPOLO</t>
  </si>
  <si>
    <t>Program Penunjang Urusan Pemerintahan Daerah Kabupaten/Kota</t>
  </si>
  <si>
    <t xml:space="preserve">Perencanaan, Penganggaran, dan Evaluasi Kinerja Perangkat Daerah </t>
  </si>
  <si>
    <t xml:space="preserve">Penyusunan Dokumen Perencanaan Perangkat Daerah </t>
  </si>
  <si>
    <t xml:space="preserve">Koordinasi dan Penyusunan Dokumen RKA-SKPD </t>
  </si>
  <si>
    <t xml:space="preserve">Koordinasi dan Penyusunan  DPA-SKPD </t>
  </si>
  <si>
    <t>Penyusunan    Laporan    Capaian    Kinerja   dan Ikhtisar Realisasi Kinerja SKPD</t>
  </si>
  <si>
    <t xml:space="preserve">Administrasi Keuangan Perangkat Daerah </t>
  </si>
  <si>
    <t>Penyediaan Gaji dan Tunjangan ASN</t>
  </si>
  <si>
    <t>7.01.01.02.01</t>
  </si>
  <si>
    <t>7.01.01.02.01.01</t>
  </si>
  <si>
    <t>7.01.01.02.01.02</t>
  </si>
  <si>
    <t>7.01.01.</t>
  </si>
  <si>
    <t>7.01.01.02.01.04</t>
  </si>
  <si>
    <t>7.01.01.02.01.06</t>
  </si>
  <si>
    <t>7.01.01.02.02</t>
  </si>
  <si>
    <t>7.01.01.02.02.01</t>
  </si>
  <si>
    <t xml:space="preserve">Administrasi Umum Perangkat Daerah </t>
  </si>
  <si>
    <t>Penyediaan Komponen Instalasi Listrik/ Penerangan Bangunan Kantor</t>
  </si>
  <si>
    <t xml:space="preserve">Penyediaan Peralatan Rumah Tangga </t>
  </si>
  <si>
    <t>Penyediaan Barang Cetakan dan Penggandaan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</si>
  <si>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</si>
  <si>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</si>
  <si>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</si>
  <si>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</si>
  <si>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</si>
  <si>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</si>
  <si>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</si>
  <si>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</si>
  <si>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</si>
  <si>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</si>
  <si>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</si>
  <si>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</si>
  <si>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</si>
  <si>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</si>
  <si>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</si>
  <si>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</si>
  <si>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 xml:space="preserve">Pemberdayaan Lembaga Kemasyarakatan Tingkat Kecamatan </t>
  </si>
  <si>
    <t>Peningkatan Efektifitas Kegiatan Pemberdayaan Masyarakat di Wilayah Kecamatan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</si>
  <si>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</si>
  <si>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</si>
  <si>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</si>
  <si>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</si>
  <si>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</si>
  <si>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</si>
  <si>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</si>
  <si>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 xml:space="preserve">Program Pembinaan Dan Pengawasan Pemerintahan Desa </t>
  </si>
  <si>
    <t xml:space="preserve">Fasilitasi, Rekomendasi, Dan Koordinasi Pembinaan Dan Pengawasan Pemerintahan Desa </t>
  </si>
  <si>
    <t xml:space="preserve">Fasilitasi Penyusunan Peraturan Desa Dan Peraturan Kepala Desa </t>
  </si>
  <si>
    <t xml:space="preserve">Fasilitasi Administrasi Tata Pemerintahan Desa </t>
  </si>
  <si>
    <t xml:space="preserve">Fasilitasi Pengelolaan Keuangan Desa dan Pendayagunaan Aset Desa </t>
  </si>
  <si>
    <t xml:space="preserve">Fasilitasi Pelaksanaan Tugas Kepala Desa Dan Perangkat Desa </t>
  </si>
  <si>
    <t>7.01.01.2.06</t>
  </si>
  <si>
    <t>7.01.01.2.06.01</t>
  </si>
  <si>
    <t>7.01.01.2.06.03</t>
  </si>
  <si>
    <t>7.01.01.2.06.04</t>
  </si>
  <si>
    <t>7.01.01.2.06.05</t>
  </si>
  <si>
    <t>7.01.01.2.06.06</t>
  </si>
  <si>
    <t>7.01.01.2.06.08</t>
  </si>
  <si>
    <t>7.01.01.2.06.09</t>
  </si>
  <si>
    <t>7.01.01.2.08</t>
  </si>
  <si>
    <t>7.01.01.2.08.01</t>
  </si>
  <si>
    <t>7.01.01.2.08.02</t>
  </si>
  <si>
    <t>7.01.01.2.08.04</t>
  </si>
  <si>
    <t>7.01.01.2.09</t>
  </si>
  <si>
    <t>7.01.01.2.09.01</t>
  </si>
  <si>
    <t>7.01.01.2.09.06</t>
  </si>
  <si>
    <t>7.01.02</t>
  </si>
  <si>
    <t>7.01.02.2.02</t>
  </si>
  <si>
    <t>7.01.02.2.02.02</t>
  </si>
  <si>
    <t>7.01.02.2.02.03</t>
  </si>
  <si>
    <t>7.01.03</t>
  </si>
  <si>
    <t>7.01.03.2.01</t>
  </si>
  <si>
    <t>7.01.03.2.01.01</t>
  </si>
  <si>
    <t>7.01.03.2.03</t>
  </si>
  <si>
    <t>7.01.03.2.03.01</t>
  </si>
  <si>
    <t>7.01.04</t>
  </si>
  <si>
    <t>7.01.04.2.01</t>
  </si>
  <si>
    <t>7.01.05</t>
  </si>
  <si>
    <t>7.01.05.2.01</t>
  </si>
  <si>
    <t>7.01.05.2.01.03</t>
  </si>
  <si>
    <t>7.01.05.2.01.04</t>
  </si>
  <si>
    <t>7.01.06</t>
  </si>
  <si>
    <t>7.01.06.2.01</t>
  </si>
  <si>
    <t>7.01.06.2.01.01</t>
  </si>
  <si>
    <t>7.01.06.2.01.02</t>
  </si>
  <si>
    <t>7.01.06.2.01.03</t>
  </si>
  <si>
    <t>7.01.06.2.01.05</t>
  </si>
  <si>
    <t>REALISASI PENGGUNA  DANA PEKERJAAN / KEGIATAN TAHUN ANGGARAN 2021</t>
  </si>
  <si>
    <t xml:space="preserve">Drs. MURSENO </t>
  </si>
  <si>
    <t xml:space="preserve">Pembina Tingkat I </t>
  </si>
  <si>
    <t xml:space="preserve">NIP. 19660102 199302 1 001 </t>
  </si>
  <si>
    <t>:  KECAMATAN JUMAPOLO</t>
  </si>
  <si>
    <t>:  D A U</t>
  </si>
  <si>
    <t>%</t>
  </si>
  <si>
    <t>s/d Bulan Lalu (Rp)</t>
  </si>
  <si>
    <t>Bulan ini (Rp)</t>
  </si>
  <si>
    <t>s/d Bulan ini ( Rp )</t>
  </si>
  <si>
    <t>NO</t>
  </si>
  <si>
    <t>KODE REKENING/NAMA KEGIATAN DAN SUB KEGIATAN</t>
  </si>
  <si>
    <t xml:space="preserve">    a. DPA                b. Kontrak</t>
  </si>
  <si>
    <t>7.01.01.2.06.02</t>
  </si>
  <si>
    <t>7.01.01.2.07</t>
  </si>
  <si>
    <t xml:space="preserve">Pengadaan Barang Milik Daerah Penunjang Urusan Pemerintah Daerah </t>
  </si>
  <si>
    <t>Pengadaan Peralatan dan Mesin Lainya</t>
  </si>
  <si>
    <t>Pengadaan Saerana dan Prasarana Pendukung Gedung atau bangunan Lainya</t>
  </si>
  <si>
    <t>7.01.01.2.07.06</t>
  </si>
  <si>
    <t>7.01.01.2.07.11</t>
  </si>
  <si>
    <t>Penyediaan Peralatan dan Perlengkapan Kantor</t>
  </si>
  <si>
    <t>Jumapolo,  30 Nopember 2021</t>
  </si>
  <si>
    <t>:  NOPEMBER 2021</t>
  </si>
  <si>
    <t>Gaji</t>
  </si>
  <si>
    <t>Rutin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</si>
</sst>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_);_(@_)"/>
    <numFmt numFmtId="167" formatCode="_(* #,##0.0_);_(* \(#,##0.0\);_(* &quot;-&quot;?_);_(@_)"/>
    <numFmt numFmtId="168" formatCode="_(* #,##0_);_(* \(#,##0\);_(* &quot;-&quot;??_);_(@_)"/>
    <numFmt numFmtId="170" formatCode="_(* #,##0_);_(* \(#,##0\);_(* &quot;-&quot;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i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indexed="8"/>
      <name val="Calibri"/>
      <family val="2"/>
      <scheme val="minor"/>
    </font>
    <font>
      <sz val="10"/>
      <color indexed="8"/>
      <name val="Arial Narrow"/>
      <family val="2"/>
    </font>
    <font>
      <sz val="10"/>
      <color theme="1"/>
      <name val="Calibri"/>
      <family val="2"/>
      <charset val="1"/>
      <scheme val="minor"/>
    </font>
    <font>
      <b/>
      <sz val="10"/>
      <color indexed="8"/>
      <name val="Arial Narrow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top"/>
    </xf>
    <xf numFmtId="43" fontId="1" fillId="0" borderId="0" applyFont="0" applyFill="0" applyBorder="0" applyAlignment="0" applyProtection="0"/>
  </cellStyleXfs>
  <cellXfs count="154">
    <xf numFmtId="0" fontId="0" fillId="0" borderId="0" xfId="0"/>
    <xf numFmtId="164" fontId="0" fillId="0" borderId="0" xfId="1" applyFont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top"/>
    </xf>
    <xf numFmtId="0" fontId="5" fillId="2" borderId="0" xfId="0" applyFont="1" applyFill="1" applyBorder="1"/>
    <xf numFmtId="0" fontId="4" fillId="2" borderId="6" xfId="0" applyFont="1" applyFill="1" applyBorder="1" applyAlignment="1">
      <alignment horizontal="center" vertical="top"/>
    </xf>
    <xf numFmtId="10" fontId="4" fillId="2" borderId="6" xfId="2" applyNumberFormat="1" applyFont="1" applyFill="1" applyBorder="1" applyAlignment="1">
      <alignment vertical="top"/>
    </xf>
    <xf numFmtId="41" fontId="4" fillId="2" borderId="6" xfId="0" applyNumberFormat="1" applyFont="1" applyFill="1" applyBorder="1" applyAlignment="1">
      <alignment vertical="top"/>
    </xf>
    <xf numFmtId="41" fontId="4" fillId="2" borderId="6" xfId="0" applyNumberFormat="1" applyFont="1" applyFill="1" applyBorder="1" applyAlignment="1">
      <alignment horizontal="center" vertical="top"/>
    </xf>
    <xf numFmtId="167" fontId="4" fillId="2" borderId="6" xfId="0" applyNumberFormat="1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center"/>
    </xf>
    <xf numFmtId="41" fontId="4" fillId="2" borderId="0" xfId="0" applyNumberFormat="1" applyFont="1" applyFill="1" applyBorder="1"/>
    <xf numFmtId="0" fontId="5" fillId="2" borderId="0" xfId="0" applyFont="1" applyFill="1"/>
    <xf numFmtId="41" fontId="5" fillId="2" borderId="0" xfId="0" applyNumberFormat="1" applyFont="1" applyFill="1"/>
    <xf numFmtId="164" fontId="4" fillId="2" borderId="0" xfId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1" fontId="5" fillId="2" borderId="0" xfId="0" applyNumberFormat="1" applyFont="1" applyFill="1" applyAlignment="1"/>
    <xf numFmtId="9" fontId="5" fillId="2" borderId="0" xfId="0" applyNumberFormat="1" applyFont="1" applyFill="1"/>
    <xf numFmtId="0" fontId="5" fillId="2" borderId="0" xfId="0" applyFont="1" applyFill="1" applyAlignment="1"/>
    <xf numFmtId="2" fontId="4" fillId="2" borderId="6" xfId="0" applyNumberFormat="1" applyFont="1" applyFill="1" applyBorder="1" applyAlignment="1">
      <alignment vertical="top"/>
    </xf>
    <xf numFmtId="10" fontId="4" fillId="2" borderId="0" xfId="0" applyNumberFormat="1" applyFont="1" applyFill="1" applyBorder="1"/>
    <xf numFmtId="164" fontId="9" fillId="2" borderId="6" xfId="1" applyFont="1" applyFill="1" applyBorder="1" applyAlignment="1">
      <alignment horizontal="center" vertical="top"/>
    </xf>
    <xf numFmtId="41" fontId="10" fillId="2" borderId="0" xfId="0" applyNumberFormat="1" applyFont="1" applyFill="1" applyBorder="1"/>
    <xf numFmtId="0" fontId="10" fillId="2" borderId="0" xfId="0" applyFont="1" applyFill="1"/>
    <xf numFmtId="164" fontId="10" fillId="0" borderId="0" xfId="1" applyFont="1"/>
    <xf numFmtId="0" fontId="10" fillId="0" borderId="0" xfId="0" applyFont="1"/>
    <xf numFmtId="0" fontId="10" fillId="2" borderId="0" xfId="0" applyFont="1" applyFill="1" applyBorder="1"/>
    <xf numFmtId="41" fontId="10" fillId="2" borderId="0" xfId="0" applyNumberFormat="1" applyFont="1" applyFill="1"/>
    <xf numFmtId="0" fontId="0" fillId="2" borderId="0" xfId="0" applyFont="1" applyFill="1"/>
    <xf numFmtId="0" fontId="17" fillId="2" borderId="0" xfId="0" applyFont="1" applyFill="1"/>
    <xf numFmtId="41" fontId="17" fillId="2" borderId="0" xfId="0" applyNumberFormat="1" applyFont="1" applyFill="1"/>
    <xf numFmtId="0" fontId="17" fillId="2" borderId="0" xfId="0" applyFont="1" applyFill="1" applyAlignment="1">
      <alignment horizontal="center"/>
    </xf>
    <xf numFmtId="0" fontId="5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0" xfId="0" applyFill="1" applyAlignment="1">
      <alignment vertical="top"/>
    </xf>
    <xf numFmtId="164" fontId="0" fillId="0" borderId="0" xfId="1" applyFont="1" applyAlignment="1">
      <alignment vertical="top"/>
    </xf>
    <xf numFmtId="0" fontId="0" fillId="0" borderId="0" xfId="0" applyAlignment="1">
      <alignment vertical="top"/>
    </xf>
    <xf numFmtId="166" fontId="5" fillId="2" borderId="0" xfId="0" applyNumberFormat="1" applyFont="1" applyFill="1" applyBorder="1" applyAlignment="1">
      <alignment vertical="top"/>
    </xf>
    <xf numFmtId="41" fontId="10" fillId="2" borderId="0" xfId="0" applyNumberFormat="1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164" fontId="10" fillId="0" borderId="0" xfId="1" applyFont="1" applyAlignment="1">
      <alignment vertical="top"/>
    </xf>
    <xf numFmtId="0" fontId="10" fillId="0" borderId="0" xfId="0" applyFont="1" applyAlignment="1">
      <alignment vertical="top"/>
    </xf>
    <xf numFmtId="166" fontId="5" fillId="2" borderId="0" xfId="0" applyNumberFormat="1" applyFont="1" applyFill="1" applyBorder="1" applyAlignment="1">
      <alignment horizontal="right" vertical="top"/>
    </xf>
    <xf numFmtId="167" fontId="5" fillId="2" borderId="0" xfId="0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/>
    <xf numFmtId="164" fontId="7" fillId="0" borderId="0" xfId="1" applyFont="1"/>
    <xf numFmtId="0" fontId="7" fillId="0" borderId="0" xfId="0" applyFont="1"/>
    <xf numFmtId="0" fontId="4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41" fontId="5" fillId="2" borderId="2" xfId="0" applyNumberFormat="1" applyFont="1" applyFill="1" applyBorder="1" applyAlignment="1">
      <alignment vertical="top"/>
    </xf>
    <xf numFmtId="0" fontId="8" fillId="2" borderId="5" xfId="3" applyFont="1" applyFill="1" applyBorder="1" applyAlignment="1">
      <alignment horizontal="left" vertical="top" wrapText="1"/>
    </xf>
    <xf numFmtId="164" fontId="9" fillId="2" borderId="5" xfId="1" applyFont="1" applyFill="1" applyBorder="1" applyAlignment="1">
      <alignment horizontal="center" vertical="top"/>
    </xf>
    <xf numFmtId="10" fontId="4" fillId="2" borderId="5" xfId="2" applyNumberFormat="1" applyFont="1" applyFill="1" applyBorder="1" applyAlignment="1">
      <alignment vertical="top"/>
    </xf>
    <xf numFmtId="41" fontId="4" fillId="2" borderId="5" xfId="0" applyNumberFormat="1" applyFont="1" applyFill="1" applyBorder="1" applyAlignment="1">
      <alignment vertical="top"/>
    </xf>
    <xf numFmtId="166" fontId="4" fillId="2" borderId="5" xfId="0" applyNumberFormat="1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1" fontId="5" fillId="2" borderId="2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vertical="top"/>
    </xf>
    <xf numFmtId="166" fontId="4" fillId="2" borderId="2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164" fontId="10" fillId="0" borderId="0" xfId="1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5" fillId="2" borderId="5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left" vertical="top" wrapText="1"/>
    </xf>
    <xf numFmtId="10" fontId="4" fillId="2" borderId="5" xfId="0" applyNumberFormat="1" applyFont="1" applyFill="1" applyBorder="1" applyAlignment="1">
      <alignment vertical="top"/>
    </xf>
    <xf numFmtId="166" fontId="5" fillId="2" borderId="5" xfId="0" applyNumberFormat="1" applyFont="1" applyFill="1" applyBorder="1" applyAlignment="1">
      <alignment vertical="top"/>
    </xf>
    <xf numFmtId="164" fontId="12" fillId="2" borderId="2" xfId="1" applyFont="1" applyFill="1" applyBorder="1" applyAlignment="1">
      <alignment horizontal="center" vertical="top"/>
    </xf>
    <xf numFmtId="168" fontId="13" fillId="2" borderId="5" xfId="4" applyNumberFormat="1" applyFont="1" applyFill="1" applyBorder="1" applyAlignment="1">
      <alignment horizontal="left" vertical="top" wrapText="1"/>
    </xf>
    <xf numFmtId="164" fontId="10" fillId="2" borderId="5" xfId="1" applyFont="1" applyFill="1" applyBorder="1" applyAlignment="1">
      <alignment horizontal="center" vertical="top"/>
    </xf>
    <xf numFmtId="164" fontId="12" fillId="2" borderId="5" xfId="1" applyFont="1" applyFill="1" applyBorder="1" applyAlignment="1">
      <alignment horizontal="center" vertical="top"/>
    </xf>
    <xf numFmtId="41" fontId="5" fillId="2" borderId="5" xfId="0" applyNumberFormat="1" applyFont="1" applyFill="1" applyBorder="1" applyAlignment="1">
      <alignment vertical="top"/>
    </xf>
    <xf numFmtId="10" fontId="5" fillId="2" borderId="5" xfId="0" applyNumberFormat="1" applyFont="1" applyFill="1" applyBorder="1" applyAlignment="1">
      <alignment vertical="top"/>
    </xf>
    <xf numFmtId="164" fontId="10" fillId="2" borderId="2" xfId="1" applyFont="1" applyFill="1" applyBorder="1" applyAlignment="1">
      <alignment horizontal="center" vertical="top"/>
    </xf>
    <xf numFmtId="166" fontId="5" fillId="2" borderId="2" xfId="0" applyNumberFormat="1" applyFont="1" applyFill="1" applyBorder="1" applyAlignment="1">
      <alignment vertical="top"/>
    </xf>
    <xf numFmtId="168" fontId="14" fillId="2" borderId="5" xfId="4" applyNumberFormat="1" applyFont="1" applyFill="1" applyBorder="1" applyAlignment="1">
      <alignment horizontal="left" vertical="top" readingOrder="1"/>
    </xf>
    <xf numFmtId="164" fontId="15" fillId="2" borderId="2" xfId="1" applyFont="1" applyFill="1" applyBorder="1" applyAlignment="1">
      <alignment horizontal="center" vertical="top"/>
    </xf>
    <xf numFmtId="168" fontId="14" fillId="2" borderId="5" xfId="4" applyNumberFormat="1" applyFont="1" applyFill="1" applyBorder="1" applyAlignment="1">
      <alignment horizontal="left" vertical="top" wrapText="1" readingOrder="1"/>
    </xf>
    <xf numFmtId="164" fontId="15" fillId="2" borderId="5" xfId="1" applyFont="1" applyFill="1" applyBorder="1" applyAlignment="1">
      <alignment horizontal="center" vertical="top"/>
    </xf>
    <xf numFmtId="168" fontId="8" fillId="2" borderId="5" xfId="4" applyNumberFormat="1" applyFont="1" applyFill="1" applyBorder="1" applyAlignment="1">
      <alignment horizontal="left" vertical="top" readingOrder="1"/>
    </xf>
    <xf numFmtId="168" fontId="16" fillId="2" borderId="5" xfId="4" applyNumberFormat="1" applyFont="1" applyFill="1" applyBorder="1" applyAlignment="1">
      <alignment horizontal="center" vertical="top"/>
    </xf>
    <xf numFmtId="41" fontId="4" fillId="2" borderId="5" xfId="0" applyNumberFormat="1" applyFont="1" applyFill="1" applyBorder="1" applyAlignment="1">
      <alignment horizontal="center" vertical="top"/>
    </xf>
    <xf numFmtId="41" fontId="10" fillId="2" borderId="2" xfId="0" applyNumberFormat="1" applyFont="1" applyFill="1" applyBorder="1" applyAlignment="1">
      <alignment horizontal="center" vertical="top"/>
    </xf>
    <xf numFmtId="0" fontId="12" fillId="2" borderId="5" xfId="0" applyFont="1" applyFill="1" applyBorder="1" applyAlignment="1">
      <alignment horizontal="left" vertical="top" wrapText="1"/>
    </xf>
    <xf numFmtId="168" fontId="14" fillId="2" borderId="5" xfId="4" applyNumberFormat="1" applyFont="1" applyFill="1" applyBorder="1" applyAlignment="1">
      <alignment horizontal="center" vertical="top"/>
    </xf>
    <xf numFmtId="165" fontId="5" fillId="2" borderId="2" xfId="0" applyNumberFormat="1" applyFont="1" applyFill="1" applyBorder="1" applyAlignment="1">
      <alignment vertical="top"/>
    </xf>
    <xf numFmtId="166" fontId="5" fillId="2" borderId="5" xfId="0" applyNumberFormat="1" applyFont="1" applyFill="1" applyBorder="1" applyAlignment="1">
      <alignment horizontal="right" vertical="top"/>
    </xf>
    <xf numFmtId="166" fontId="5" fillId="2" borderId="2" xfId="0" applyNumberFormat="1" applyFont="1" applyFill="1" applyBorder="1" applyAlignment="1">
      <alignment horizontal="right" vertical="top"/>
    </xf>
    <xf numFmtId="168" fontId="14" fillId="2" borderId="2" xfId="4" applyNumberFormat="1" applyFont="1" applyFill="1" applyBorder="1" applyAlignment="1">
      <alignment horizontal="center" vertical="top"/>
    </xf>
    <xf numFmtId="164" fontId="10" fillId="2" borderId="5" xfId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168" fontId="8" fillId="2" borderId="5" xfId="4" applyNumberFormat="1" applyFont="1" applyFill="1" applyBorder="1" applyAlignment="1">
      <alignment horizontal="center" vertical="top"/>
    </xf>
    <xf numFmtId="167" fontId="4" fillId="2" borderId="5" xfId="0" applyNumberFormat="1" applyFont="1" applyFill="1" applyBorder="1" applyAlignment="1">
      <alignment horizontal="right" vertical="top"/>
    </xf>
    <xf numFmtId="168" fontId="8" fillId="2" borderId="2" xfId="4" applyNumberFormat="1" applyFont="1" applyFill="1" applyBorder="1" applyAlignment="1">
      <alignment horizontal="center" vertical="top"/>
    </xf>
    <xf numFmtId="167" fontId="5" fillId="2" borderId="2" xfId="0" applyNumberFormat="1" applyFont="1" applyFill="1" applyBorder="1" applyAlignment="1">
      <alignment horizontal="right" vertical="top"/>
    </xf>
    <xf numFmtId="170" fontId="5" fillId="2" borderId="5" xfId="0" applyNumberFormat="1" applyFont="1" applyFill="1" applyBorder="1" applyAlignment="1">
      <alignment horizontal="right" vertical="top"/>
    </xf>
    <xf numFmtId="167" fontId="5" fillId="2" borderId="5" xfId="0" applyNumberFormat="1" applyFont="1" applyFill="1" applyBorder="1" applyAlignment="1">
      <alignment horizontal="right" vertical="top"/>
    </xf>
    <xf numFmtId="170" fontId="5" fillId="2" borderId="2" xfId="0" applyNumberFormat="1" applyFont="1" applyFill="1" applyBorder="1" applyAlignment="1">
      <alignment horizontal="right" vertical="top"/>
    </xf>
    <xf numFmtId="164" fontId="5" fillId="2" borderId="5" xfId="1" applyFont="1" applyFill="1" applyBorder="1" applyAlignment="1">
      <alignment vertical="top"/>
    </xf>
    <xf numFmtId="170" fontId="5" fillId="2" borderId="2" xfId="0" applyNumberFormat="1" applyFont="1" applyFill="1" applyBorder="1" applyAlignment="1">
      <alignment vertical="top"/>
    </xf>
    <xf numFmtId="168" fontId="8" fillId="2" borderId="5" xfId="4" applyNumberFormat="1" applyFont="1" applyFill="1" applyBorder="1" applyAlignment="1">
      <alignment horizontal="left" vertical="top" wrapText="1" readingOrder="1"/>
    </xf>
    <xf numFmtId="0" fontId="4" fillId="2" borderId="5" xfId="0" applyFont="1" applyFill="1" applyBorder="1" applyAlignment="1">
      <alignment vertical="top"/>
    </xf>
    <xf numFmtId="168" fontId="16" fillId="2" borderId="2" xfId="4" applyNumberFormat="1" applyFont="1" applyFill="1" applyBorder="1" applyAlignment="1">
      <alignment horizontal="left" vertical="top" readingOrder="1"/>
    </xf>
    <xf numFmtId="168" fontId="14" fillId="2" borderId="2" xfId="4" applyNumberFormat="1" applyFont="1" applyFill="1" applyBorder="1" applyAlignment="1">
      <alignment horizontal="left" vertical="top" readingOrder="1"/>
    </xf>
    <xf numFmtId="164" fontId="5" fillId="2" borderId="2" xfId="0" applyNumberFormat="1" applyFont="1" applyFill="1" applyBorder="1" applyAlignment="1">
      <alignment vertical="top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center" vertical="top"/>
    </xf>
    <xf numFmtId="168" fontId="14" fillId="2" borderId="10" xfId="4" applyNumberFormat="1" applyFont="1" applyFill="1" applyBorder="1" applyAlignment="1">
      <alignment horizontal="left" vertical="top" wrapText="1" readingOrder="1"/>
    </xf>
    <xf numFmtId="168" fontId="14" fillId="2" borderId="10" xfId="4" applyNumberFormat="1" applyFont="1" applyFill="1" applyBorder="1" applyAlignment="1">
      <alignment horizontal="center" vertical="top"/>
    </xf>
    <xf numFmtId="164" fontId="12" fillId="2" borderId="10" xfId="1" applyFont="1" applyFill="1" applyBorder="1" applyAlignment="1">
      <alignment horizontal="center" vertical="top"/>
    </xf>
    <xf numFmtId="164" fontId="10" fillId="2" borderId="10" xfId="1" applyFont="1" applyFill="1" applyBorder="1" applyAlignment="1">
      <alignment horizontal="center" vertical="top"/>
    </xf>
    <xf numFmtId="41" fontId="5" fillId="2" borderId="10" xfId="0" applyNumberFormat="1" applyFont="1" applyFill="1" applyBorder="1" applyAlignment="1">
      <alignment vertical="top"/>
    </xf>
    <xf numFmtId="166" fontId="5" fillId="2" borderId="10" xfId="0" applyNumberFormat="1" applyFont="1" applyFill="1" applyBorder="1" applyAlignment="1">
      <alignment horizontal="right" vertical="top"/>
    </xf>
    <xf numFmtId="164" fontId="10" fillId="2" borderId="10" xfId="1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168" fontId="16" fillId="2" borderId="10" xfId="4" applyNumberFormat="1" applyFont="1" applyFill="1" applyBorder="1" applyAlignment="1">
      <alignment horizontal="center" vertical="top"/>
    </xf>
    <xf numFmtId="164" fontId="9" fillId="2" borderId="10" xfId="1" applyFont="1" applyFill="1" applyBorder="1" applyAlignment="1">
      <alignment horizontal="center" vertical="top"/>
    </xf>
    <xf numFmtId="41" fontId="4" fillId="2" borderId="10" xfId="0" applyNumberFormat="1" applyFont="1" applyFill="1" applyBorder="1" applyAlignment="1">
      <alignment vertical="top"/>
    </xf>
    <xf numFmtId="9" fontId="10" fillId="2" borderId="0" xfId="0" applyNumberFormat="1" applyFont="1" applyFill="1"/>
    <xf numFmtId="9" fontId="0" fillId="2" borderId="0" xfId="0" applyNumberFormat="1" applyFill="1"/>
    <xf numFmtId="0" fontId="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</cellXfs>
  <cellStyles count="5">
    <cellStyle name="Comma [0]" xfId="1" builtinId="6"/>
    <cellStyle name="Comma 46" xfId="4"/>
    <cellStyle name="Normal" xfId="0" builtinId="0"/>
    <cellStyle name="Normal 15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4"/>
  <sheetViews>
    <sheetView tabSelected="1" view="pageBreakPreview" zoomScale="86" zoomScaleNormal="82" zoomScaleSheetLayoutView="86" workbookViewId="0">
      <pane ySplit="7" topLeftCell="A17" activePane="bottomLeft" state="frozen"/>
      <selection pane="bottomLeft" activeCell="L123" sqref="L123"/>
    </sheetView>
  </sheetViews>
  <sheetFormatPr defaultRowHeight="15"/>
  <cols>
    <col min="1" max="1" width="9.28515625" style="4" bestFit="1" customWidth="1"/>
    <col min="2" max="2" width="43.5703125" style="4" customWidth="1"/>
    <col min="3" max="5" width="14.85546875" style="4" customWidth="1"/>
    <col min="6" max="6" width="14.5703125" style="4" customWidth="1"/>
    <col min="7" max="7" width="8.5703125" style="4" customWidth="1"/>
    <col min="8" max="8" width="14.7109375" style="4" customWidth="1"/>
    <col min="9" max="9" width="14.42578125" style="4" customWidth="1"/>
    <col min="10" max="10" width="14.7109375" style="4" customWidth="1"/>
    <col min="11" max="11" width="9.28515625" style="4" customWidth="1"/>
    <col min="12" max="12" width="15" style="4" customWidth="1"/>
    <col min="13" max="13" width="9.140625" style="4"/>
    <col min="14" max="14" width="9.140625" style="3"/>
    <col min="15" max="15" width="12.140625" style="3" bestFit="1" customWidth="1"/>
    <col min="16" max="17" width="9.140625" style="4"/>
  </cols>
  <sheetData>
    <row r="1" spans="1:19" ht="18.75" customHeight="1">
      <c r="A1" s="148" t="s">
        <v>101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2"/>
      <c r="R1" s="1"/>
      <c r="S1" s="1"/>
    </row>
    <row r="2" spans="1:19" ht="18.75" customHeight="1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2"/>
      <c r="R2" s="1"/>
      <c r="S2" s="1"/>
    </row>
    <row r="3" spans="1:19" ht="14.25" customHeight="1">
      <c r="B3" s="6" t="s">
        <v>1</v>
      </c>
      <c r="C3" s="7" t="s">
        <v>105</v>
      </c>
      <c r="D3" s="6"/>
      <c r="E3" s="6"/>
      <c r="F3" s="7"/>
      <c r="G3" s="7"/>
      <c r="H3" s="7"/>
      <c r="I3" s="7"/>
      <c r="L3" s="5"/>
      <c r="M3" s="5"/>
      <c r="N3" s="5"/>
      <c r="R3" s="1"/>
      <c r="S3" s="1"/>
    </row>
    <row r="4" spans="1:19" ht="14.25" customHeight="1">
      <c r="B4" s="6" t="s">
        <v>2</v>
      </c>
      <c r="C4" s="7" t="s">
        <v>106</v>
      </c>
      <c r="D4" s="6"/>
      <c r="E4" s="6"/>
      <c r="F4" s="7"/>
      <c r="G4" s="7"/>
      <c r="H4" s="7"/>
      <c r="I4" s="7"/>
      <c r="L4" s="5"/>
      <c r="M4" s="5"/>
      <c r="N4" s="5"/>
      <c r="R4" s="1"/>
      <c r="S4" s="1"/>
    </row>
    <row r="5" spans="1:19" ht="14.25" customHeight="1">
      <c r="B5" s="6" t="s">
        <v>3</v>
      </c>
      <c r="C5" s="7" t="s">
        <v>123</v>
      </c>
      <c r="D5" s="6"/>
      <c r="E5" s="6"/>
      <c r="F5" s="7"/>
      <c r="G5" s="7"/>
      <c r="H5" s="7"/>
      <c r="I5" s="7"/>
      <c r="L5" s="8"/>
      <c r="M5" s="8"/>
      <c r="N5" s="5"/>
      <c r="R5" s="1"/>
      <c r="S5" s="1"/>
    </row>
    <row r="6" spans="1:19" s="64" customFormat="1" ht="13.5" customHeight="1">
      <c r="A6" s="56"/>
      <c r="B6" s="146" t="s">
        <v>112</v>
      </c>
      <c r="C6" s="56" t="s">
        <v>4</v>
      </c>
      <c r="D6" s="57"/>
      <c r="E6" s="58" t="s">
        <v>5</v>
      </c>
      <c r="F6" s="58"/>
      <c r="G6" s="58"/>
      <c r="H6" s="57"/>
      <c r="I6" s="58" t="s">
        <v>6</v>
      </c>
      <c r="J6" s="58"/>
      <c r="K6" s="59"/>
      <c r="L6" s="149" t="s">
        <v>7</v>
      </c>
      <c r="M6" s="151" t="s">
        <v>8</v>
      </c>
      <c r="N6" s="60"/>
      <c r="O6" s="61"/>
      <c r="P6" s="62"/>
      <c r="Q6" s="62"/>
      <c r="R6" s="63"/>
      <c r="S6" s="63"/>
    </row>
    <row r="7" spans="1:19" s="64" customFormat="1" ht="24.75" customHeight="1">
      <c r="A7" s="128" t="s">
        <v>111</v>
      </c>
      <c r="B7" s="147"/>
      <c r="C7" s="129" t="s">
        <v>113</v>
      </c>
      <c r="D7" s="127" t="s">
        <v>108</v>
      </c>
      <c r="E7" s="77" t="s">
        <v>109</v>
      </c>
      <c r="F7" s="127" t="s">
        <v>110</v>
      </c>
      <c r="G7" s="77" t="s">
        <v>107</v>
      </c>
      <c r="H7" s="127" t="s">
        <v>108</v>
      </c>
      <c r="I7" s="77" t="s">
        <v>109</v>
      </c>
      <c r="J7" s="127" t="s">
        <v>110</v>
      </c>
      <c r="K7" s="77" t="s">
        <v>107</v>
      </c>
      <c r="L7" s="150"/>
      <c r="M7" s="152"/>
      <c r="N7" s="60"/>
      <c r="O7" s="61"/>
      <c r="P7" s="62"/>
      <c r="Q7" s="62"/>
      <c r="R7" s="63"/>
      <c r="S7" s="63"/>
    </row>
    <row r="8" spans="1:19" s="64" customFormat="1" ht="12.75" customHeight="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65"/>
      <c r="O8" s="66"/>
      <c r="P8" s="62"/>
      <c r="Q8" s="62"/>
      <c r="R8" s="63"/>
      <c r="S8" s="63"/>
    </row>
    <row r="9" spans="1:19" ht="13.5" customHeight="1">
      <c r="A9" s="9"/>
      <c r="B9" s="11" t="s">
        <v>9</v>
      </c>
      <c r="C9" s="9"/>
      <c r="D9" s="9"/>
      <c r="E9" s="9"/>
      <c r="F9" s="9"/>
      <c r="G9" s="9"/>
      <c r="H9" s="9"/>
      <c r="I9" s="10"/>
      <c r="J9" s="10"/>
      <c r="K9" s="9"/>
      <c r="L9" s="9"/>
      <c r="M9" s="9"/>
      <c r="N9" s="5"/>
      <c r="R9" s="1"/>
      <c r="S9" s="1"/>
    </row>
    <row r="10" spans="1:19" s="48" customFormat="1" ht="21" customHeight="1">
      <c r="A10" s="76">
        <v>1</v>
      </c>
      <c r="B10" s="67" t="s">
        <v>25</v>
      </c>
      <c r="C10" s="68"/>
      <c r="D10" s="69"/>
      <c r="E10" s="69"/>
      <c r="F10" s="69"/>
      <c r="G10" s="69"/>
      <c r="H10" s="69"/>
      <c r="I10" s="70"/>
      <c r="J10" s="70"/>
      <c r="K10" s="69"/>
      <c r="L10" s="69"/>
      <c r="M10" s="69"/>
      <c r="N10" s="44"/>
      <c r="O10" s="45"/>
      <c r="P10" s="46"/>
      <c r="Q10" s="46"/>
      <c r="R10" s="47"/>
      <c r="S10" s="47"/>
    </row>
    <row r="11" spans="1:19" s="53" customFormat="1" ht="27" customHeight="1">
      <c r="A11" s="77"/>
      <c r="B11" s="71" t="s">
        <v>14</v>
      </c>
      <c r="C11" s="72">
        <f>SUM(C13+C23+C45+C51+C27+C59)</f>
        <v>2071750000</v>
      </c>
      <c r="D11" s="72" t="e">
        <f>SUM(D13+D23+D45+D51+D59+D27)</f>
        <v>#REF!</v>
      </c>
      <c r="E11" s="72">
        <f>SUM(E13+E23+E43+E51+E59+E27)</f>
        <v>51397828</v>
      </c>
      <c r="F11" s="72" t="e">
        <f>SUM(F13+F23+F51+F59)</f>
        <v>#REF!</v>
      </c>
      <c r="G11" s="73" t="e">
        <f>F11/C11*100%</f>
        <v>#REF!</v>
      </c>
      <c r="H11" s="74" t="e">
        <f>D11</f>
        <v>#REF!</v>
      </c>
      <c r="I11" s="74">
        <f t="shared" ref="I11:J11" si="0">E11</f>
        <v>51397828</v>
      </c>
      <c r="J11" s="74" t="e">
        <f t="shared" si="0"/>
        <v>#REF!</v>
      </c>
      <c r="K11" s="75" t="e">
        <f>J11/C11*100</f>
        <v>#REF!</v>
      </c>
      <c r="L11" s="75"/>
      <c r="M11" s="75"/>
      <c r="N11" s="49"/>
      <c r="O11" s="50"/>
      <c r="P11" s="51"/>
      <c r="Q11" s="51"/>
      <c r="R11" s="52"/>
      <c r="S11" s="52"/>
    </row>
    <row r="12" spans="1:19" s="84" customFormat="1" ht="18" customHeight="1">
      <c r="A12" s="78"/>
      <c r="B12" s="67" t="s">
        <v>22</v>
      </c>
      <c r="C12" s="79"/>
      <c r="D12" s="79"/>
      <c r="E12" s="70"/>
      <c r="F12" s="70"/>
      <c r="G12" s="80"/>
      <c r="H12" s="70"/>
      <c r="I12" s="70"/>
      <c r="J12" s="70"/>
      <c r="K12" s="81"/>
      <c r="L12" s="69"/>
      <c r="M12" s="69"/>
      <c r="N12" s="44"/>
      <c r="O12" s="50"/>
      <c r="P12" s="82"/>
      <c r="Q12" s="82"/>
      <c r="R12" s="83"/>
      <c r="S12" s="83"/>
    </row>
    <row r="13" spans="1:19" s="84" customFormat="1" ht="27" customHeight="1">
      <c r="A13" s="85"/>
      <c r="B13" s="86" t="s">
        <v>15</v>
      </c>
      <c r="C13" s="72">
        <f>SUM(C15+C17+C19+C21)</f>
        <v>3600000</v>
      </c>
      <c r="D13" s="72" t="e">
        <f>SUM(D15+D17+D19+D21)</f>
        <v>#REF!</v>
      </c>
      <c r="E13" s="72">
        <f t="shared" ref="E13:F13" si="1">SUM(E15+E17+E19+E21)</f>
        <v>0</v>
      </c>
      <c r="F13" s="72" t="e">
        <f t="shared" si="1"/>
        <v>#REF!</v>
      </c>
      <c r="G13" s="87" t="e">
        <f t="shared" ref="G13:G83" si="2">F13/C13*100%</f>
        <v>#REF!</v>
      </c>
      <c r="H13" s="74" t="e">
        <f t="shared" ref="H13:J83" si="3">D13</f>
        <v>#REF!</v>
      </c>
      <c r="I13" s="74">
        <f t="shared" si="3"/>
        <v>0</v>
      </c>
      <c r="J13" s="74" t="e">
        <f t="shared" si="3"/>
        <v>#REF!</v>
      </c>
      <c r="K13" s="75" t="e">
        <f t="shared" ref="K13:K83" si="4">J13/C13*100</f>
        <v>#REF!</v>
      </c>
      <c r="L13" s="75"/>
      <c r="M13" s="88"/>
      <c r="N13" s="49"/>
      <c r="O13" s="50"/>
      <c r="P13" s="82"/>
      <c r="Q13" s="82"/>
      <c r="R13" s="83"/>
      <c r="S13" s="83"/>
    </row>
    <row r="14" spans="1:19" s="84" customFormat="1" ht="17.25" customHeight="1">
      <c r="A14" s="78"/>
      <c r="B14" s="69" t="s">
        <v>23</v>
      </c>
      <c r="C14" s="79"/>
      <c r="D14" s="89" t="e">
        <f>#REF!</f>
        <v>#REF!</v>
      </c>
      <c r="E14" s="70"/>
      <c r="F14" s="70"/>
      <c r="G14" s="80"/>
      <c r="H14" s="70"/>
      <c r="I14" s="70"/>
      <c r="J14" s="70"/>
      <c r="K14" s="81"/>
      <c r="L14" s="69"/>
      <c r="M14" s="69"/>
      <c r="N14" s="44"/>
      <c r="O14" s="50"/>
      <c r="P14" s="82"/>
      <c r="Q14" s="82"/>
      <c r="R14" s="83"/>
      <c r="S14" s="83"/>
    </row>
    <row r="15" spans="1:19" s="84" customFormat="1" ht="26.25" customHeight="1">
      <c r="A15" s="85"/>
      <c r="B15" s="90" t="s">
        <v>16</v>
      </c>
      <c r="C15" s="91">
        <v>900000</v>
      </c>
      <c r="D15" s="92" t="e">
        <f>#REF!</f>
        <v>#REF!</v>
      </c>
      <c r="E15" s="91">
        <v>0</v>
      </c>
      <c r="F15" s="93" t="e">
        <f t="shared" ref="F15:F81" si="5">D15+E15</f>
        <v>#REF!</v>
      </c>
      <c r="G15" s="94" t="e">
        <f t="shared" si="2"/>
        <v>#REF!</v>
      </c>
      <c r="H15" s="93" t="e">
        <f t="shared" si="3"/>
        <v>#REF!</v>
      </c>
      <c r="I15" s="93">
        <f t="shared" si="3"/>
        <v>0</v>
      </c>
      <c r="J15" s="93" t="e">
        <f t="shared" si="3"/>
        <v>#REF!</v>
      </c>
      <c r="K15" s="88" t="e">
        <f t="shared" si="4"/>
        <v>#REF!</v>
      </c>
      <c r="L15" s="88"/>
      <c r="M15" s="88"/>
      <c r="N15" s="49"/>
      <c r="O15" s="50"/>
      <c r="P15" s="82"/>
      <c r="Q15" s="82"/>
      <c r="R15" s="83"/>
      <c r="S15" s="83"/>
    </row>
    <row r="16" spans="1:19" s="84" customFormat="1" ht="16.5" customHeight="1">
      <c r="A16" s="78"/>
      <c r="B16" s="69" t="s">
        <v>24</v>
      </c>
      <c r="C16" s="95"/>
      <c r="D16" s="89" t="e">
        <f>#REF!</f>
        <v>#REF!</v>
      </c>
      <c r="E16" s="79"/>
      <c r="F16" s="70"/>
      <c r="G16" s="80"/>
      <c r="H16" s="70"/>
      <c r="I16" s="70"/>
      <c r="J16" s="70"/>
      <c r="K16" s="96"/>
      <c r="L16" s="69"/>
      <c r="M16" s="69"/>
      <c r="N16" s="44"/>
      <c r="O16" s="50"/>
      <c r="P16" s="82"/>
      <c r="Q16" s="82"/>
      <c r="R16" s="83"/>
      <c r="S16" s="83"/>
    </row>
    <row r="17" spans="1:19" s="84" customFormat="1" ht="25.5" customHeight="1">
      <c r="A17" s="85"/>
      <c r="B17" s="97" t="s">
        <v>17</v>
      </c>
      <c r="C17" s="91">
        <v>900000</v>
      </c>
      <c r="D17" s="92" t="e">
        <f>#REF!</f>
        <v>#REF!</v>
      </c>
      <c r="E17" s="91">
        <v>0</v>
      </c>
      <c r="F17" s="93" t="e">
        <f t="shared" si="5"/>
        <v>#REF!</v>
      </c>
      <c r="G17" s="94" t="e">
        <f t="shared" si="2"/>
        <v>#REF!</v>
      </c>
      <c r="H17" s="93" t="e">
        <f t="shared" si="3"/>
        <v>#REF!</v>
      </c>
      <c r="I17" s="93">
        <f t="shared" si="3"/>
        <v>0</v>
      </c>
      <c r="J17" s="93" t="e">
        <f t="shared" si="3"/>
        <v>#REF!</v>
      </c>
      <c r="K17" s="88" t="e">
        <f t="shared" si="4"/>
        <v>#REF!</v>
      </c>
      <c r="L17" s="88"/>
      <c r="M17" s="88"/>
      <c r="N17" s="49"/>
      <c r="O17" s="50"/>
      <c r="P17" s="82"/>
      <c r="Q17" s="82"/>
      <c r="R17" s="83"/>
      <c r="S17" s="83"/>
    </row>
    <row r="18" spans="1:19" s="84" customFormat="1" ht="17.25" customHeight="1">
      <c r="A18" s="78"/>
      <c r="B18" s="69" t="s">
        <v>26</v>
      </c>
      <c r="C18" s="98"/>
      <c r="D18" s="89" t="e">
        <f>#REF!</f>
        <v>#REF!</v>
      </c>
      <c r="E18" s="79"/>
      <c r="F18" s="70"/>
      <c r="G18" s="80"/>
      <c r="H18" s="70"/>
      <c r="I18" s="70"/>
      <c r="J18" s="70"/>
      <c r="K18" s="96"/>
      <c r="L18" s="69"/>
      <c r="M18" s="69"/>
      <c r="N18" s="44"/>
      <c r="O18" s="50"/>
      <c r="P18" s="82"/>
      <c r="Q18" s="82"/>
      <c r="R18" s="83"/>
      <c r="S18" s="83"/>
    </row>
    <row r="19" spans="1:19" s="84" customFormat="1" ht="21.75" customHeight="1">
      <c r="A19" s="85"/>
      <c r="B19" s="97" t="s">
        <v>18</v>
      </c>
      <c r="C19" s="91">
        <v>900000</v>
      </c>
      <c r="D19" s="92" t="e">
        <f>#REF!</f>
        <v>#REF!</v>
      </c>
      <c r="E19" s="91">
        <v>0</v>
      </c>
      <c r="F19" s="93" t="e">
        <f t="shared" si="5"/>
        <v>#REF!</v>
      </c>
      <c r="G19" s="94" t="e">
        <f t="shared" si="2"/>
        <v>#REF!</v>
      </c>
      <c r="H19" s="93" t="e">
        <f t="shared" si="3"/>
        <v>#REF!</v>
      </c>
      <c r="I19" s="93">
        <f t="shared" si="3"/>
        <v>0</v>
      </c>
      <c r="J19" s="93" t="e">
        <f t="shared" si="3"/>
        <v>#REF!</v>
      </c>
      <c r="K19" s="88" t="e">
        <f t="shared" si="4"/>
        <v>#REF!</v>
      </c>
      <c r="L19" s="88"/>
      <c r="M19" s="88"/>
      <c r="N19" s="49"/>
      <c r="O19" s="50"/>
      <c r="P19" s="82"/>
      <c r="Q19" s="82"/>
      <c r="R19" s="83"/>
      <c r="S19" s="83"/>
    </row>
    <row r="20" spans="1:19" s="84" customFormat="1" ht="17.25" customHeight="1">
      <c r="A20" s="78"/>
      <c r="B20" s="69" t="s">
        <v>27</v>
      </c>
      <c r="C20" s="95"/>
      <c r="D20" s="89" t="e">
        <f>#REF!</f>
        <v>#REF!</v>
      </c>
      <c r="E20" s="79"/>
      <c r="F20" s="70"/>
      <c r="G20" s="80"/>
      <c r="H20" s="70"/>
      <c r="I20" s="70"/>
      <c r="J20" s="70"/>
      <c r="K20" s="96"/>
      <c r="L20" s="69"/>
      <c r="M20" s="69"/>
      <c r="N20" s="44"/>
      <c r="O20" s="50"/>
      <c r="P20" s="82"/>
      <c r="Q20" s="82"/>
      <c r="R20" s="83"/>
      <c r="S20" s="83"/>
    </row>
    <row r="21" spans="1:19" s="84" customFormat="1" ht="24.75" customHeight="1">
      <c r="A21" s="85"/>
      <c r="B21" s="99" t="s">
        <v>19</v>
      </c>
      <c r="C21" s="91">
        <v>900000</v>
      </c>
      <c r="D21" s="92" t="e">
        <f>#REF!</f>
        <v>#REF!</v>
      </c>
      <c r="E21" s="100">
        <v>0</v>
      </c>
      <c r="F21" s="93" t="e">
        <f t="shared" si="5"/>
        <v>#REF!</v>
      </c>
      <c r="G21" s="94" t="e">
        <f t="shared" si="2"/>
        <v>#REF!</v>
      </c>
      <c r="H21" s="93" t="e">
        <f t="shared" si="3"/>
        <v>#REF!</v>
      </c>
      <c r="I21" s="93">
        <f t="shared" si="3"/>
        <v>0</v>
      </c>
      <c r="J21" s="93" t="e">
        <f t="shared" si="3"/>
        <v>#REF!</v>
      </c>
      <c r="K21" s="88" t="e">
        <f t="shared" si="4"/>
        <v>#REF!</v>
      </c>
      <c r="L21" s="88"/>
      <c r="M21" s="88"/>
      <c r="N21" s="49"/>
      <c r="O21" s="50"/>
      <c r="P21" s="82"/>
      <c r="Q21" s="82"/>
      <c r="R21" s="83"/>
      <c r="S21" s="83"/>
    </row>
    <row r="22" spans="1:19" s="84" customFormat="1" ht="17.25" customHeight="1">
      <c r="A22" s="78"/>
      <c r="B22" s="67" t="s">
        <v>28</v>
      </c>
      <c r="C22" s="98"/>
      <c r="D22" s="89" t="e">
        <f>#REF!</f>
        <v>#REF!</v>
      </c>
      <c r="E22" s="79"/>
      <c r="F22" s="70"/>
      <c r="G22" s="80"/>
      <c r="H22" s="70"/>
      <c r="I22" s="70"/>
      <c r="J22" s="70"/>
      <c r="K22" s="96"/>
      <c r="L22" s="69"/>
      <c r="M22" s="69"/>
      <c r="N22" s="44"/>
      <c r="O22" s="50"/>
      <c r="P22" s="82"/>
      <c r="Q22" s="82"/>
      <c r="R22" s="83"/>
      <c r="S22" s="83"/>
    </row>
    <row r="23" spans="1:19" s="83" customFormat="1" ht="21.75" customHeight="1">
      <c r="A23" s="85"/>
      <c r="B23" s="101" t="s">
        <v>20</v>
      </c>
      <c r="C23" s="102">
        <v>1808506000</v>
      </c>
      <c r="D23" s="72">
        <f>D25</f>
        <v>1653779575</v>
      </c>
      <c r="E23" s="103">
        <f t="shared" ref="E23:F23" si="6">E25</f>
        <v>48212125</v>
      </c>
      <c r="F23" s="103">
        <f t="shared" si="6"/>
        <v>1701991700</v>
      </c>
      <c r="G23" s="87">
        <f t="shared" si="2"/>
        <v>0.94110370659538867</v>
      </c>
      <c r="H23" s="74">
        <f t="shared" si="3"/>
        <v>1653779575</v>
      </c>
      <c r="I23" s="74">
        <f t="shared" si="3"/>
        <v>48212125</v>
      </c>
      <c r="J23" s="74">
        <f t="shared" si="3"/>
        <v>1701991700</v>
      </c>
      <c r="K23" s="75">
        <f t="shared" si="4"/>
        <v>94.110370659538873</v>
      </c>
      <c r="L23" s="75"/>
      <c r="M23" s="75"/>
      <c r="N23" s="49"/>
      <c r="O23" s="50"/>
      <c r="P23" s="82"/>
      <c r="Q23" s="82"/>
    </row>
    <row r="24" spans="1:19" s="83" customFormat="1" ht="15.75" customHeight="1">
      <c r="A24" s="78"/>
      <c r="B24" s="69" t="s">
        <v>29</v>
      </c>
      <c r="C24" s="104"/>
      <c r="D24" s="89" t="e">
        <f>#REF!</f>
        <v>#REF!</v>
      </c>
      <c r="E24" s="79"/>
      <c r="F24" s="70"/>
      <c r="G24" s="80"/>
      <c r="H24" s="70"/>
      <c r="I24" s="70"/>
      <c r="J24" s="70"/>
      <c r="K24" s="81"/>
      <c r="L24" s="69"/>
      <c r="M24" s="69"/>
      <c r="N24" s="44"/>
      <c r="O24" s="50"/>
      <c r="P24" s="82"/>
      <c r="Q24" s="82"/>
    </row>
    <row r="25" spans="1:19" s="83" customFormat="1" ht="22.5" customHeight="1">
      <c r="A25" s="85"/>
      <c r="B25" s="105" t="s">
        <v>21</v>
      </c>
      <c r="C25" s="106">
        <f>C23</f>
        <v>1808506000</v>
      </c>
      <c r="D25" s="92">
        <v>1653779575</v>
      </c>
      <c r="E25" s="91">
        <v>48212125</v>
      </c>
      <c r="F25" s="93">
        <f t="shared" si="5"/>
        <v>1701991700</v>
      </c>
      <c r="G25" s="94">
        <f t="shared" si="2"/>
        <v>0.94110370659538867</v>
      </c>
      <c r="H25" s="93">
        <f t="shared" si="3"/>
        <v>1653779575</v>
      </c>
      <c r="I25" s="93">
        <f t="shared" si="3"/>
        <v>48212125</v>
      </c>
      <c r="J25" s="93">
        <f t="shared" si="3"/>
        <v>1701991700</v>
      </c>
      <c r="K25" s="88">
        <f t="shared" si="4"/>
        <v>94.110370659538873</v>
      </c>
      <c r="L25" s="88"/>
      <c r="M25" s="88"/>
      <c r="N25" s="49"/>
      <c r="O25" s="50"/>
      <c r="P25" s="82"/>
      <c r="Q25" s="82"/>
    </row>
    <row r="26" spans="1:19" s="83" customFormat="1" ht="16.5" customHeight="1">
      <c r="A26" s="78"/>
      <c r="B26" s="67" t="s">
        <v>65</v>
      </c>
      <c r="C26" s="79"/>
      <c r="D26" s="89" t="e">
        <f>#REF!</f>
        <v>#REF!</v>
      </c>
      <c r="E26" s="79"/>
      <c r="F26" s="70"/>
      <c r="G26" s="80"/>
      <c r="H26" s="70"/>
      <c r="I26" s="70"/>
      <c r="J26" s="70"/>
      <c r="K26" s="96"/>
      <c r="L26" s="107"/>
      <c r="M26" s="69"/>
      <c r="N26" s="44"/>
      <c r="O26" s="50"/>
      <c r="P26" s="82"/>
      <c r="Q26" s="82"/>
    </row>
    <row r="27" spans="1:19" s="83" customFormat="1" ht="22.5" customHeight="1">
      <c r="A27" s="85"/>
      <c r="B27" s="101" t="s">
        <v>30</v>
      </c>
      <c r="C27" s="103">
        <f>SUM(C29+C31+C33+C35+C37+C39+C41+C43)</f>
        <v>61280000</v>
      </c>
      <c r="D27" s="72">
        <f>SUM(D29+D31+D33+D35+D37+D39+D41+D43)</f>
        <v>39889500</v>
      </c>
      <c r="E27" s="103">
        <f t="shared" ref="E27:F27" si="7">SUM(E29+E33+E35+E37+E39+E41+E43)</f>
        <v>450000</v>
      </c>
      <c r="F27" s="103">
        <f t="shared" si="7"/>
        <v>34439500</v>
      </c>
      <c r="G27" s="87">
        <f t="shared" si="2"/>
        <v>0.56200228459530022</v>
      </c>
      <c r="H27" s="74">
        <f t="shared" si="3"/>
        <v>39889500</v>
      </c>
      <c r="I27" s="74">
        <f t="shared" si="3"/>
        <v>450000</v>
      </c>
      <c r="J27" s="74">
        <f t="shared" si="3"/>
        <v>34439500</v>
      </c>
      <c r="K27" s="75">
        <f t="shared" si="4"/>
        <v>56.200228459530024</v>
      </c>
      <c r="L27" s="108"/>
      <c r="M27" s="108"/>
      <c r="N27" s="54"/>
      <c r="O27" s="50"/>
      <c r="P27" s="82"/>
      <c r="Q27" s="82"/>
    </row>
    <row r="28" spans="1:19" s="83" customFormat="1" ht="16.5" customHeight="1">
      <c r="A28" s="78"/>
      <c r="B28" s="69" t="s">
        <v>66</v>
      </c>
      <c r="C28" s="79"/>
      <c r="D28" s="89" t="e">
        <f>#REF!</f>
        <v>#REF!</v>
      </c>
      <c r="E28" s="79"/>
      <c r="F28" s="70"/>
      <c r="G28" s="80"/>
      <c r="H28" s="70"/>
      <c r="I28" s="70"/>
      <c r="J28" s="70"/>
      <c r="K28" s="96"/>
      <c r="L28" s="109"/>
      <c r="M28" s="109"/>
      <c r="N28" s="54"/>
      <c r="O28" s="50"/>
      <c r="P28" s="82"/>
      <c r="Q28" s="82"/>
    </row>
    <row r="29" spans="1:19" s="83" customFormat="1" ht="30" customHeight="1">
      <c r="A29" s="85"/>
      <c r="B29" s="99" t="s">
        <v>31</v>
      </c>
      <c r="C29" s="106">
        <v>4500000</v>
      </c>
      <c r="D29" s="92">
        <v>3651000</v>
      </c>
      <c r="E29" s="91">
        <v>0</v>
      </c>
      <c r="F29" s="93">
        <f t="shared" si="5"/>
        <v>3651000</v>
      </c>
      <c r="G29" s="94">
        <f t="shared" si="2"/>
        <v>0.81133333333333335</v>
      </c>
      <c r="H29" s="93">
        <f t="shared" si="3"/>
        <v>3651000</v>
      </c>
      <c r="I29" s="93">
        <f t="shared" si="3"/>
        <v>0</v>
      </c>
      <c r="J29" s="93">
        <f t="shared" si="3"/>
        <v>3651000</v>
      </c>
      <c r="K29" s="88">
        <f t="shared" si="4"/>
        <v>81.13333333333334</v>
      </c>
      <c r="L29" s="108"/>
      <c r="M29" s="108"/>
      <c r="N29" s="54"/>
      <c r="O29" s="50"/>
      <c r="P29" s="82"/>
      <c r="Q29" s="82"/>
    </row>
    <row r="30" spans="1:19" s="83" customFormat="1" ht="30" customHeight="1">
      <c r="A30" s="130"/>
      <c r="B30" s="69" t="s">
        <v>114</v>
      </c>
      <c r="C30" s="132"/>
      <c r="D30" s="133"/>
      <c r="E30" s="134"/>
      <c r="F30" s="135"/>
      <c r="G30" s="80"/>
      <c r="H30" s="135"/>
      <c r="I30" s="135"/>
      <c r="J30" s="135"/>
      <c r="K30" s="96"/>
      <c r="L30" s="136"/>
      <c r="M30" s="136"/>
      <c r="N30" s="54"/>
      <c r="O30" s="50"/>
      <c r="P30" s="82"/>
      <c r="Q30" s="82"/>
    </row>
    <row r="31" spans="1:19" s="83" customFormat="1" ht="30" customHeight="1">
      <c r="A31" s="130"/>
      <c r="B31" s="97" t="s">
        <v>121</v>
      </c>
      <c r="C31" s="132">
        <v>8500000</v>
      </c>
      <c r="D31" s="133">
        <v>5900000</v>
      </c>
      <c r="E31" s="134">
        <v>0</v>
      </c>
      <c r="F31" s="135">
        <f>D31+E31</f>
        <v>5900000</v>
      </c>
      <c r="G31" s="94">
        <f t="shared" si="2"/>
        <v>0.69411764705882351</v>
      </c>
      <c r="H31" s="135">
        <f>D31</f>
        <v>5900000</v>
      </c>
      <c r="I31" s="135">
        <f>E31</f>
        <v>0</v>
      </c>
      <c r="J31" s="135">
        <f>F31</f>
        <v>5900000</v>
      </c>
      <c r="K31" s="88">
        <f t="shared" si="4"/>
        <v>69.411764705882348</v>
      </c>
      <c r="L31" s="136"/>
      <c r="M31" s="136"/>
      <c r="N31" s="54"/>
      <c r="O31" s="50"/>
      <c r="P31" s="82"/>
      <c r="Q31" s="82"/>
    </row>
    <row r="32" spans="1:19" s="83" customFormat="1" ht="20.25" customHeight="1">
      <c r="A32" s="78"/>
      <c r="B32" s="69" t="s">
        <v>67</v>
      </c>
      <c r="C32" s="110"/>
      <c r="D32" s="89" t="e">
        <f>#REF!</f>
        <v>#REF!</v>
      </c>
      <c r="E32" s="79"/>
      <c r="F32" s="70"/>
      <c r="G32" s="80"/>
      <c r="H32" s="70"/>
      <c r="I32" s="70"/>
      <c r="J32" s="70"/>
      <c r="K32" s="96"/>
      <c r="L32" s="109"/>
      <c r="M32" s="109"/>
      <c r="N32" s="54"/>
      <c r="O32" s="50"/>
      <c r="P32" s="82"/>
      <c r="Q32" s="82"/>
    </row>
    <row r="33" spans="1:17" s="83" customFormat="1" ht="18" customHeight="1">
      <c r="A33" s="85"/>
      <c r="B33" s="97" t="s">
        <v>32</v>
      </c>
      <c r="C33" s="106">
        <v>4000000</v>
      </c>
      <c r="D33" s="92">
        <v>3975000</v>
      </c>
      <c r="E33" s="91">
        <v>0</v>
      </c>
      <c r="F33" s="93">
        <f t="shared" si="5"/>
        <v>3975000</v>
      </c>
      <c r="G33" s="94">
        <f t="shared" si="2"/>
        <v>0.99375000000000002</v>
      </c>
      <c r="H33" s="93">
        <f t="shared" si="3"/>
        <v>3975000</v>
      </c>
      <c r="I33" s="93">
        <f t="shared" si="3"/>
        <v>0</v>
      </c>
      <c r="J33" s="93">
        <f t="shared" si="3"/>
        <v>3975000</v>
      </c>
      <c r="K33" s="88">
        <f t="shared" si="4"/>
        <v>99.375</v>
      </c>
      <c r="L33" s="108"/>
      <c r="M33" s="108"/>
      <c r="N33" s="54"/>
      <c r="O33" s="50"/>
      <c r="P33" s="82"/>
      <c r="Q33" s="82"/>
    </row>
    <row r="34" spans="1:17" s="83" customFormat="1" ht="16.5" customHeight="1">
      <c r="A34" s="78"/>
      <c r="B34" s="69" t="s">
        <v>68</v>
      </c>
      <c r="C34" s="110"/>
      <c r="D34" s="89" t="e">
        <f>#REF!</f>
        <v>#REF!</v>
      </c>
      <c r="E34" s="79"/>
      <c r="F34" s="70"/>
      <c r="G34" s="80"/>
      <c r="H34" s="70"/>
      <c r="I34" s="70"/>
      <c r="J34" s="70"/>
      <c r="K34" s="96"/>
      <c r="L34" s="109"/>
      <c r="M34" s="109"/>
      <c r="N34" s="54"/>
      <c r="O34" s="50"/>
      <c r="P34" s="82"/>
      <c r="Q34" s="82"/>
    </row>
    <row r="35" spans="1:17" s="83" customFormat="1" ht="23.25" customHeight="1">
      <c r="A35" s="85"/>
      <c r="B35" s="97" t="s">
        <v>11</v>
      </c>
      <c r="C35" s="106">
        <v>12000000</v>
      </c>
      <c r="D35" s="92">
        <v>8003500</v>
      </c>
      <c r="E35" s="91">
        <v>0</v>
      </c>
      <c r="F35" s="93">
        <f t="shared" si="5"/>
        <v>8003500</v>
      </c>
      <c r="G35" s="94">
        <f t="shared" si="2"/>
        <v>0.66695833333333332</v>
      </c>
      <c r="H35" s="93">
        <f t="shared" si="3"/>
        <v>8003500</v>
      </c>
      <c r="I35" s="93">
        <f t="shared" si="3"/>
        <v>0</v>
      </c>
      <c r="J35" s="93">
        <f t="shared" si="3"/>
        <v>8003500</v>
      </c>
      <c r="K35" s="88">
        <f t="shared" si="4"/>
        <v>66.695833333333326</v>
      </c>
      <c r="L35" s="108"/>
      <c r="M35" s="108"/>
      <c r="N35" s="54"/>
      <c r="O35" s="50"/>
      <c r="P35" s="82"/>
      <c r="Q35" s="82"/>
    </row>
    <row r="36" spans="1:17" s="83" customFormat="1" ht="16.5" customHeight="1">
      <c r="A36" s="78"/>
      <c r="B36" s="69" t="s">
        <v>69</v>
      </c>
      <c r="C36" s="110"/>
      <c r="D36" s="89" t="e">
        <f>#REF!</f>
        <v>#REF!</v>
      </c>
      <c r="E36" s="79"/>
      <c r="F36" s="70"/>
      <c r="G36" s="80"/>
      <c r="H36" s="70"/>
      <c r="I36" s="70"/>
      <c r="J36" s="70"/>
      <c r="K36" s="96"/>
      <c r="L36" s="109"/>
      <c r="M36" s="109"/>
      <c r="N36" s="54"/>
      <c r="O36" s="50"/>
      <c r="P36" s="82"/>
      <c r="Q36" s="82"/>
    </row>
    <row r="37" spans="1:17" s="83" customFormat="1" ht="27" customHeight="1">
      <c r="A37" s="85"/>
      <c r="B37" s="97" t="s">
        <v>33</v>
      </c>
      <c r="C37" s="106">
        <v>7020000</v>
      </c>
      <c r="D37" s="92">
        <v>5910000</v>
      </c>
      <c r="E37" s="91">
        <v>450000</v>
      </c>
      <c r="F37" s="93">
        <f t="shared" si="5"/>
        <v>6360000</v>
      </c>
      <c r="G37" s="94">
        <f t="shared" si="2"/>
        <v>0.90598290598290598</v>
      </c>
      <c r="H37" s="93">
        <f t="shared" si="3"/>
        <v>5910000</v>
      </c>
      <c r="I37" s="93">
        <f t="shared" si="3"/>
        <v>450000</v>
      </c>
      <c r="J37" s="93">
        <f t="shared" si="3"/>
        <v>6360000</v>
      </c>
      <c r="K37" s="88">
        <f t="shared" si="4"/>
        <v>90.598290598290603</v>
      </c>
      <c r="L37" s="108"/>
      <c r="M37" s="108"/>
      <c r="N37" s="54"/>
      <c r="O37" s="50"/>
      <c r="P37" s="82"/>
      <c r="Q37" s="82"/>
    </row>
    <row r="38" spans="1:17" s="83" customFormat="1" ht="18" customHeight="1">
      <c r="A38" s="78"/>
      <c r="B38" s="69" t="s">
        <v>70</v>
      </c>
      <c r="C38" s="110"/>
      <c r="D38" s="89" t="e">
        <f>#REF!</f>
        <v>#REF!</v>
      </c>
      <c r="E38" s="79"/>
      <c r="F38" s="70"/>
      <c r="G38" s="80"/>
      <c r="H38" s="70"/>
      <c r="I38" s="70"/>
      <c r="J38" s="70"/>
      <c r="K38" s="96"/>
      <c r="L38" s="109"/>
      <c r="M38" s="109"/>
      <c r="N38" s="54"/>
      <c r="O38" s="50"/>
      <c r="P38" s="82"/>
      <c r="Q38" s="82"/>
    </row>
    <row r="39" spans="1:17" s="83" customFormat="1" ht="28.5" customHeight="1">
      <c r="A39" s="85"/>
      <c r="B39" s="99" t="s">
        <v>34</v>
      </c>
      <c r="C39" s="106">
        <v>2280000</v>
      </c>
      <c r="D39" s="92">
        <v>1760000</v>
      </c>
      <c r="E39" s="91">
        <v>0</v>
      </c>
      <c r="F39" s="93">
        <f t="shared" si="5"/>
        <v>1760000</v>
      </c>
      <c r="G39" s="94">
        <f t="shared" si="2"/>
        <v>0.77192982456140347</v>
      </c>
      <c r="H39" s="93">
        <f t="shared" si="3"/>
        <v>1760000</v>
      </c>
      <c r="I39" s="93">
        <f t="shared" si="3"/>
        <v>0</v>
      </c>
      <c r="J39" s="93">
        <f t="shared" si="3"/>
        <v>1760000</v>
      </c>
      <c r="K39" s="88">
        <f t="shared" si="4"/>
        <v>77.192982456140342</v>
      </c>
      <c r="L39" s="108"/>
      <c r="M39" s="108"/>
      <c r="N39" s="54"/>
      <c r="O39" s="50"/>
      <c r="P39" s="82"/>
      <c r="Q39" s="82"/>
    </row>
    <row r="40" spans="1:17" s="83" customFormat="1" ht="18" customHeight="1">
      <c r="A40" s="78"/>
      <c r="B40" s="69" t="s">
        <v>71</v>
      </c>
      <c r="C40" s="110"/>
      <c r="D40" s="89" t="e">
        <f>#REF!</f>
        <v>#REF!</v>
      </c>
      <c r="E40" s="79"/>
      <c r="F40" s="70"/>
      <c r="G40" s="80"/>
      <c r="H40" s="70"/>
      <c r="I40" s="70"/>
      <c r="J40" s="70"/>
      <c r="K40" s="96"/>
      <c r="L40" s="109"/>
      <c r="M40" s="109"/>
      <c r="N40" s="54"/>
      <c r="O40" s="50"/>
      <c r="P40" s="82"/>
      <c r="Q40" s="82"/>
    </row>
    <row r="41" spans="1:17" s="83" customFormat="1" ht="23.25" customHeight="1">
      <c r="A41" s="85"/>
      <c r="B41" s="97" t="s">
        <v>35</v>
      </c>
      <c r="C41" s="106">
        <v>17980000</v>
      </c>
      <c r="D41" s="92">
        <v>9765000</v>
      </c>
      <c r="E41" s="91">
        <v>0</v>
      </c>
      <c r="F41" s="93">
        <f t="shared" si="5"/>
        <v>9765000</v>
      </c>
      <c r="G41" s="94">
        <f t="shared" si="2"/>
        <v>0.5431034482758621</v>
      </c>
      <c r="H41" s="93">
        <f t="shared" si="3"/>
        <v>9765000</v>
      </c>
      <c r="I41" s="93">
        <f t="shared" si="3"/>
        <v>0</v>
      </c>
      <c r="J41" s="93">
        <f t="shared" si="3"/>
        <v>9765000</v>
      </c>
      <c r="K41" s="88">
        <f t="shared" si="4"/>
        <v>54.310344827586206</v>
      </c>
      <c r="L41" s="108"/>
      <c r="M41" s="108"/>
      <c r="N41" s="54"/>
      <c r="O41" s="50"/>
      <c r="P41" s="82"/>
      <c r="Q41" s="82"/>
    </row>
    <row r="42" spans="1:17" s="83" customFormat="1" ht="23.25" customHeight="1">
      <c r="A42" s="78"/>
      <c r="B42" s="69" t="s">
        <v>72</v>
      </c>
      <c r="C42" s="110"/>
      <c r="D42" s="89" t="e">
        <f>#REF!</f>
        <v>#REF!</v>
      </c>
      <c r="E42" s="79"/>
      <c r="F42" s="70"/>
      <c r="G42" s="80"/>
      <c r="H42" s="70"/>
      <c r="I42" s="70"/>
      <c r="J42" s="70"/>
      <c r="K42" s="96"/>
      <c r="L42" s="109"/>
      <c r="M42" s="109"/>
      <c r="N42" s="54"/>
      <c r="O42" s="50"/>
      <c r="P42" s="82"/>
      <c r="Q42" s="82"/>
    </row>
    <row r="43" spans="1:17" s="83" customFormat="1" ht="26.25" customHeight="1">
      <c r="A43" s="85"/>
      <c r="B43" s="99" t="s">
        <v>36</v>
      </c>
      <c r="C43" s="106">
        <v>5000000</v>
      </c>
      <c r="D43" s="92">
        <v>925000</v>
      </c>
      <c r="E43" s="111">
        <v>0</v>
      </c>
      <c r="F43" s="93">
        <f t="shared" si="5"/>
        <v>925000</v>
      </c>
      <c r="G43" s="94">
        <f t="shared" si="2"/>
        <v>0.185</v>
      </c>
      <c r="H43" s="93">
        <f t="shared" si="3"/>
        <v>925000</v>
      </c>
      <c r="I43" s="93">
        <f t="shared" si="3"/>
        <v>0</v>
      </c>
      <c r="J43" s="93">
        <f t="shared" si="3"/>
        <v>925000</v>
      </c>
      <c r="K43" s="88">
        <f t="shared" si="4"/>
        <v>18.5</v>
      </c>
      <c r="L43" s="112"/>
      <c r="M43" s="112"/>
      <c r="N43" s="44"/>
      <c r="O43" s="50"/>
      <c r="P43" s="82"/>
      <c r="Q43" s="82"/>
    </row>
    <row r="44" spans="1:17" s="83" customFormat="1" ht="26.25" customHeight="1">
      <c r="A44" s="130"/>
      <c r="B44" s="67" t="s">
        <v>115</v>
      </c>
      <c r="C44" s="132"/>
      <c r="D44" s="133"/>
      <c r="E44" s="137"/>
      <c r="F44" s="135"/>
      <c r="G44" s="94"/>
      <c r="H44" s="135"/>
      <c r="I44" s="135"/>
      <c r="J44" s="135"/>
      <c r="K44" s="88"/>
      <c r="L44" s="138"/>
      <c r="M44" s="138"/>
      <c r="N44" s="44"/>
      <c r="O44" s="50"/>
      <c r="P44" s="82"/>
      <c r="Q44" s="82"/>
    </row>
    <row r="45" spans="1:17" s="83" customFormat="1" ht="26.25" customHeight="1">
      <c r="A45" s="130"/>
      <c r="B45" s="122" t="s">
        <v>116</v>
      </c>
      <c r="C45" s="139">
        <f>SUM(C47+C49)</f>
        <v>34920000</v>
      </c>
      <c r="D45" s="140">
        <f>SUM(D47:D49)</f>
        <v>34100000</v>
      </c>
      <c r="E45" s="137">
        <f>SUM(E47+E49)</f>
        <v>0</v>
      </c>
      <c r="F45" s="141">
        <f>D45+E45</f>
        <v>34100000</v>
      </c>
      <c r="G45" s="94">
        <f t="shared" si="2"/>
        <v>0.9765177548682703</v>
      </c>
      <c r="H45" s="135">
        <f>D45</f>
        <v>34100000</v>
      </c>
      <c r="I45" s="135">
        <f t="shared" ref="I45:J45" si="8">E45</f>
        <v>0</v>
      </c>
      <c r="J45" s="135">
        <f t="shared" si="8"/>
        <v>34100000</v>
      </c>
      <c r="K45" s="88">
        <f t="shared" si="4"/>
        <v>97.651775486827034</v>
      </c>
      <c r="L45" s="138"/>
      <c r="M45" s="138"/>
      <c r="N45" s="44"/>
      <c r="O45" s="50"/>
      <c r="P45" s="82"/>
      <c r="Q45" s="82"/>
    </row>
    <row r="46" spans="1:17" s="83" customFormat="1" ht="26.25" customHeight="1">
      <c r="A46" s="130"/>
      <c r="B46" s="67" t="s">
        <v>119</v>
      </c>
      <c r="C46" s="110"/>
      <c r="D46" s="89"/>
      <c r="E46" s="79"/>
      <c r="F46" s="70"/>
      <c r="G46" s="94"/>
      <c r="H46" s="70"/>
      <c r="I46" s="70"/>
      <c r="J46" s="70"/>
      <c r="K46" s="88"/>
      <c r="L46" s="69"/>
      <c r="M46" s="69"/>
      <c r="N46" s="44"/>
      <c r="O46" s="50"/>
      <c r="P46" s="82"/>
      <c r="Q46" s="82"/>
    </row>
    <row r="47" spans="1:17" s="83" customFormat="1" ht="26.25" customHeight="1">
      <c r="A47" s="130"/>
      <c r="B47" s="131" t="s">
        <v>117</v>
      </c>
      <c r="C47" s="113">
        <v>19720000</v>
      </c>
      <c r="D47" s="72">
        <v>19100000</v>
      </c>
      <c r="E47" s="113">
        <v>0</v>
      </c>
      <c r="F47" s="113">
        <f>D47+E47</f>
        <v>19100000</v>
      </c>
      <c r="G47" s="94">
        <f t="shared" si="2"/>
        <v>0.96855983772819476</v>
      </c>
      <c r="H47" s="74">
        <f>D47</f>
        <v>19100000</v>
      </c>
      <c r="I47" s="74">
        <f t="shared" ref="I47:J47" si="9">E47</f>
        <v>0</v>
      </c>
      <c r="J47" s="74">
        <f t="shared" si="9"/>
        <v>19100000</v>
      </c>
      <c r="K47" s="88">
        <f t="shared" si="4"/>
        <v>96.855983772819471</v>
      </c>
      <c r="L47" s="114"/>
      <c r="M47" s="114"/>
      <c r="N47" s="44"/>
      <c r="O47" s="50"/>
      <c r="P47" s="82"/>
      <c r="Q47" s="82"/>
    </row>
    <row r="48" spans="1:17" s="83" customFormat="1" ht="26.25" customHeight="1">
      <c r="A48" s="130"/>
      <c r="B48" s="67" t="s">
        <v>120</v>
      </c>
      <c r="C48" s="110"/>
      <c r="D48" s="89"/>
      <c r="E48" s="79"/>
      <c r="F48" s="70"/>
      <c r="G48" s="94"/>
      <c r="H48" s="70"/>
      <c r="I48" s="70"/>
      <c r="J48" s="70"/>
      <c r="K48" s="88"/>
      <c r="L48" s="69"/>
      <c r="M48" s="69"/>
      <c r="N48" s="44"/>
      <c r="O48" s="50"/>
      <c r="P48" s="82"/>
      <c r="Q48" s="82"/>
    </row>
    <row r="49" spans="1:17" s="83" customFormat="1" ht="26.25" customHeight="1">
      <c r="A49" s="130"/>
      <c r="B49" s="131" t="s">
        <v>118</v>
      </c>
      <c r="C49" s="113">
        <v>15200000</v>
      </c>
      <c r="D49" s="72">
        <v>15000000</v>
      </c>
      <c r="E49" s="113">
        <v>0</v>
      </c>
      <c r="F49" s="113">
        <f>D49+E49</f>
        <v>15000000</v>
      </c>
      <c r="G49" s="87"/>
      <c r="H49" s="74">
        <f>D49</f>
        <v>15000000</v>
      </c>
      <c r="I49" s="74">
        <f t="shared" ref="I49:J49" si="10">E49</f>
        <v>0</v>
      </c>
      <c r="J49" s="74">
        <f t="shared" si="10"/>
        <v>15000000</v>
      </c>
      <c r="K49" s="88">
        <f t="shared" si="4"/>
        <v>98.68421052631578</v>
      </c>
      <c r="L49" s="114"/>
      <c r="M49" s="114"/>
      <c r="N49" s="44"/>
      <c r="O49" s="50"/>
      <c r="P49" s="82"/>
      <c r="Q49" s="82"/>
    </row>
    <row r="50" spans="1:17" s="83" customFormat="1" ht="19.5" customHeight="1">
      <c r="A50" s="78"/>
      <c r="B50" s="67" t="s">
        <v>73</v>
      </c>
      <c r="C50" s="110"/>
      <c r="D50" s="89" t="e">
        <f>#REF!</f>
        <v>#REF!</v>
      </c>
      <c r="E50" s="79"/>
      <c r="F50" s="70"/>
      <c r="G50" s="80"/>
      <c r="H50" s="70"/>
      <c r="I50" s="70"/>
      <c r="J50" s="70"/>
      <c r="K50" s="96"/>
      <c r="L50" s="69"/>
      <c r="M50" s="69"/>
      <c r="N50" s="44"/>
      <c r="O50" s="50"/>
      <c r="P50" s="82"/>
      <c r="Q50" s="82"/>
    </row>
    <row r="51" spans="1:17" s="83" customFormat="1" ht="31.5" customHeight="1">
      <c r="A51" s="85"/>
      <c r="B51" s="86" t="s">
        <v>37</v>
      </c>
      <c r="C51" s="113">
        <f>SUM(C53+C55+C57)</f>
        <v>107444000</v>
      </c>
      <c r="D51" s="72">
        <f>SUM(D53+D55+D57)</f>
        <v>93341382</v>
      </c>
      <c r="E51" s="113">
        <f>SUM(E53+E55+E57)</f>
        <v>1495703</v>
      </c>
      <c r="F51" s="113">
        <f>SUM(F53+F55+F57)</f>
        <v>94837085</v>
      </c>
      <c r="G51" s="87">
        <f t="shared" si="2"/>
        <v>0.88266524887383191</v>
      </c>
      <c r="H51" s="74">
        <f t="shared" si="3"/>
        <v>93341382</v>
      </c>
      <c r="I51" s="74">
        <f t="shared" si="3"/>
        <v>1495703</v>
      </c>
      <c r="J51" s="74">
        <f t="shared" si="3"/>
        <v>94837085</v>
      </c>
      <c r="K51" s="75">
        <f t="shared" si="4"/>
        <v>88.266524887383184</v>
      </c>
      <c r="L51" s="114"/>
      <c r="M51" s="114"/>
      <c r="N51" s="55"/>
      <c r="O51" s="50"/>
      <c r="P51" s="82"/>
      <c r="Q51" s="82"/>
    </row>
    <row r="52" spans="1:17" s="83" customFormat="1" ht="18.75" customHeight="1">
      <c r="A52" s="78"/>
      <c r="B52" s="69" t="s">
        <v>74</v>
      </c>
      <c r="C52" s="115"/>
      <c r="D52" s="89" t="e">
        <f>#REF!</f>
        <v>#REF!</v>
      </c>
      <c r="E52" s="79"/>
      <c r="F52" s="70"/>
      <c r="G52" s="80"/>
      <c r="H52" s="70"/>
      <c r="I52" s="70"/>
      <c r="J52" s="70"/>
      <c r="K52" s="96"/>
      <c r="L52" s="116"/>
      <c r="M52" s="116"/>
      <c r="N52" s="55"/>
      <c r="O52" s="50"/>
      <c r="P52" s="82"/>
      <c r="Q52" s="82"/>
    </row>
    <row r="53" spans="1:17" s="83" customFormat="1" ht="26.25" customHeight="1">
      <c r="A53" s="85"/>
      <c r="B53" s="97" t="s">
        <v>10</v>
      </c>
      <c r="C53" s="106">
        <v>800000</v>
      </c>
      <c r="D53" s="92">
        <v>800000</v>
      </c>
      <c r="E53" s="91">
        <v>0</v>
      </c>
      <c r="F53" s="93">
        <f t="shared" si="5"/>
        <v>800000</v>
      </c>
      <c r="G53" s="94">
        <f t="shared" si="2"/>
        <v>1</v>
      </c>
      <c r="H53" s="93">
        <f t="shared" si="3"/>
        <v>800000</v>
      </c>
      <c r="I53" s="93">
        <f t="shared" si="3"/>
        <v>0</v>
      </c>
      <c r="J53" s="93">
        <f t="shared" si="3"/>
        <v>800000</v>
      </c>
      <c r="K53" s="88">
        <f t="shared" si="4"/>
        <v>100</v>
      </c>
      <c r="L53" s="112"/>
      <c r="M53" s="112"/>
      <c r="N53" s="44"/>
      <c r="O53" s="50"/>
      <c r="P53" s="82"/>
      <c r="Q53" s="82"/>
    </row>
    <row r="54" spans="1:17" s="83" customFormat="1" ht="18" customHeight="1">
      <c r="A54" s="78"/>
      <c r="B54" s="69" t="s">
        <v>75</v>
      </c>
      <c r="C54" s="110"/>
      <c r="D54" s="89" t="e">
        <f>#REF!</f>
        <v>#REF!</v>
      </c>
      <c r="E54" s="79"/>
      <c r="F54" s="70"/>
      <c r="G54" s="80"/>
      <c r="H54" s="70"/>
      <c r="I54" s="70"/>
      <c r="J54" s="70"/>
      <c r="K54" s="96"/>
      <c r="L54" s="69"/>
      <c r="M54" s="69"/>
      <c r="N54" s="44"/>
      <c r="O54" s="50"/>
      <c r="P54" s="82"/>
      <c r="Q54" s="82"/>
    </row>
    <row r="55" spans="1:17" s="83" customFormat="1" ht="25.5" customHeight="1">
      <c r="A55" s="85"/>
      <c r="B55" s="99" t="s">
        <v>38</v>
      </c>
      <c r="C55" s="106">
        <v>22044000</v>
      </c>
      <c r="D55" s="92">
        <v>14981882</v>
      </c>
      <c r="E55" s="91">
        <v>1495703</v>
      </c>
      <c r="F55" s="93">
        <f t="shared" si="5"/>
        <v>16477585</v>
      </c>
      <c r="G55" s="94">
        <f t="shared" si="2"/>
        <v>0.74748616403556523</v>
      </c>
      <c r="H55" s="93">
        <f t="shared" si="3"/>
        <v>14981882</v>
      </c>
      <c r="I55" s="93">
        <f t="shared" si="3"/>
        <v>1495703</v>
      </c>
      <c r="J55" s="93">
        <f t="shared" si="3"/>
        <v>16477585</v>
      </c>
      <c r="K55" s="88">
        <f t="shared" si="4"/>
        <v>74.748616403556525</v>
      </c>
      <c r="L55" s="117"/>
      <c r="M55" s="118"/>
      <c r="N55" s="55"/>
      <c r="O55" s="50"/>
      <c r="P55" s="82"/>
      <c r="Q55" s="82"/>
    </row>
    <row r="56" spans="1:17" s="83" customFormat="1" ht="21" customHeight="1">
      <c r="A56" s="78"/>
      <c r="B56" s="69" t="s">
        <v>76</v>
      </c>
      <c r="C56" s="110"/>
      <c r="D56" s="89" t="e">
        <f>#REF!</f>
        <v>#REF!</v>
      </c>
      <c r="E56" s="79"/>
      <c r="F56" s="70"/>
      <c r="G56" s="80"/>
      <c r="H56" s="70"/>
      <c r="I56" s="70"/>
      <c r="J56" s="70"/>
      <c r="K56" s="96"/>
      <c r="L56" s="119"/>
      <c r="M56" s="116"/>
      <c r="N56" s="55"/>
      <c r="O56" s="50"/>
      <c r="P56" s="82"/>
      <c r="Q56" s="82"/>
    </row>
    <row r="57" spans="1:17" s="83" customFormat="1" ht="24.75" customHeight="1">
      <c r="A57" s="85"/>
      <c r="B57" s="97" t="s">
        <v>39</v>
      </c>
      <c r="C57" s="106">
        <v>84600000</v>
      </c>
      <c r="D57" s="92">
        <v>77559500</v>
      </c>
      <c r="E57" s="91">
        <v>0</v>
      </c>
      <c r="F57" s="93">
        <f t="shared" si="5"/>
        <v>77559500</v>
      </c>
      <c r="G57" s="94">
        <f t="shared" si="2"/>
        <v>0.91677895981087465</v>
      </c>
      <c r="H57" s="93">
        <f t="shared" si="3"/>
        <v>77559500</v>
      </c>
      <c r="I57" s="93">
        <f t="shared" si="3"/>
        <v>0</v>
      </c>
      <c r="J57" s="93">
        <f t="shared" si="3"/>
        <v>77559500</v>
      </c>
      <c r="K57" s="88">
        <f t="shared" si="4"/>
        <v>91.67789598108746</v>
      </c>
      <c r="L57" s="120"/>
      <c r="M57" s="112"/>
      <c r="N57" s="44"/>
      <c r="O57" s="50"/>
      <c r="P57" s="82"/>
      <c r="Q57" s="82"/>
    </row>
    <row r="58" spans="1:17" s="83" customFormat="1" ht="19.5" customHeight="1">
      <c r="A58" s="78"/>
      <c r="B58" s="67" t="s">
        <v>77</v>
      </c>
      <c r="C58" s="110"/>
      <c r="D58" s="89" t="e">
        <f>#REF!</f>
        <v>#REF!</v>
      </c>
      <c r="E58" s="79"/>
      <c r="F58" s="70"/>
      <c r="G58" s="80"/>
      <c r="H58" s="70"/>
      <c r="I58" s="70"/>
      <c r="J58" s="70"/>
      <c r="K58" s="96"/>
      <c r="L58" s="121"/>
      <c r="M58" s="69"/>
      <c r="N58" s="44"/>
      <c r="O58" s="50"/>
      <c r="P58" s="82"/>
      <c r="Q58" s="82"/>
    </row>
    <row r="59" spans="1:17" s="83" customFormat="1" ht="33" customHeight="1">
      <c r="A59" s="85"/>
      <c r="B59" s="122" t="s">
        <v>40</v>
      </c>
      <c r="C59" s="113">
        <f>SUM(C61+C63)</f>
        <v>56000000</v>
      </c>
      <c r="D59" s="72">
        <f>SUM(D61+D63)</f>
        <v>38267400</v>
      </c>
      <c r="E59" s="113">
        <f t="shared" ref="E59:F59" si="11">SUM(E61+E63)</f>
        <v>1240000</v>
      </c>
      <c r="F59" s="113">
        <f t="shared" si="11"/>
        <v>39507400</v>
      </c>
      <c r="G59" s="87">
        <f t="shared" si="2"/>
        <v>0.70548928571428571</v>
      </c>
      <c r="H59" s="74">
        <f t="shared" si="3"/>
        <v>38267400</v>
      </c>
      <c r="I59" s="74">
        <f t="shared" si="3"/>
        <v>1240000</v>
      </c>
      <c r="J59" s="74">
        <f t="shared" si="3"/>
        <v>39507400</v>
      </c>
      <c r="K59" s="75">
        <f t="shared" si="4"/>
        <v>70.548928571428576</v>
      </c>
      <c r="L59" s="123"/>
      <c r="M59" s="123"/>
      <c r="N59" s="44"/>
      <c r="O59" s="50"/>
      <c r="P59" s="82"/>
      <c r="Q59" s="82"/>
    </row>
    <row r="60" spans="1:17" s="83" customFormat="1" ht="18.75" customHeight="1">
      <c r="A60" s="78"/>
      <c r="B60" s="69" t="s">
        <v>78</v>
      </c>
      <c r="C60" s="115"/>
      <c r="D60" s="89" t="e">
        <f>#REF!</f>
        <v>#REF!</v>
      </c>
      <c r="E60" s="79"/>
      <c r="F60" s="70"/>
      <c r="G60" s="80"/>
      <c r="H60" s="70"/>
      <c r="I60" s="70"/>
      <c r="J60" s="70"/>
      <c r="K60" s="96"/>
      <c r="L60" s="69"/>
      <c r="M60" s="69"/>
      <c r="N60" s="44"/>
      <c r="O60" s="50"/>
      <c r="P60" s="82"/>
      <c r="Q60" s="82"/>
    </row>
    <row r="61" spans="1:17" s="83" customFormat="1" ht="39.75" customHeight="1">
      <c r="A61" s="85"/>
      <c r="B61" s="99" t="s">
        <v>41</v>
      </c>
      <c r="C61" s="106">
        <v>46000000</v>
      </c>
      <c r="D61" s="92">
        <v>33482400</v>
      </c>
      <c r="E61" s="91">
        <v>240000</v>
      </c>
      <c r="F61" s="93">
        <f t="shared" si="5"/>
        <v>33722400</v>
      </c>
      <c r="G61" s="94">
        <f t="shared" si="2"/>
        <v>0.73309565217391304</v>
      </c>
      <c r="H61" s="93">
        <f t="shared" si="3"/>
        <v>33482400</v>
      </c>
      <c r="I61" s="93">
        <f t="shared" si="3"/>
        <v>240000</v>
      </c>
      <c r="J61" s="93">
        <f t="shared" si="3"/>
        <v>33722400</v>
      </c>
      <c r="K61" s="88">
        <f t="shared" si="4"/>
        <v>73.309565217391309</v>
      </c>
      <c r="L61" s="112"/>
      <c r="M61" s="112"/>
      <c r="N61" s="44"/>
      <c r="O61" s="50"/>
      <c r="P61" s="82"/>
      <c r="Q61" s="82"/>
    </row>
    <row r="62" spans="1:17" s="83" customFormat="1" ht="21" customHeight="1">
      <c r="A62" s="78"/>
      <c r="B62" s="69" t="s">
        <v>79</v>
      </c>
      <c r="C62" s="110"/>
      <c r="D62" s="89" t="e">
        <f>#REF!</f>
        <v>#REF!</v>
      </c>
      <c r="E62" s="79"/>
      <c r="F62" s="70"/>
      <c r="G62" s="80"/>
      <c r="H62" s="70"/>
      <c r="I62" s="70"/>
      <c r="J62" s="70"/>
      <c r="K62" s="96"/>
      <c r="L62" s="69"/>
      <c r="M62" s="69"/>
      <c r="N62" s="44"/>
      <c r="O62" s="50"/>
      <c r="P62" s="82"/>
      <c r="Q62" s="82"/>
    </row>
    <row r="63" spans="1:17" s="83" customFormat="1" ht="27.75" customHeight="1">
      <c r="A63" s="85"/>
      <c r="B63" s="97" t="s">
        <v>42</v>
      </c>
      <c r="C63" s="106">
        <v>10000000</v>
      </c>
      <c r="D63" s="92">
        <v>4785000</v>
      </c>
      <c r="E63" s="91">
        <v>1000000</v>
      </c>
      <c r="F63" s="93">
        <f t="shared" si="5"/>
        <v>5785000</v>
      </c>
      <c r="G63" s="94">
        <f t="shared" si="2"/>
        <v>0.57850000000000001</v>
      </c>
      <c r="H63" s="93">
        <f t="shared" si="3"/>
        <v>4785000</v>
      </c>
      <c r="I63" s="93">
        <f t="shared" si="3"/>
        <v>1000000</v>
      </c>
      <c r="J63" s="93">
        <f t="shared" si="3"/>
        <v>5785000</v>
      </c>
      <c r="K63" s="88">
        <f t="shared" si="4"/>
        <v>57.85</v>
      </c>
      <c r="L63" s="112"/>
      <c r="M63" s="112"/>
      <c r="N63" s="44"/>
      <c r="O63" s="50"/>
      <c r="P63" s="82"/>
      <c r="Q63" s="82"/>
    </row>
    <row r="64" spans="1:17" s="83" customFormat="1" ht="20.25" customHeight="1">
      <c r="A64" s="76">
        <v>2</v>
      </c>
      <c r="B64" s="124" t="s">
        <v>80</v>
      </c>
      <c r="C64" s="110"/>
      <c r="D64" s="89" t="e">
        <f>#REF!</f>
        <v>#REF!</v>
      </c>
      <c r="E64" s="79"/>
      <c r="F64" s="70"/>
      <c r="G64" s="80"/>
      <c r="H64" s="70"/>
      <c r="I64" s="70"/>
      <c r="J64" s="70"/>
      <c r="K64" s="81"/>
      <c r="L64" s="69"/>
      <c r="M64" s="69"/>
      <c r="N64" s="44"/>
      <c r="O64" s="50"/>
      <c r="P64" s="82"/>
      <c r="Q64" s="82"/>
    </row>
    <row r="65" spans="1:17" s="83" customFormat="1" ht="33" customHeight="1">
      <c r="A65" s="77"/>
      <c r="B65" s="122" t="s">
        <v>43</v>
      </c>
      <c r="C65" s="113">
        <f>C67</f>
        <v>1000000</v>
      </c>
      <c r="D65" s="72" t="e">
        <f>D67</f>
        <v>#REF!</v>
      </c>
      <c r="E65" s="113">
        <f t="shared" ref="E65:F65" si="12">E67</f>
        <v>0</v>
      </c>
      <c r="F65" s="113" t="e">
        <f t="shared" si="12"/>
        <v>#REF!</v>
      </c>
      <c r="G65" s="87" t="e">
        <f t="shared" si="2"/>
        <v>#REF!</v>
      </c>
      <c r="H65" s="74" t="e">
        <f t="shared" si="3"/>
        <v>#REF!</v>
      </c>
      <c r="I65" s="74">
        <f t="shared" si="3"/>
        <v>0</v>
      </c>
      <c r="J65" s="74" t="e">
        <f t="shared" si="3"/>
        <v>#REF!</v>
      </c>
      <c r="K65" s="75" t="e">
        <f t="shared" si="4"/>
        <v>#REF!</v>
      </c>
      <c r="L65" s="123"/>
      <c r="M65" s="123"/>
      <c r="N65" s="44"/>
      <c r="O65" s="50"/>
      <c r="P65" s="82"/>
      <c r="Q65" s="82"/>
    </row>
    <row r="66" spans="1:17" s="83" customFormat="1" ht="21" customHeight="1">
      <c r="A66" s="78"/>
      <c r="B66" s="125" t="s">
        <v>81</v>
      </c>
      <c r="C66" s="115"/>
      <c r="D66" s="89" t="e">
        <f>#REF!</f>
        <v>#REF!</v>
      </c>
      <c r="E66" s="79"/>
      <c r="F66" s="70"/>
      <c r="G66" s="80"/>
      <c r="H66" s="70"/>
      <c r="I66" s="70"/>
      <c r="J66" s="70"/>
      <c r="K66" s="81"/>
      <c r="L66" s="69"/>
      <c r="M66" s="69"/>
      <c r="N66" s="44"/>
      <c r="O66" s="50"/>
      <c r="P66" s="82"/>
      <c r="Q66" s="82"/>
    </row>
    <row r="67" spans="1:17" s="83" customFormat="1" ht="34.5" customHeight="1">
      <c r="A67" s="85"/>
      <c r="B67" s="122" t="s">
        <v>44</v>
      </c>
      <c r="C67" s="113">
        <f>SUM(C69+C71)</f>
        <v>1000000</v>
      </c>
      <c r="D67" s="72" t="e">
        <f>SUM(D69+D71)</f>
        <v>#REF!</v>
      </c>
      <c r="E67" s="113">
        <f t="shared" ref="E67:F67" si="13">SUM(E69+E71)</f>
        <v>0</v>
      </c>
      <c r="F67" s="113" t="e">
        <f t="shared" si="13"/>
        <v>#REF!</v>
      </c>
      <c r="G67" s="87" t="e">
        <f t="shared" si="2"/>
        <v>#REF!</v>
      </c>
      <c r="H67" s="74" t="e">
        <f t="shared" si="3"/>
        <v>#REF!</v>
      </c>
      <c r="I67" s="74">
        <f t="shared" si="3"/>
        <v>0</v>
      </c>
      <c r="J67" s="74" t="e">
        <f t="shared" si="3"/>
        <v>#REF!</v>
      </c>
      <c r="K67" s="75" t="e">
        <f t="shared" si="4"/>
        <v>#REF!</v>
      </c>
      <c r="L67" s="123"/>
      <c r="M67" s="123"/>
      <c r="N67" s="44"/>
      <c r="O67" s="50"/>
      <c r="P67" s="82"/>
      <c r="Q67" s="82"/>
    </row>
    <row r="68" spans="1:17" s="83" customFormat="1" ht="18.75" customHeight="1">
      <c r="A68" s="78"/>
      <c r="B68" s="125" t="s">
        <v>82</v>
      </c>
      <c r="C68" s="115"/>
      <c r="D68" s="89" t="e">
        <f>#REF!</f>
        <v>#REF!</v>
      </c>
      <c r="E68" s="79"/>
      <c r="F68" s="70"/>
      <c r="G68" s="80"/>
      <c r="H68" s="70"/>
      <c r="I68" s="70"/>
      <c r="J68" s="70"/>
      <c r="K68" s="81"/>
      <c r="L68" s="69"/>
      <c r="M68" s="69"/>
      <c r="N68" s="44"/>
      <c r="O68" s="50"/>
      <c r="P68" s="82"/>
      <c r="Q68" s="82"/>
    </row>
    <row r="69" spans="1:17" s="83" customFormat="1" ht="29.25" customHeight="1">
      <c r="A69" s="85"/>
      <c r="B69" s="99" t="s">
        <v>45</v>
      </c>
      <c r="C69" s="106">
        <v>500000</v>
      </c>
      <c r="D69" s="92" t="e">
        <f>#REF!</f>
        <v>#REF!</v>
      </c>
      <c r="E69" s="91">
        <v>0</v>
      </c>
      <c r="F69" s="93" t="e">
        <f t="shared" si="5"/>
        <v>#REF!</v>
      </c>
      <c r="G69" s="94" t="e">
        <f t="shared" si="2"/>
        <v>#REF!</v>
      </c>
      <c r="H69" s="93" t="e">
        <f t="shared" si="3"/>
        <v>#REF!</v>
      </c>
      <c r="I69" s="93">
        <f t="shared" si="3"/>
        <v>0</v>
      </c>
      <c r="J69" s="93" t="e">
        <f t="shared" si="3"/>
        <v>#REF!</v>
      </c>
      <c r="K69" s="88" t="e">
        <f t="shared" si="4"/>
        <v>#REF!</v>
      </c>
      <c r="L69" s="112"/>
      <c r="M69" s="112"/>
      <c r="N69" s="44"/>
      <c r="O69" s="50"/>
      <c r="P69" s="82"/>
      <c r="Q69" s="82"/>
    </row>
    <row r="70" spans="1:17" s="83" customFormat="1" ht="18.75" customHeight="1">
      <c r="A70" s="78"/>
      <c r="B70" s="125" t="s">
        <v>83</v>
      </c>
      <c r="C70" s="110"/>
      <c r="D70" s="89" t="e">
        <f>#REF!</f>
        <v>#REF!</v>
      </c>
      <c r="E70" s="79"/>
      <c r="F70" s="70"/>
      <c r="G70" s="80"/>
      <c r="H70" s="70"/>
      <c r="I70" s="70"/>
      <c r="J70" s="70"/>
      <c r="K70" s="96"/>
      <c r="L70" s="69"/>
      <c r="M70" s="69"/>
      <c r="N70" s="44"/>
      <c r="O70" s="50"/>
      <c r="P70" s="82"/>
      <c r="Q70" s="82"/>
    </row>
    <row r="71" spans="1:17" s="83" customFormat="1" ht="33" customHeight="1">
      <c r="A71" s="85"/>
      <c r="B71" s="99" t="s">
        <v>46</v>
      </c>
      <c r="C71" s="106">
        <v>500000</v>
      </c>
      <c r="D71" s="92" t="e">
        <f>#REF!</f>
        <v>#REF!</v>
      </c>
      <c r="E71" s="91">
        <v>0</v>
      </c>
      <c r="F71" s="93" t="e">
        <f t="shared" si="5"/>
        <v>#REF!</v>
      </c>
      <c r="G71" s="94" t="e">
        <f t="shared" si="2"/>
        <v>#REF!</v>
      </c>
      <c r="H71" s="93" t="e">
        <f t="shared" si="3"/>
        <v>#REF!</v>
      </c>
      <c r="I71" s="93">
        <f t="shared" si="3"/>
        <v>0</v>
      </c>
      <c r="J71" s="93" t="e">
        <f t="shared" si="3"/>
        <v>#REF!</v>
      </c>
      <c r="K71" s="88" t="e">
        <f t="shared" si="4"/>
        <v>#REF!</v>
      </c>
      <c r="L71" s="112"/>
      <c r="M71" s="112"/>
      <c r="N71" s="44"/>
      <c r="O71" s="50"/>
      <c r="P71" s="82"/>
      <c r="Q71" s="82"/>
    </row>
    <row r="72" spans="1:17" s="83" customFormat="1" ht="19.5" customHeight="1">
      <c r="A72" s="76">
        <v>3</v>
      </c>
      <c r="B72" s="124" t="s">
        <v>84</v>
      </c>
      <c r="C72" s="110"/>
      <c r="D72" s="89" t="e">
        <f>#REF!</f>
        <v>#REF!</v>
      </c>
      <c r="E72" s="79"/>
      <c r="F72" s="70"/>
      <c r="G72" s="80"/>
      <c r="H72" s="70"/>
      <c r="I72" s="70"/>
      <c r="J72" s="70"/>
      <c r="K72" s="81"/>
      <c r="L72" s="69"/>
      <c r="M72" s="69"/>
      <c r="N72" s="44"/>
      <c r="O72" s="50"/>
      <c r="P72" s="82"/>
      <c r="Q72" s="82"/>
    </row>
    <row r="73" spans="1:17" s="83" customFormat="1" ht="33" customHeight="1">
      <c r="A73" s="77"/>
      <c r="B73" s="122" t="s">
        <v>47</v>
      </c>
      <c r="C73" s="113">
        <f>C75+C79</f>
        <v>15000000</v>
      </c>
      <c r="D73" s="72" t="e">
        <f>SUM(D75+D79)</f>
        <v>#REF!</v>
      </c>
      <c r="E73" s="113">
        <f>E75+E79</f>
        <v>0</v>
      </c>
      <c r="F73" s="113" t="e">
        <f>F75+F79</f>
        <v>#REF!</v>
      </c>
      <c r="G73" s="87" t="e">
        <f t="shared" si="2"/>
        <v>#REF!</v>
      </c>
      <c r="H73" s="74" t="e">
        <f t="shared" si="3"/>
        <v>#REF!</v>
      </c>
      <c r="I73" s="74">
        <f t="shared" si="3"/>
        <v>0</v>
      </c>
      <c r="J73" s="74" t="e">
        <f t="shared" si="3"/>
        <v>#REF!</v>
      </c>
      <c r="K73" s="75" t="e">
        <f t="shared" si="4"/>
        <v>#REF!</v>
      </c>
      <c r="L73" s="123"/>
      <c r="M73" s="123"/>
      <c r="N73" s="44"/>
      <c r="O73" s="50"/>
      <c r="P73" s="82"/>
      <c r="Q73" s="82"/>
    </row>
    <row r="74" spans="1:17" s="83" customFormat="1" ht="19.5" customHeight="1">
      <c r="A74" s="78"/>
      <c r="B74" s="125" t="s">
        <v>85</v>
      </c>
      <c r="C74" s="115"/>
      <c r="D74" s="89" t="e">
        <f>#REF!</f>
        <v>#REF!</v>
      </c>
      <c r="E74" s="79"/>
      <c r="F74" s="70"/>
      <c r="G74" s="80"/>
      <c r="H74" s="70"/>
      <c r="I74" s="70"/>
      <c r="J74" s="70"/>
      <c r="K74" s="81"/>
      <c r="L74" s="69"/>
      <c r="M74" s="69"/>
      <c r="N74" s="44"/>
      <c r="O74" s="50"/>
      <c r="P74" s="82"/>
      <c r="Q74" s="82"/>
    </row>
    <row r="75" spans="1:17" s="83" customFormat="1" ht="33" customHeight="1">
      <c r="A75" s="85"/>
      <c r="B75" s="101" t="s">
        <v>48</v>
      </c>
      <c r="C75" s="113">
        <f>C77</f>
        <v>5000000</v>
      </c>
      <c r="D75" s="72" t="e">
        <f>SUM(D77)</f>
        <v>#REF!</v>
      </c>
      <c r="E75" s="113">
        <f t="shared" ref="E75:F75" si="14">E77</f>
        <v>0</v>
      </c>
      <c r="F75" s="113" t="e">
        <f t="shared" si="14"/>
        <v>#REF!</v>
      </c>
      <c r="G75" s="87" t="e">
        <f t="shared" si="2"/>
        <v>#REF!</v>
      </c>
      <c r="H75" s="74" t="e">
        <f t="shared" si="3"/>
        <v>#REF!</v>
      </c>
      <c r="I75" s="74">
        <f t="shared" si="3"/>
        <v>0</v>
      </c>
      <c r="J75" s="74" t="e">
        <f t="shared" si="3"/>
        <v>#REF!</v>
      </c>
      <c r="K75" s="75" t="e">
        <f t="shared" si="4"/>
        <v>#REF!</v>
      </c>
      <c r="L75" s="123"/>
      <c r="M75" s="123"/>
      <c r="N75" s="44"/>
      <c r="O75" s="50"/>
      <c r="P75" s="82"/>
      <c r="Q75" s="82"/>
    </row>
    <row r="76" spans="1:17" s="83" customFormat="1" ht="18" customHeight="1">
      <c r="A76" s="78"/>
      <c r="B76" s="125" t="s">
        <v>86</v>
      </c>
      <c r="C76" s="115"/>
      <c r="D76" s="89" t="e">
        <f>#REF!</f>
        <v>#REF!</v>
      </c>
      <c r="E76" s="79"/>
      <c r="F76" s="70"/>
      <c r="G76" s="80"/>
      <c r="H76" s="70"/>
      <c r="I76" s="70"/>
      <c r="J76" s="70"/>
      <c r="K76" s="81"/>
      <c r="L76" s="69"/>
      <c r="M76" s="69"/>
      <c r="N76" s="44"/>
      <c r="O76" s="50"/>
      <c r="P76" s="82"/>
      <c r="Q76" s="82"/>
    </row>
    <row r="77" spans="1:17" s="83" customFormat="1" ht="33" customHeight="1">
      <c r="A77" s="85"/>
      <c r="B77" s="99" t="s">
        <v>49</v>
      </c>
      <c r="C77" s="106">
        <v>5000000</v>
      </c>
      <c r="D77" s="92" t="e">
        <f>#REF!</f>
        <v>#REF!</v>
      </c>
      <c r="E77" s="91">
        <v>0</v>
      </c>
      <c r="F77" s="93" t="e">
        <f t="shared" si="5"/>
        <v>#REF!</v>
      </c>
      <c r="G77" s="94" t="e">
        <f t="shared" si="2"/>
        <v>#REF!</v>
      </c>
      <c r="H77" s="93" t="e">
        <f t="shared" si="3"/>
        <v>#REF!</v>
      </c>
      <c r="I77" s="93">
        <f t="shared" si="3"/>
        <v>0</v>
      </c>
      <c r="J77" s="93" t="e">
        <f t="shared" si="3"/>
        <v>#REF!</v>
      </c>
      <c r="K77" s="88" t="e">
        <f t="shared" si="4"/>
        <v>#REF!</v>
      </c>
      <c r="L77" s="112"/>
      <c r="M77" s="112"/>
      <c r="N77" s="44"/>
      <c r="O77" s="50"/>
      <c r="P77" s="82"/>
      <c r="Q77" s="82"/>
    </row>
    <row r="78" spans="1:17" s="83" customFormat="1" ht="18.75" customHeight="1">
      <c r="A78" s="78"/>
      <c r="B78" s="125" t="s">
        <v>87</v>
      </c>
      <c r="C78" s="110"/>
      <c r="D78" s="89" t="e">
        <f>#REF!</f>
        <v>#REF!</v>
      </c>
      <c r="E78" s="79"/>
      <c r="F78" s="70"/>
      <c r="G78" s="80"/>
      <c r="H78" s="70"/>
      <c r="I78" s="70"/>
      <c r="J78" s="70"/>
      <c r="K78" s="81"/>
      <c r="L78" s="69"/>
      <c r="M78" s="69"/>
      <c r="N78" s="44"/>
      <c r="O78" s="50"/>
      <c r="P78" s="82"/>
      <c r="Q78" s="82"/>
    </row>
    <row r="79" spans="1:17" s="83" customFormat="1" ht="33" customHeight="1">
      <c r="A79" s="85"/>
      <c r="B79" s="122" t="s">
        <v>50</v>
      </c>
      <c r="C79" s="113">
        <f>C81</f>
        <v>10000000</v>
      </c>
      <c r="D79" s="72">
        <f>SUM(D81)</f>
        <v>9769000</v>
      </c>
      <c r="E79" s="113">
        <f t="shared" ref="E79:F79" si="15">E81</f>
        <v>0</v>
      </c>
      <c r="F79" s="113">
        <f t="shared" si="15"/>
        <v>9769000</v>
      </c>
      <c r="G79" s="87">
        <f t="shared" si="2"/>
        <v>0.97689999999999999</v>
      </c>
      <c r="H79" s="74">
        <f t="shared" si="3"/>
        <v>9769000</v>
      </c>
      <c r="I79" s="74">
        <f t="shared" si="3"/>
        <v>0</v>
      </c>
      <c r="J79" s="74">
        <f t="shared" si="3"/>
        <v>9769000</v>
      </c>
      <c r="K79" s="75">
        <f t="shared" si="4"/>
        <v>97.69</v>
      </c>
      <c r="L79" s="123"/>
      <c r="M79" s="123"/>
      <c r="N79" s="44"/>
      <c r="O79" s="50"/>
      <c r="P79" s="82"/>
      <c r="Q79" s="82"/>
    </row>
    <row r="80" spans="1:17" s="83" customFormat="1" ht="21" customHeight="1">
      <c r="A80" s="78"/>
      <c r="B80" s="125" t="s">
        <v>88</v>
      </c>
      <c r="C80" s="115"/>
      <c r="D80" s="89" t="e">
        <f>#REF!</f>
        <v>#REF!</v>
      </c>
      <c r="E80" s="79"/>
      <c r="F80" s="70"/>
      <c r="G80" s="80"/>
      <c r="H80" s="70"/>
      <c r="I80" s="70"/>
      <c r="J80" s="70"/>
      <c r="K80" s="81"/>
      <c r="L80" s="69"/>
      <c r="M80" s="69"/>
      <c r="N80" s="44"/>
      <c r="O80" s="50"/>
      <c r="P80" s="82"/>
      <c r="Q80" s="82"/>
    </row>
    <row r="81" spans="1:17" s="83" customFormat="1" ht="33" customHeight="1">
      <c r="A81" s="85"/>
      <c r="B81" s="99" t="s">
        <v>51</v>
      </c>
      <c r="C81" s="106">
        <v>10000000</v>
      </c>
      <c r="D81" s="92">
        <v>9769000</v>
      </c>
      <c r="E81" s="91">
        <v>0</v>
      </c>
      <c r="F81" s="93">
        <f t="shared" si="5"/>
        <v>9769000</v>
      </c>
      <c r="G81" s="94">
        <f t="shared" si="2"/>
        <v>0.97689999999999999</v>
      </c>
      <c r="H81" s="93">
        <f t="shared" si="3"/>
        <v>9769000</v>
      </c>
      <c r="I81" s="93">
        <f t="shared" si="3"/>
        <v>0</v>
      </c>
      <c r="J81" s="93">
        <f t="shared" si="3"/>
        <v>9769000</v>
      </c>
      <c r="K81" s="88">
        <f t="shared" si="4"/>
        <v>97.69</v>
      </c>
      <c r="L81" s="112"/>
      <c r="M81" s="112"/>
      <c r="N81" s="44"/>
      <c r="O81" s="50"/>
      <c r="P81" s="82"/>
      <c r="Q81" s="82"/>
    </row>
    <row r="82" spans="1:17" s="83" customFormat="1" ht="24" customHeight="1">
      <c r="A82" s="76">
        <v>4</v>
      </c>
      <c r="B82" s="124" t="s">
        <v>89</v>
      </c>
      <c r="C82" s="110"/>
      <c r="D82" s="89" t="e">
        <f>#REF!</f>
        <v>#REF!</v>
      </c>
      <c r="E82" s="79"/>
      <c r="F82" s="70"/>
      <c r="G82" s="80"/>
      <c r="H82" s="70"/>
      <c r="I82" s="70"/>
      <c r="J82" s="70"/>
      <c r="K82" s="81"/>
      <c r="L82" s="69"/>
      <c r="M82" s="69"/>
      <c r="N82" s="44"/>
      <c r="O82" s="50"/>
      <c r="P82" s="82"/>
      <c r="Q82" s="82"/>
    </row>
    <row r="83" spans="1:17" s="83" customFormat="1" ht="33" customHeight="1">
      <c r="A83" s="77"/>
      <c r="B83" s="122" t="s">
        <v>52</v>
      </c>
      <c r="C83" s="113">
        <f>C85</f>
        <v>54000000</v>
      </c>
      <c r="D83" s="72">
        <f>D85</f>
        <v>40951000</v>
      </c>
      <c r="E83" s="113">
        <f t="shared" ref="E83:F83" si="16">E85</f>
        <v>3600000</v>
      </c>
      <c r="F83" s="113">
        <f t="shared" si="16"/>
        <v>44551000</v>
      </c>
      <c r="G83" s="87">
        <f t="shared" si="2"/>
        <v>0.82501851851851848</v>
      </c>
      <c r="H83" s="74">
        <f t="shared" si="3"/>
        <v>40951000</v>
      </c>
      <c r="I83" s="74">
        <f t="shared" si="3"/>
        <v>3600000</v>
      </c>
      <c r="J83" s="74">
        <f t="shared" si="3"/>
        <v>44551000</v>
      </c>
      <c r="K83" s="75">
        <f t="shared" si="4"/>
        <v>82.501851851851853</v>
      </c>
      <c r="L83" s="123"/>
      <c r="M83" s="123"/>
      <c r="N83" s="44"/>
      <c r="O83" s="50"/>
      <c r="P83" s="82"/>
      <c r="Q83" s="82"/>
    </row>
    <row r="84" spans="1:17" s="83" customFormat="1" ht="19.5" customHeight="1">
      <c r="A84" s="78"/>
      <c r="B84" s="125" t="s">
        <v>90</v>
      </c>
      <c r="C84" s="115"/>
      <c r="D84" s="89" t="e">
        <f>#REF!</f>
        <v>#REF!</v>
      </c>
      <c r="E84" s="79"/>
      <c r="F84" s="70"/>
      <c r="G84" s="80"/>
      <c r="H84" s="70"/>
      <c r="I84" s="70"/>
      <c r="J84" s="70"/>
      <c r="K84" s="81"/>
      <c r="L84" s="69"/>
      <c r="M84" s="69"/>
      <c r="N84" s="44"/>
      <c r="O84" s="50"/>
      <c r="P84" s="82"/>
      <c r="Q84" s="82"/>
    </row>
    <row r="85" spans="1:17" s="83" customFormat="1" ht="33" customHeight="1">
      <c r="A85" s="85"/>
      <c r="B85" s="122" t="s">
        <v>53</v>
      </c>
      <c r="C85" s="113">
        <f>SUM(C87)</f>
        <v>54000000</v>
      </c>
      <c r="D85" s="72">
        <f>SUM(D87)</f>
        <v>40951000</v>
      </c>
      <c r="E85" s="113">
        <f t="shared" ref="E85:F85" si="17">SUM(E87)</f>
        <v>3600000</v>
      </c>
      <c r="F85" s="113">
        <f t="shared" si="17"/>
        <v>44551000</v>
      </c>
      <c r="G85" s="87">
        <f t="shared" ref="G85:G108" si="18">F85/C85*100%</f>
        <v>0.82501851851851848</v>
      </c>
      <c r="H85" s="74">
        <f t="shared" ref="H85:J108" si="19">D85</f>
        <v>40951000</v>
      </c>
      <c r="I85" s="74">
        <f t="shared" si="19"/>
        <v>3600000</v>
      </c>
      <c r="J85" s="74">
        <f t="shared" si="19"/>
        <v>44551000</v>
      </c>
      <c r="K85" s="75">
        <f t="shared" ref="K85:K108" si="20">J85/C85*100</f>
        <v>82.501851851851853</v>
      </c>
      <c r="L85" s="123"/>
      <c r="M85" s="123"/>
      <c r="N85" s="44"/>
      <c r="O85" s="50"/>
      <c r="P85" s="82"/>
      <c r="Q85" s="82"/>
    </row>
    <row r="86" spans="1:17" s="83" customFormat="1" ht="21.75" customHeight="1">
      <c r="A86" s="78"/>
      <c r="B86" s="125" t="s">
        <v>86</v>
      </c>
      <c r="C86" s="115"/>
      <c r="D86" s="89" t="e">
        <f>#REF!</f>
        <v>#REF!</v>
      </c>
      <c r="E86" s="79"/>
      <c r="F86" s="70"/>
      <c r="G86" s="80"/>
      <c r="H86" s="70"/>
      <c r="I86" s="70"/>
      <c r="J86" s="70"/>
      <c r="K86" s="81"/>
      <c r="L86" s="69"/>
      <c r="M86" s="69"/>
      <c r="N86" s="44"/>
      <c r="O86" s="50"/>
      <c r="P86" s="82"/>
      <c r="Q86" s="82"/>
    </row>
    <row r="87" spans="1:17" s="83" customFormat="1" ht="33" customHeight="1">
      <c r="A87" s="85"/>
      <c r="B87" s="99" t="s">
        <v>54</v>
      </c>
      <c r="C87" s="106">
        <v>54000000</v>
      </c>
      <c r="D87" s="92">
        <v>40951000</v>
      </c>
      <c r="E87" s="91">
        <v>3600000</v>
      </c>
      <c r="F87" s="93">
        <f t="shared" ref="F87:F107" si="21">D87+E87</f>
        <v>44551000</v>
      </c>
      <c r="G87" s="94">
        <f t="shared" si="18"/>
        <v>0.82501851851851848</v>
      </c>
      <c r="H87" s="93">
        <f t="shared" si="19"/>
        <v>40951000</v>
      </c>
      <c r="I87" s="93">
        <f t="shared" si="19"/>
        <v>3600000</v>
      </c>
      <c r="J87" s="93">
        <f t="shared" si="19"/>
        <v>44551000</v>
      </c>
      <c r="K87" s="88">
        <f t="shared" si="20"/>
        <v>82.501851851851853</v>
      </c>
      <c r="L87" s="112"/>
      <c r="M87" s="112"/>
      <c r="N87" s="44"/>
      <c r="O87" s="50"/>
      <c r="P87" s="82"/>
      <c r="Q87" s="82"/>
    </row>
    <row r="88" spans="1:17" s="83" customFormat="1" ht="19.5" customHeight="1">
      <c r="A88" s="76">
        <v>5</v>
      </c>
      <c r="B88" s="124" t="s">
        <v>91</v>
      </c>
      <c r="C88" s="110"/>
      <c r="D88" s="89" t="e">
        <f>#REF!</f>
        <v>#REF!</v>
      </c>
      <c r="E88" s="79"/>
      <c r="F88" s="70"/>
      <c r="G88" s="80"/>
      <c r="H88" s="70"/>
      <c r="I88" s="70"/>
      <c r="J88" s="70"/>
      <c r="K88" s="81"/>
      <c r="L88" s="69"/>
      <c r="M88" s="69"/>
      <c r="N88" s="44"/>
      <c r="O88" s="50"/>
      <c r="P88" s="82"/>
      <c r="Q88" s="82"/>
    </row>
    <row r="89" spans="1:17" s="83" customFormat="1" ht="33" customHeight="1">
      <c r="A89" s="77"/>
      <c r="B89" s="122" t="s">
        <v>55</v>
      </c>
      <c r="C89" s="113">
        <f>SUM(C91)</f>
        <v>16460000</v>
      </c>
      <c r="D89" s="72" t="e">
        <f>D91</f>
        <v>#REF!</v>
      </c>
      <c r="E89" s="113">
        <f t="shared" ref="E89:F89" si="22">SUM(E91)</f>
        <v>1800000</v>
      </c>
      <c r="F89" s="113" t="e">
        <f t="shared" si="22"/>
        <v>#REF!</v>
      </c>
      <c r="G89" s="87" t="e">
        <f t="shared" si="18"/>
        <v>#REF!</v>
      </c>
      <c r="H89" s="74" t="e">
        <f t="shared" si="19"/>
        <v>#REF!</v>
      </c>
      <c r="I89" s="74">
        <f t="shared" si="19"/>
        <v>1800000</v>
      </c>
      <c r="J89" s="74" t="e">
        <f t="shared" si="19"/>
        <v>#REF!</v>
      </c>
      <c r="K89" s="75" t="e">
        <f t="shared" si="20"/>
        <v>#REF!</v>
      </c>
      <c r="L89" s="123"/>
      <c r="M89" s="123"/>
      <c r="N89" s="44"/>
      <c r="O89" s="50"/>
      <c r="P89" s="82"/>
      <c r="Q89" s="82"/>
    </row>
    <row r="90" spans="1:17" s="83" customFormat="1" ht="18.75" customHeight="1">
      <c r="A90" s="78"/>
      <c r="B90" s="125" t="s">
        <v>92</v>
      </c>
      <c r="C90" s="115"/>
      <c r="D90" s="89" t="e">
        <f>#REF!</f>
        <v>#REF!</v>
      </c>
      <c r="E90" s="79"/>
      <c r="F90" s="70"/>
      <c r="G90" s="80"/>
      <c r="H90" s="70"/>
      <c r="I90" s="70"/>
      <c r="J90" s="70"/>
      <c r="K90" s="81"/>
      <c r="L90" s="126"/>
      <c r="M90" s="69"/>
      <c r="N90" s="44"/>
      <c r="O90" s="50"/>
      <c r="P90" s="82"/>
      <c r="Q90" s="82"/>
    </row>
    <row r="91" spans="1:17" s="83" customFormat="1" ht="33" customHeight="1">
      <c r="A91" s="85"/>
      <c r="B91" s="122" t="s">
        <v>56</v>
      </c>
      <c r="C91" s="113">
        <f>SUM(C93:C95)</f>
        <v>16460000</v>
      </c>
      <c r="D91" s="72" t="e">
        <f>SUM(D93+D95)</f>
        <v>#REF!</v>
      </c>
      <c r="E91" s="113">
        <f t="shared" ref="E91:F91" si="23">SUM(E93:E95)</f>
        <v>1800000</v>
      </c>
      <c r="F91" s="113" t="e">
        <f t="shared" si="23"/>
        <v>#REF!</v>
      </c>
      <c r="G91" s="87" t="e">
        <f t="shared" si="18"/>
        <v>#REF!</v>
      </c>
      <c r="H91" s="74" t="e">
        <f t="shared" si="19"/>
        <v>#REF!</v>
      </c>
      <c r="I91" s="74">
        <f t="shared" si="19"/>
        <v>1800000</v>
      </c>
      <c r="J91" s="74" t="e">
        <f t="shared" si="19"/>
        <v>#REF!</v>
      </c>
      <c r="K91" s="75" t="e">
        <f t="shared" si="20"/>
        <v>#REF!</v>
      </c>
      <c r="L91" s="123"/>
      <c r="M91" s="123"/>
      <c r="N91" s="44"/>
      <c r="O91" s="50"/>
      <c r="P91" s="82"/>
      <c r="Q91" s="82"/>
    </row>
    <row r="92" spans="1:17" s="83" customFormat="1" ht="23.25" customHeight="1">
      <c r="A92" s="78"/>
      <c r="B92" s="125" t="s">
        <v>93</v>
      </c>
      <c r="C92" s="115"/>
      <c r="D92" s="89" t="e">
        <f>#REF!</f>
        <v>#REF!</v>
      </c>
      <c r="E92" s="79"/>
      <c r="F92" s="70"/>
      <c r="G92" s="80"/>
      <c r="H92" s="70"/>
      <c r="I92" s="70"/>
      <c r="J92" s="70"/>
      <c r="K92" s="81"/>
      <c r="L92" s="69"/>
      <c r="M92" s="69"/>
      <c r="N92" s="44"/>
      <c r="O92" s="50"/>
      <c r="P92" s="82"/>
      <c r="Q92" s="82"/>
    </row>
    <row r="93" spans="1:17" s="83" customFormat="1" ht="28.5" customHeight="1">
      <c r="A93" s="85"/>
      <c r="B93" s="97" t="s">
        <v>57</v>
      </c>
      <c r="C93" s="106">
        <v>4000000</v>
      </c>
      <c r="D93" s="92" t="e">
        <f>#REF!</f>
        <v>#REF!</v>
      </c>
      <c r="E93" s="91">
        <v>0</v>
      </c>
      <c r="F93" s="93" t="e">
        <f t="shared" si="21"/>
        <v>#REF!</v>
      </c>
      <c r="G93" s="94" t="e">
        <f t="shared" si="18"/>
        <v>#REF!</v>
      </c>
      <c r="H93" s="93" t="e">
        <f t="shared" si="19"/>
        <v>#REF!</v>
      </c>
      <c r="I93" s="93">
        <f t="shared" si="19"/>
        <v>0</v>
      </c>
      <c r="J93" s="93" t="e">
        <f t="shared" si="19"/>
        <v>#REF!</v>
      </c>
      <c r="K93" s="88" t="e">
        <f t="shared" si="20"/>
        <v>#REF!</v>
      </c>
      <c r="L93" s="112"/>
      <c r="M93" s="112"/>
      <c r="N93" s="44"/>
      <c r="O93" s="50"/>
      <c r="P93" s="82"/>
      <c r="Q93" s="82"/>
    </row>
    <row r="94" spans="1:17" s="83" customFormat="1" ht="16.5" customHeight="1">
      <c r="A94" s="78"/>
      <c r="B94" s="125" t="s">
        <v>94</v>
      </c>
      <c r="C94" s="110"/>
      <c r="D94" s="89" t="e">
        <f>#REF!</f>
        <v>#REF!</v>
      </c>
      <c r="E94" s="79"/>
      <c r="F94" s="70"/>
      <c r="G94" s="80"/>
      <c r="H94" s="70"/>
      <c r="I94" s="70"/>
      <c r="J94" s="70"/>
      <c r="K94" s="96"/>
      <c r="L94" s="69"/>
      <c r="M94" s="69"/>
      <c r="N94" s="44"/>
      <c r="O94" s="50"/>
      <c r="P94" s="82"/>
      <c r="Q94" s="82"/>
    </row>
    <row r="95" spans="1:17" s="83" customFormat="1" ht="33" customHeight="1">
      <c r="A95" s="85"/>
      <c r="B95" s="99" t="s">
        <v>58</v>
      </c>
      <c r="C95" s="106">
        <v>12460000</v>
      </c>
      <c r="D95" s="92">
        <v>4344800</v>
      </c>
      <c r="E95" s="91">
        <v>1800000</v>
      </c>
      <c r="F95" s="93">
        <f t="shared" si="21"/>
        <v>6144800</v>
      </c>
      <c r="G95" s="94">
        <f t="shared" si="18"/>
        <v>0.4931621187800963</v>
      </c>
      <c r="H95" s="93">
        <f t="shared" si="19"/>
        <v>4344800</v>
      </c>
      <c r="I95" s="93">
        <f t="shared" si="19"/>
        <v>1800000</v>
      </c>
      <c r="J95" s="93">
        <f t="shared" si="19"/>
        <v>6144800</v>
      </c>
      <c r="K95" s="88">
        <f t="shared" si="20"/>
        <v>49.316211878009632</v>
      </c>
      <c r="L95" s="112"/>
      <c r="M95" s="112"/>
      <c r="N95" s="44"/>
      <c r="O95" s="50"/>
      <c r="P95" s="82"/>
      <c r="Q95" s="82"/>
    </row>
    <row r="96" spans="1:17" s="83" customFormat="1" ht="22.5" customHeight="1">
      <c r="A96" s="76">
        <v>6</v>
      </c>
      <c r="B96" s="124" t="s">
        <v>95</v>
      </c>
      <c r="C96" s="110"/>
      <c r="D96" s="89" t="e">
        <f>#REF!</f>
        <v>#REF!</v>
      </c>
      <c r="E96" s="79"/>
      <c r="F96" s="70"/>
      <c r="G96" s="80"/>
      <c r="H96" s="70"/>
      <c r="I96" s="70"/>
      <c r="J96" s="70"/>
      <c r="K96" s="81"/>
      <c r="L96" s="69"/>
      <c r="M96" s="69"/>
      <c r="N96" s="44"/>
      <c r="O96" s="50"/>
      <c r="P96" s="82"/>
      <c r="Q96" s="82"/>
    </row>
    <row r="97" spans="1:19" s="83" customFormat="1" ht="33" customHeight="1">
      <c r="A97" s="77"/>
      <c r="B97" s="122" t="s">
        <v>59</v>
      </c>
      <c r="C97" s="113">
        <f>C99</f>
        <v>51816000</v>
      </c>
      <c r="D97" s="72" t="e">
        <f>D99</f>
        <v>#REF!</v>
      </c>
      <c r="E97" s="113">
        <f t="shared" ref="E97:F97" si="24">E99</f>
        <v>13024000</v>
      </c>
      <c r="F97" s="113" t="e">
        <f t="shared" si="24"/>
        <v>#REF!</v>
      </c>
      <c r="G97" s="87" t="e">
        <f t="shared" si="18"/>
        <v>#REF!</v>
      </c>
      <c r="H97" s="74" t="e">
        <f t="shared" si="19"/>
        <v>#REF!</v>
      </c>
      <c r="I97" s="74">
        <f t="shared" si="19"/>
        <v>13024000</v>
      </c>
      <c r="J97" s="74" t="e">
        <f t="shared" si="19"/>
        <v>#REF!</v>
      </c>
      <c r="K97" s="75" t="e">
        <f t="shared" si="20"/>
        <v>#REF!</v>
      </c>
      <c r="L97" s="123"/>
      <c r="M97" s="123"/>
      <c r="N97" s="44"/>
      <c r="O97" s="50"/>
      <c r="P97" s="82"/>
      <c r="Q97" s="82"/>
    </row>
    <row r="98" spans="1:19" s="83" customFormat="1" ht="20.25" customHeight="1">
      <c r="A98" s="78"/>
      <c r="B98" s="125" t="s">
        <v>96</v>
      </c>
      <c r="C98" s="115"/>
      <c r="D98" s="89" t="e">
        <f>#REF!</f>
        <v>#REF!</v>
      </c>
      <c r="E98" s="79"/>
      <c r="F98" s="70"/>
      <c r="G98" s="80"/>
      <c r="H98" s="70"/>
      <c r="I98" s="70"/>
      <c r="J98" s="70"/>
      <c r="K98" s="81"/>
      <c r="L98" s="69"/>
      <c r="M98" s="69"/>
      <c r="N98" s="44"/>
      <c r="O98" s="50"/>
      <c r="P98" s="82"/>
      <c r="Q98" s="82"/>
    </row>
    <row r="99" spans="1:19" s="83" customFormat="1" ht="33" customHeight="1">
      <c r="A99" s="85"/>
      <c r="B99" s="122" t="s">
        <v>60</v>
      </c>
      <c r="C99" s="113">
        <f>SUM(C101:C107)</f>
        <v>51816000</v>
      </c>
      <c r="D99" s="72" t="e">
        <f>SUM(D101+D103+D105+D107)</f>
        <v>#REF!</v>
      </c>
      <c r="E99" s="113">
        <f t="shared" ref="E99:F99" si="25">SUM(E101:E107)</f>
        <v>13024000</v>
      </c>
      <c r="F99" s="113" t="e">
        <f t="shared" si="25"/>
        <v>#REF!</v>
      </c>
      <c r="G99" s="87" t="e">
        <f t="shared" si="18"/>
        <v>#REF!</v>
      </c>
      <c r="H99" s="74" t="e">
        <f t="shared" si="19"/>
        <v>#REF!</v>
      </c>
      <c r="I99" s="74">
        <f t="shared" si="19"/>
        <v>13024000</v>
      </c>
      <c r="J99" s="74" t="e">
        <f t="shared" si="19"/>
        <v>#REF!</v>
      </c>
      <c r="K99" s="75" t="e">
        <f t="shared" si="20"/>
        <v>#REF!</v>
      </c>
      <c r="L99" s="123"/>
      <c r="M99" s="123"/>
      <c r="N99" s="44"/>
      <c r="O99" s="50"/>
      <c r="P99" s="82"/>
      <c r="Q99" s="82"/>
    </row>
    <row r="100" spans="1:19" s="83" customFormat="1" ht="23.25" customHeight="1">
      <c r="A100" s="78"/>
      <c r="B100" s="125" t="s">
        <v>97</v>
      </c>
      <c r="C100" s="115"/>
      <c r="D100" s="89" t="e">
        <f>#REF!</f>
        <v>#REF!</v>
      </c>
      <c r="E100" s="79"/>
      <c r="F100" s="70"/>
      <c r="G100" s="80"/>
      <c r="H100" s="70"/>
      <c r="I100" s="70"/>
      <c r="J100" s="70"/>
      <c r="K100" s="81"/>
      <c r="L100" s="69"/>
      <c r="M100" s="69"/>
      <c r="N100" s="44"/>
      <c r="O100" s="50"/>
      <c r="P100" s="82"/>
      <c r="Q100" s="82"/>
    </row>
    <row r="101" spans="1:19" s="83" customFormat="1" ht="33" customHeight="1">
      <c r="A101" s="85"/>
      <c r="B101" s="99" t="s">
        <v>61</v>
      </c>
      <c r="C101" s="106">
        <v>4376000</v>
      </c>
      <c r="D101" s="92">
        <v>1681800</v>
      </c>
      <c r="E101" s="91">
        <v>1200000</v>
      </c>
      <c r="F101" s="93">
        <f t="shared" si="21"/>
        <v>2881800</v>
      </c>
      <c r="G101" s="94">
        <f t="shared" si="18"/>
        <v>0.65854661791590496</v>
      </c>
      <c r="H101" s="93">
        <f t="shared" si="19"/>
        <v>1681800</v>
      </c>
      <c r="I101" s="93">
        <f t="shared" si="19"/>
        <v>1200000</v>
      </c>
      <c r="J101" s="93">
        <f t="shared" si="19"/>
        <v>2881800</v>
      </c>
      <c r="K101" s="88">
        <f t="shared" si="20"/>
        <v>65.854661791590502</v>
      </c>
      <c r="L101" s="112"/>
      <c r="M101" s="112"/>
      <c r="N101" s="44"/>
      <c r="O101" s="50"/>
      <c r="P101" s="82"/>
      <c r="Q101" s="82"/>
    </row>
    <row r="102" spans="1:19" s="83" customFormat="1" ht="22.5" customHeight="1">
      <c r="A102" s="78"/>
      <c r="B102" s="125" t="s">
        <v>98</v>
      </c>
      <c r="C102" s="110"/>
      <c r="D102" s="89" t="e">
        <f>#REF!</f>
        <v>#REF!</v>
      </c>
      <c r="E102" s="79"/>
      <c r="F102" s="70"/>
      <c r="G102" s="80"/>
      <c r="H102" s="70"/>
      <c r="I102" s="70"/>
      <c r="J102" s="70"/>
      <c r="K102" s="96"/>
      <c r="L102" s="69"/>
      <c r="M102" s="69"/>
      <c r="N102" s="44"/>
      <c r="O102" s="50"/>
      <c r="P102" s="82"/>
      <c r="Q102" s="82"/>
    </row>
    <row r="103" spans="1:19" s="83" customFormat="1" ht="29.25" customHeight="1">
      <c r="A103" s="85"/>
      <c r="B103" s="99" t="s">
        <v>62</v>
      </c>
      <c r="C103" s="106">
        <v>1600000</v>
      </c>
      <c r="D103" s="92" t="e">
        <f>#REF!</f>
        <v>#REF!</v>
      </c>
      <c r="E103" s="91">
        <v>0</v>
      </c>
      <c r="F103" s="93" t="e">
        <f t="shared" si="21"/>
        <v>#REF!</v>
      </c>
      <c r="G103" s="94" t="e">
        <f t="shared" si="18"/>
        <v>#REF!</v>
      </c>
      <c r="H103" s="93" t="e">
        <f t="shared" si="19"/>
        <v>#REF!</v>
      </c>
      <c r="I103" s="93">
        <f t="shared" si="19"/>
        <v>0</v>
      </c>
      <c r="J103" s="93" t="e">
        <f t="shared" si="19"/>
        <v>#REF!</v>
      </c>
      <c r="K103" s="88" t="e">
        <f t="shared" si="20"/>
        <v>#REF!</v>
      </c>
      <c r="L103" s="112"/>
      <c r="M103" s="112"/>
      <c r="N103" s="44"/>
      <c r="O103" s="50"/>
      <c r="P103" s="82"/>
      <c r="Q103" s="82"/>
    </row>
    <row r="104" spans="1:19" s="83" customFormat="1" ht="18" customHeight="1">
      <c r="A104" s="78"/>
      <c r="B104" s="125" t="s">
        <v>99</v>
      </c>
      <c r="C104" s="110"/>
      <c r="D104" s="89" t="e">
        <f>#REF!</f>
        <v>#REF!</v>
      </c>
      <c r="E104" s="79"/>
      <c r="F104" s="70"/>
      <c r="G104" s="80"/>
      <c r="H104" s="70"/>
      <c r="I104" s="70"/>
      <c r="J104" s="70"/>
      <c r="K104" s="96"/>
      <c r="L104" s="69"/>
      <c r="M104" s="69"/>
      <c r="N104" s="44"/>
      <c r="O104" s="50"/>
      <c r="P104" s="82"/>
      <c r="Q104" s="82"/>
    </row>
    <row r="105" spans="1:19" s="83" customFormat="1" ht="33" customHeight="1">
      <c r="A105" s="85"/>
      <c r="B105" s="99" t="s">
        <v>63</v>
      </c>
      <c r="C105" s="106">
        <v>41040000</v>
      </c>
      <c r="D105" s="92">
        <v>18150300</v>
      </c>
      <c r="E105" s="91">
        <v>11824000</v>
      </c>
      <c r="F105" s="93">
        <f t="shared" si="21"/>
        <v>29974300</v>
      </c>
      <c r="G105" s="94">
        <f t="shared" si="18"/>
        <v>0.73036793372319686</v>
      </c>
      <c r="H105" s="93">
        <f t="shared" si="19"/>
        <v>18150300</v>
      </c>
      <c r="I105" s="93">
        <f t="shared" si="19"/>
        <v>11824000</v>
      </c>
      <c r="J105" s="93">
        <f t="shared" si="19"/>
        <v>29974300</v>
      </c>
      <c r="K105" s="88">
        <f t="shared" si="20"/>
        <v>73.036793372319693</v>
      </c>
      <c r="L105" s="112"/>
      <c r="M105" s="112"/>
      <c r="N105" s="44"/>
      <c r="O105" s="50"/>
      <c r="P105" s="82"/>
      <c r="Q105" s="82"/>
    </row>
    <row r="106" spans="1:19" s="83" customFormat="1" ht="24.75" customHeight="1">
      <c r="A106" s="78"/>
      <c r="B106" s="125" t="s">
        <v>100</v>
      </c>
      <c r="C106" s="110"/>
      <c r="D106" s="89" t="e">
        <f>#REF!</f>
        <v>#REF!</v>
      </c>
      <c r="E106" s="79"/>
      <c r="F106" s="70"/>
      <c r="G106" s="80"/>
      <c r="H106" s="70"/>
      <c r="I106" s="70"/>
      <c r="J106" s="70"/>
      <c r="K106" s="96"/>
      <c r="L106" s="69"/>
      <c r="M106" s="69"/>
      <c r="N106" s="44"/>
      <c r="O106" s="50"/>
      <c r="P106" s="82"/>
      <c r="Q106" s="82"/>
    </row>
    <row r="107" spans="1:19" s="83" customFormat="1" ht="27.75" customHeight="1">
      <c r="A107" s="85"/>
      <c r="B107" s="99" t="s">
        <v>64</v>
      </c>
      <c r="C107" s="106">
        <v>4800000</v>
      </c>
      <c r="D107" s="92" t="e">
        <f>#REF!</f>
        <v>#REF!</v>
      </c>
      <c r="E107" s="91">
        <v>0</v>
      </c>
      <c r="F107" s="93" t="e">
        <f t="shared" si="21"/>
        <v>#REF!</v>
      </c>
      <c r="G107" s="94" t="e">
        <f t="shared" si="18"/>
        <v>#REF!</v>
      </c>
      <c r="H107" s="93" t="e">
        <f t="shared" si="19"/>
        <v>#REF!</v>
      </c>
      <c r="I107" s="93">
        <f t="shared" si="19"/>
        <v>0</v>
      </c>
      <c r="J107" s="93" t="e">
        <f t="shared" si="19"/>
        <v>#REF!</v>
      </c>
      <c r="K107" s="88" t="e">
        <f t="shared" si="20"/>
        <v>#REF!</v>
      </c>
      <c r="L107" s="112"/>
      <c r="M107" s="112"/>
      <c r="N107" s="44"/>
      <c r="O107" s="50"/>
      <c r="P107" s="82"/>
      <c r="Q107" s="82"/>
    </row>
    <row r="108" spans="1:19" s="52" customFormat="1" ht="22.5" customHeight="1">
      <c r="A108" s="12"/>
      <c r="B108" s="14" t="s">
        <v>12</v>
      </c>
      <c r="C108" s="17">
        <f>SUM(C11+C65+C73+C83+C89+C97)</f>
        <v>2210026000</v>
      </c>
      <c r="D108" s="33" t="e">
        <f>SUM(D11+D65+D73+D83+D89+D97)</f>
        <v>#REF!</v>
      </c>
      <c r="E108" s="17">
        <f>SUM(E11+E65+E73+E83+E89+E97)</f>
        <v>69821828</v>
      </c>
      <c r="F108" s="17" t="e">
        <f>D108+E108</f>
        <v>#REF!</v>
      </c>
      <c r="G108" s="15" t="e">
        <f t="shared" si="18"/>
        <v>#REF!</v>
      </c>
      <c r="H108" s="16" t="e">
        <f t="shared" si="19"/>
        <v>#REF!</v>
      </c>
      <c r="I108" s="16">
        <f t="shared" si="19"/>
        <v>69821828</v>
      </c>
      <c r="J108" s="16" t="e">
        <f t="shared" si="19"/>
        <v>#REF!</v>
      </c>
      <c r="K108" s="31" t="e">
        <f t="shared" si="20"/>
        <v>#REF!</v>
      </c>
      <c r="L108" s="20" t="e">
        <f>K108</f>
        <v>#REF!</v>
      </c>
      <c r="M108" s="18"/>
      <c r="N108" s="55"/>
      <c r="O108" s="50"/>
      <c r="P108" s="51"/>
      <c r="Q108" s="51"/>
    </row>
    <row r="109" spans="1:19" s="36" customFormat="1" ht="12.75">
      <c r="A109" s="13"/>
      <c r="B109" s="21"/>
      <c r="C109" s="22"/>
      <c r="D109" s="22"/>
      <c r="E109" s="22"/>
      <c r="F109" s="22"/>
      <c r="G109" s="32"/>
      <c r="H109" s="22"/>
      <c r="I109" s="22"/>
      <c r="J109" s="22"/>
      <c r="K109" s="22"/>
      <c r="L109" s="22"/>
      <c r="M109" s="22"/>
      <c r="N109" s="22"/>
      <c r="O109" s="34"/>
      <c r="P109" s="35"/>
      <c r="Q109" s="35"/>
    </row>
    <row r="110" spans="1:19" s="37" customFormat="1" ht="14.25">
      <c r="A110" s="23"/>
      <c r="B110" s="23"/>
      <c r="C110" s="24"/>
      <c r="D110" s="25"/>
      <c r="E110" s="24"/>
      <c r="F110" s="24"/>
      <c r="G110" s="23"/>
      <c r="H110" s="153" t="s">
        <v>122</v>
      </c>
      <c r="I110" s="153"/>
      <c r="J110" s="153"/>
      <c r="K110" s="153"/>
      <c r="L110" s="26"/>
      <c r="M110" s="26"/>
      <c r="N110" s="27"/>
      <c r="O110" s="38"/>
      <c r="P110" s="35"/>
      <c r="Q110" s="35"/>
      <c r="R110" s="36"/>
      <c r="S110" s="36"/>
    </row>
    <row r="111" spans="1:19" s="37" customFormat="1" ht="14.25">
      <c r="A111" s="23"/>
      <c r="B111" s="23"/>
      <c r="C111" s="24"/>
      <c r="D111" s="24"/>
      <c r="E111" s="39"/>
      <c r="F111" s="24"/>
      <c r="G111" s="23"/>
      <c r="H111" s="41"/>
      <c r="I111" s="43"/>
      <c r="J111" s="43"/>
      <c r="K111" s="43"/>
      <c r="L111" s="26"/>
      <c r="M111" s="26"/>
      <c r="N111" s="27"/>
      <c r="O111" s="38"/>
      <c r="P111" s="35"/>
      <c r="Q111" s="35"/>
      <c r="R111" s="36"/>
      <c r="S111" s="36"/>
    </row>
    <row r="112" spans="1:19" s="37" customFormat="1" ht="14.25">
      <c r="A112" s="23"/>
      <c r="B112" s="26"/>
      <c r="C112" s="28"/>
      <c r="D112" s="29"/>
      <c r="E112" s="28"/>
      <c r="F112" s="28"/>
      <c r="G112" s="30"/>
      <c r="H112" s="153" t="s">
        <v>13</v>
      </c>
      <c r="I112" s="153"/>
      <c r="J112" s="153"/>
      <c r="K112" s="153"/>
      <c r="L112" s="26"/>
      <c r="M112" s="26"/>
      <c r="N112" s="27"/>
      <c r="O112" s="38"/>
      <c r="P112" s="35"/>
      <c r="Q112" s="35"/>
      <c r="R112" s="36"/>
      <c r="S112" s="36"/>
    </row>
    <row r="113" spans="1:19" s="37" customFormat="1" ht="14.25">
      <c r="A113" s="23"/>
      <c r="B113" s="26"/>
      <c r="C113" s="24"/>
      <c r="D113" s="24"/>
      <c r="E113" s="24"/>
      <c r="F113" s="24"/>
      <c r="G113" s="23"/>
      <c r="H113" s="42"/>
      <c r="I113" s="43"/>
      <c r="J113" s="41"/>
      <c r="K113" s="41"/>
      <c r="L113" s="23"/>
      <c r="M113" s="23"/>
      <c r="N113" s="13"/>
      <c r="O113" s="38"/>
      <c r="P113" s="35"/>
      <c r="Q113" s="35"/>
      <c r="R113" s="36"/>
      <c r="S113" s="36"/>
    </row>
    <row r="114" spans="1:19" s="37" customFormat="1" ht="14.25">
      <c r="A114" s="23"/>
      <c r="B114" s="23"/>
      <c r="C114" s="24"/>
      <c r="D114" s="24"/>
      <c r="E114" s="24"/>
      <c r="F114" s="24"/>
      <c r="G114" s="23"/>
      <c r="H114" s="41"/>
      <c r="I114" s="41"/>
      <c r="J114" s="41"/>
      <c r="K114" s="41"/>
      <c r="L114" s="23"/>
      <c r="M114" s="23"/>
      <c r="N114" s="13"/>
      <c r="O114" s="38"/>
      <c r="P114" s="35"/>
      <c r="Q114" s="35"/>
      <c r="R114" s="36"/>
      <c r="S114" s="36"/>
    </row>
    <row r="115" spans="1:19" s="37" customFormat="1" ht="14.25">
      <c r="A115" s="23"/>
      <c r="B115" s="23"/>
      <c r="C115" s="23"/>
      <c r="D115" s="23"/>
      <c r="E115" s="23"/>
      <c r="F115" s="23"/>
      <c r="G115" s="23"/>
      <c r="H115" s="41"/>
      <c r="I115" s="41"/>
      <c r="J115" s="41"/>
      <c r="K115" s="41"/>
      <c r="L115" s="23"/>
      <c r="M115" s="23"/>
      <c r="N115" s="13"/>
      <c r="O115" s="38"/>
      <c r="P115" s="35"/>
      <c r="Q115" s="35"/>
      <c r="R115" s="36"/>
      <c r="S115" s="36"/>
    </row>
    <row r="116" spans="1:19" s="37" customFormat="1">
      <c r="A116" s="35"/>
      <c r="B116" s="35"/>
      <c r="C116" s="35"/>
      <c r="D116" s="35"/>
      <c r="E116" s="142"/>
      <c r="F116" s="35"/>
      <c r="G116" s="35"/>
      <c r="H116" s="40"/>
      <c r="I116" s="144" t="s">
        <v>102</v>
      </c>
      <c r="J116" s="144"/>
      <c r="K116" s="40"/>
      <c r="L116" s="35"/>
      <c r="M116" s="35"/>
      <c r="N116" s="38"/>
      <c r="O116" s="38"/>
      <c r="P116" s="35"/>
      <c r="Q116" s="35"/>
    </row>
    <row r="117" spans="1:19" s="37" customFormat="1">
      <c r="A117" s="35"/>
      <c r="B117" s="35"/>
      <c r="C117" s="35"/>
      <c r="D117" s="35"/>
      <c r="E117" s="35"/>
      <c r="F117" s="35"/>
      <c r="G117" s="35"/>
      <c r="H117" s="40"/>
      <c r="I117" s="145" t="s">
        <v>103</v>
      </c>
      <c r="J117" s="145"/>
      <c r="K117" s="40"/>
      <c r="L117" s="35"/>
      <c r="M117" s="35"/>
      <c r="N117" s="38"/>
      <c r="O117" s="38"/>
      <c r="P117" s="35"/>
      <c r="Q117" s="35"/>
    </row>
    <row r="118" spans="1:19" s="37" customFormat="1">
      <c r="A118" s="35"/>
      <c r="B118" s="35"/>
      <c r="C118" s="35"/>
      <c r="D118" s="35"/>
      <c r="E118" s="35"/>
      <c r="F118" s="35"/>
      <c r="G118" s="35"/>
      <c r="H118" s="40"/>
      <c r="I118" s="145" t="s">
        <v>104</v>
      </c>
      <c r="J118" s="145"/>
      <c r="K118" s="40"/>
      <c r="L118" s="35"/>
      <c r="M118" s="35"/>
      <c r="N118" s="38"/>
      <c r="O118" s="38"/>
      <c r="P118" s="35"/>
      <c r="Q118" s="35"/>
    </row>
    <row r="119" spans="1:19" s="37" customFormat="1" ht="12.7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8"/>
      <c r="O119" s="38"/>
      <c r="P119" s="35"/>
      <c r="Q119" s="35"/>
    </row>
    <row r="123" spans="1:19">
      <c r="B123" s="4" t="s">
        <v>124</v>
      </c>
      <c r="C123" s="143">
        <v>0.94110000000000005</v>
      </c>
    </row>
    <row r="124" spans="1:19">
      <c r="B124" s="4" t="s">
        <v>125</v>
      </c>
      <c r="C124" s="143">
        <v>0.85</v>
      </c>
    </row>
  </sheetData>
  <mergeCells count="10">
    <mergeCell ref="H112:K112"/>
    <mergeCell ref="I116:J116"/>
    <mergeCell ref="I117:J117"/>
    <mergeCell ref="I118:J118"/>
    <mergeCell ref="A1:M1"/>
    <mergeCell ref="A2:M2"/>
    <mergeCell ref="B6:B7"/>
    <mergeCell ref="L6:L7"/>
    <mergeCell ref="M6:M7"/>
    <mergeCell ref="H110:K110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1" sqref="H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NOPEMBER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2021-10-04T15:37:11Z</cp:lastPrinted>
  <dcterms:created xsi:type="dcterms:W3CDTF">2021-05-20T00:58:03Z</dcterms:created>
  <dcterms:modified xsi:type="dcterms:W3CDTF">2022-09-30T03:26:17Z</dcterms:modified>
</cp:coreProperties>
</file>