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"/>
    </mc:Choice>
  </mc:AlternateContent>
  <xr:revisionPtr revIDLastSave="0" documentId="8_{5505EEEE-5BE4-4F7B-ABA2-683D9987CFF2}" xr6:coauthVersionLast="43" xr6:coauthVersionMax="43" xr10:uidLastSave="{00000000-0000-0000-0000-000000000000}"/>
  <bookViews>
    <workbookView xWindow="-120" yWindow="-120" windowWidth="20730" windowHeight="11160" xr2:uid="{84C01C48-5727-48F2-AA84-8F70B61159F4}"/>
  </bookViews>
  <sheets>
    <sheet name="Rekapitulasi" sheetId="1" r:id="rId1"/>
  </sheets>
  <externalReferences>
    <externalReference r:id="rId2"/>
  </externalReferences>
  <definedNames>
    <definedName name="_xlnm.Print_Area" localSheetId="0">Rekapitulasi!$A$1:$J$76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5" i="1" l="1"/>
  <c r="F75" i="1"/>
  <c r="C75" i="1"/>
  <c r="I74" i="1"/>
  <c r="F74" i="1"/>
  <c r="C74" i="1"/>
  <c r="M67" i="1"/>
  <c r="K67" i="1"/>
  <c r="J67" i="1"/>
  <c r="H67" i="1"/>
  <c r="G67" i="1"/>
  <c r="F67" i="1"/>
  <c r="E67" i="1"/>
  <c r="D67" i="1"/>
  <c r="C67" i="1"/>
  <c r="L67" i="1" s="1"/>
  <c r="M66" i="1"/>
  <c r="K66" i="1"/>
  <c r="H66" i="1"/>
  <c r="G66" i="1"/>
  <c r="F66" i="1"/>
  <c r="J66" i="1" s="1"/>
  <c r="E66" i="1"/>
  <c r="D66" i="1"/>
  <c r="C66" i="1"/>
  <c r="L66" i="1" s="1"/>
  <c r="M65" i="1"/>
  <c r="K65" i="1"/>
  <c r="J65" i="1"/>
  <c r="H65" i="1"/>
  <c r="G65" i="1"/>
  <c r="F65" i="1"/>
  <c r="E65" i="1"/>
  <c r="D65" i="1"/>
  <c r="C65" i="1"/>
  <c r="L65" i="1" s="1"/>
  <c r="M64" i="1"/>
  <c r="K64" i="1"/>
  <c r="H64" i="1"/>
  <c r="H63" i="1" s="1"/>
  <c r="G64" i="1"/>
  <c r="G63" i="1" s="1"/>
  <c r="F64" i="1"/>
  <c r="J64" i="1" s="1"/>
  <c r="J63" i="1" s="1"/>
  <c r="E64" i="1"/>
  <c r="D64" i="1"/>
  <c r="C64" i="1"/>
  <c r="L64" i="1" s="1"/>
  <c r="M63" i="1"/>
  <c r="K63" i="1"/>
  <c r="E63" i="1"/>
  <c r="D63" i="1"/>
  <c r="C63" i="1"/>
  <c r="L63" i="1" s="1"/>
  <c r="O60" i="1"/>
  <c r="M60" i="1"/>
  <c r="K60" i="1"/>
  <c r="H60" i="1"/>
  <c r="G60" i="1"/>
  <c r="G61" i="1" s="1"/>
  <c r="F60" i="1"/>
  <c r="E60" i="1"/>
  <c r="E61" i="1" s="1"/>
  <c r="D60" i="1"/>
  <c r="J60" i="1" s="1"/>
  <c r="C60" i="1"/>
  <c r="L60" i="1" s="1"/>
  <c r="O57" i="1"/>
  <c r="M57" i="1"/>
  <c r="L57" i="1"/>
  <c r="K57" i="1"/>
  <c r="H57" i="1"/>
  <c r="G58" i="1" s="1"/>
  <c r="G51" i="1" s="1"/>
  <c r="G57" i="1"/>
  <c r="F57" i="1"/>
  <c r="E57" i="1"/>
  <c r="E58" i="1" s="1"/>
  <c r="D57" i="1"/>
  <c r="J57" i="1" s="1"/>
  <c r="C57" i="1"/>
  <c r="H55" i="1"/>
  <c r="G55" i="1"/>
  <c r="F55" i="1"/>
  <c r="E55" i="1"/>
  <c r="I55" i="1" s="1"/>
  <c r="D55" i="1"/>
  <c r="J55" i="1" s="1"/>
  <c r="C55" i="1"/>
  <c r="H53" i="1"/>
  <c r="G53" i="1"/>
  <c r="F53" i="1"/>
  <c r="E53" i="1"/>
  <c r="I53" i="1" s="1"/>
  <c r="D53" i="1"/>
  <c r="J53" i="1" s="1"/>
  <c r="C53" i="1"/>
  <c r="O47" i="1"/>
  <c r="M47" i="1"/>
  <c r="L47" i="1"/>
  <c r="K47" i="1"/>
  <c r="I47" i="1"/>
  <c r="N47" i="1" s="1"/>
  <c r="H47" i="1"/>
  <c r="G47" i="1"/>
  <c r="F47" i="1"/>
  <c r="E47" i="1"/>
  <c r="D47" i="1"/>
  <c r="J47" i="1" s="1"/>
  <c r="P47" i="1" s="1"/>
  <c r="C47" i="1"/>
  <c r="O46" i="1"/>
  <c r="M46" i="1"/>
  <c r="K46" i="1"/>
  <c r="H46" i="1"/>
  <c r="G46" i="1"/>
  <c r="F46" i="1"/>
  <c r="J46" i="1" s="1"/>
  <c r="P46" i="1" s="1"/>
  <c r="E46" i="1"/>
  <c r="D46" i="1"/>
  <c r="C46" i="1"/>
  <c r="L46" i="1" s="1"/>
  <c r="O45" i="1"/>
  <c r="M45" i="1"/>
  <c r="L45" i="1"/>
  <c r="K45" i="1"/>
  <c r="H45" i="1"/>
  <c r="G45" i="1"/>
  <c r="F45" i="1"/>
  <c r="E45" i="1"/>
  <c r="I45" i="1" s="1"/>
  <c r="N45" i="1" s="1"/>
  <c r="D45" i="1"/>
  <c r="J45" i="1" s="1"/>
  <c r="P45" i="1" s="1"/>
  <c r="C45" i="1"/>
  <c r="O44" i="1"/>
  <c r="M44" i="1"/>
  <c r="K44" i="1"/>
  <c r="J44" i="1"/>
  <c r="P44" i="1" s="1"/>
  <c r="H44" i="1"/>
  <c r="G44" i="1"/>
  <c r="F44" i="1"/>
  <c r="E44" i="1"/>
  <c r="D44" i="1"/>
  <c r="C44" i="1"/>
  <c r="L44" i="1" s="1"/>
  <c r="O43" i="1"/>
  <c r="M43" i="1"/>
  <c r="L43" i="1"/>
  <c r="K43" i="1"/>
  <c r="I43" i="1"/>
  <c r="N43" i="1" s="1"/>
  <c r="H43" i="1"/>
  <c r="G43" i="1"/>
  <c r="F43" i="1"/>
  <c r="E43" i="1"/>
  <c r="D43" i="1"/>
  <c r="J43" i="1" s="1"/>
  <c r="P43" i="1" s="1"/>
  <c r="C43" i="1"/>
  <c r="O42" i="1"/>
  <c r="M42" i="1"/>
  <c r="K42" i="1"/>
  <c r="H42" i="1"/>
  <c r="G42" i="1"/>
  <c r="F42" i="1"/>
  <c r="J42" i="1" s="1"/>
  <c r="P42" i="1" s="1"/>
  <c r="E42" i="1"/>
  <c r="D42" i="1"/>
  <c r="C42" i="1"/>
  <c r="L42" i="1" s="1"/>
  <c r="O41" i="1"/>
  <c r="M41" i="1"/>
  <c r="M39" i="1" s="1"/>
  <c r="L41" i="1"/>
  <c r="K41" i="1"/>
  <c r="H41" i="1"/>
  <c r="G41" i="1"/>
  <c r="F41" i="1"/>
  <c r="E41" i="1"/>
  <c r="I41" i="1" s="1"/>
  <c r="N41" i="1" s="1"/>
  <c r="D41" i="1"/>
  <c r="J41" i="1" s="1"/>
  <c r="P41" i="1" s="1"/>
  <c r="C41" i="1"/>
  <c r="O40" i="1"/>
  <c r="O39" i="1" s="1"/>
  <c r="M40" i="1"/>
  <c r="K40" i="1"/>
  <c r="K39" i="1" s="1"/>
  <c r="J40" i="1"/>
  <c r="J39" i="1" s="1"/>
  <c r="H40" i="1"/>
  <c r="G40" i="1"/>
  <c r="G39" i="1" s="1"/>
  <c r="F40" i="1"/>
  <c r="F39" i="1" s="1"/>
  <c r="E40" i="1"/>
  <c r="D40" i="1"/>
  <c r="C40" i="1"/>
  <c r="L40" i="1" s="1"/>
  <c r="H39" i="1"/>
  <c r="O38" i="1"/>
  <c r="M38" i="1"/>
  <c r="K38" i="1"/>
  <c r="H38" i="1"/>
  <c r="G38" i="1"/>
  <c r="F38" i="1"/>
  <c r="J38" i="1" s="1"/>
  <c r="P38" i="1" s="1"/>
  <c r="E38" i="1"/>
  <c r="D38" i="1"/>
  <c r="C38" i="1"/>
  <c r="L38" i="1" s="1"/>
  <c r="O37" i="1"/>
  <c r="M37" i="1"/>
  <c r="L37" i="1"/>
  <c r="K37" i="1"/>
  <c r="H37" i="1"/>
  <c r="G37" i="1"/>
  <c r="F37" i="1"/>
  <c r="E37" i="1"/>
  <c r="I37" i="1" s="1"/>
  <c r="N37" i="1" s="1"/>
  <c r="D37" i="1"/>
  <c r="J37" i="1" s="1"/>
  <c r="P37" i="1" s="1"/>
  <c r="C37" i="1"/>
  <c r="O36" i="1"/>
  <c r="M36" i="1"/>
  <c r="K36" i="1"/>
  <c r="J36" i="1"/>
  <c r="P36" i="1" s="1"/>
  <c r="H36" i="1"/>
  <c r="G36" i="1"/>
  <c r="F36" i="1"/>
  <c r="E36" i="1"/>
  <c r="D36" i="1"/>
  <c r="C36" i="1"/>
  <c r="L36" i="1" s="1"/>
  <c r="O35" i="1"/>
  <c r="M35" i="1"/>
  <c r="M34" i="1" s="1"/>
  <c r="L35" i="1"/>
  <c r="K35" i="1"/>
  <c r="I35" i="1"/>
  <c r="N35" i="1" s="1"/>
  <c r="H35" i="1"/>
  <c r="H34" i="1" s="1"/>
  <c r="G35" i="1"/>
  <c r="F35" i="1"/>
  <c r="E35" i="1"/>
  <c r="E34" i="1" s="1"/>
  <c r="D35" i="1"/>
  <c r="J35" i="1" s="1"/>
  <c r="C35" i="1"/>
  <c r="O34" i="1"/>
  <c r="K34" i="1"/>
  <c r="G34" i="1"/>
  <c r="F34" i="1"/>
  <c r="C34" i="1"/>
  <c r="L34" i="1" s="1"/>
  <c r="O33" i="1"/>
  <c r="M33" i="1"/>
  <c r="L33" i="1"/>
  <c r="K33" i="1"/>
  <c r="H33" i="1"/>
  <c r="G33" i="1"/>
  <c r="F33" i="1"/>
  <c r="E33" i="1"/>
  <c r="I33" i="1" s="1"/>
  <c r="N33" i="1" s="1"/>
  <c r="D33" i="1"/>
  <c r="J33" i="1" s="1"/>
  <c r="P33" i="1" s="1"/>
  <c r="C33" i="1"/>
  <c r="O32" i="1"/>
  <c r="M32" i="1"/>
  <c r="K32" i="1"/>
  <c r="J32" i="1"/>
  <c r="P32" i="1" s="1"/>
  <c r="H32" i="1"/>
  <c r="G32" i="1"/>
  <c r="F32" i="1"/>
  <c r="E32" i="1"/>
  <c r="D32" i="1"/>
  <c r="C32" i="1"/>
  <c r="L32" i="1" s="1"/>
  <c r="O31" i="1"/>
  <c r="M31" i="1"/>
  <c r="L31" i="1"/>
  <c r="K31" i="1"/>
  <c r="I31" i="1"/>
  <c r="N31" i="1" s="1"/>
  <c r="H31" i="1"/>
  <c r="H29" i="1" s="1"/>
  <c r="G31" i="1"/>
  <c r="F31" i="1"/>
  <c r="E31" i="1"/>
  <c r="D31" i="1"/>
  <c r="J31" i="1" s="1"/>
  <c r="P31" i="1" s="1"/>
  <c r="C31" i="1"/>
  <c r="O30" i="1"/>
  <c r="O29" i="1" s="1"/>
  <c r="M30" i="1"/>
  <c r="K30" i="1"/>
  <c r="K29" i="1" s="1"/>
  <c r="H30" i="1"/>
  <c r="G30" i="1"/>
  <c r="G29" i="1" s="1"/>
  <c r="F30" i="1"/>
  <c r="F29" i="1" s="1"/>
  <c r="E30" i="1"/>
  <c r="D30" i="1"/>
  <c r="C30" i="1"/>
  <c r="C29" i="1" s="1"/>
  <c r="L29" i="1" s="1"/>
  <c r="M29" i="1"/>
  <c r="E29" i="1"/>
  <c r="D29" i="1"/>
  <c r="O28" i="1"/>
  <c r="M28" i="1"/>
  <c r="K28" i="1"/>
  <c r="J28" i="1"/>
  <c r="P28" i="1" s="1"/>
  <c r="H28" i="1"/>
  <c r="G28" i="1"/>
  <c r="F28" i="1"/>
  <c r="E28" i="1"/>
  <c r="D28" i="1"/>
  <c r="C28" i="1"/>
  <c r="L28" i="1" s="1"/>
  <c r="O27" i="1"/>
  <c r="M27" i="1"/>
  <c r="L27" i="1"/>
  <c r="K27" i="1"/>
  <c r="H27" i="1"/>
  <c r="G27" i="1"/>
  <c r="F27" i="1"/>
  <c r="E27" i="1"/>
  <c r="I27" i="1" s="1"/>
  <c r="N27" i="1" s="1"/>
  <c r="D27" i="1"/>
  <c r="J27" i="1" s="1"/>
  <c r="P27" i="1" s="1"/>
  <c r="C27" i="1"/>
  <c r="O26" i="1"/>
  <c r="M26" i="1"/>
  <c r="K26" i="1"/>
  <c r="H26" i="1"/>
  <c r="G26" i="1"/>
  <c r="F26" i="1"/>
  <c r="J26" i="1" s="1"/>
  <c r="P26" i="1" s="1"/>
  <c r="E26" i="1"/>
  <c r="D26" i="1"/>
  <c r="C26" i="1"/>
  <c r="L26" i="1" s="1"/>
  <c r="O25" i="1"/>
  <c r="M25" i="1"/>
  <c r="L25" i="1"/>
  <c r="K25" i="1"/>
  <c r="I25" i="1"/>
  <c r="N25" i="1" s="1"/>
  <c r="H25" i="1"/>
  <c r="G25" i="1"/>
  <c r="F25" i="1"/>
  <c r="E25" i="1"/>
  <c r="D25" i="1"/>
  <c r="J25" i="1" s="1"/>
  <c r="P25" i="1" s="1"/>
  <c r="C25" i="1"/>
  <c r="O24" i="1"/>
  <c r="M24" i="1"/>
  <c r="K24" i="1"/>
  <c r="J24" i="1"/>
  <c r="P24" i="1" s="1"/>
  <c r="H24" i="1"/>
  <c r="G24" i="1"/>
  <c r="F24" i="1"/>
  <c r="E24" i="1"/>
  <c r="D24" i="1"/>
  <c r="C24" i="1"/>
  <c r="L24" i="1" s="1"/>
  <c r="O23" i="1"/>
  <c r="M23" i="1"/>
  <c r="L23" i="1"/>
  <c r="K23" i="1"/>
  <c r="H23" i="1"/>
  <c r="G23" i="1"/>
  <c r="F23" i="1"/>
  <c r="E23" i="1"/>
  <c r="I23" i="1" s="1"/>
  <c r="N23" i="1" s="1"/>
  <c r="D23" i="1"/>
  <c r="J23" i="1" s="1"/>
  <c r="P23" i="1" s="1"/>
  <c r="C23" i="1"/>
  <c r="O22" i="1"/>
  <c r="M22" i="1"/>
  <c r="K22" i="1"/>
  <c r="H22" i="1"/>
  <c r="G22" i="1"/>
  <c r="F22" i="1"/>
  <c r="J22" i="1" s="1"/>
  <c r="P22" i="1" s="1"/>
  <c r="E22" i="1"/>
  <c r="D22" i="1"/>
  <c r="C22" i="1"/>
  <c r="L22" i="1" s="1"/>
  <c r="O21" i="1"/>
  <c r="M21" i="1"/>
  <c r="L21" i="1"/>
  <c r="K21" i="1"/>
  <c r="I21" i="1"/>
  <c r="N21" i="1" s="1"/>
  <c r="H21" i="1"/>
  <c r="G21" i="1"/>
  <c r="F21" i="1"/>
  <c r="E21" i="1"/>
  <c r="D21" i="1"/>
  <c r="J21" i="1" s="1"/>
  <c r="P21" i="1" s="1"/>
  <c r="C21" i="1"/>
  <c r="O20" i="1"/>
  <c r="M20" i="1"/>
  <c r="K20" i="1"/>
  <c r="J20" i="1"/>
  <c r="P20" i="1" s="1"/>
  <c r="H20" i="1"/>
  <c r="G20" i="1"/>
  <c r="F20" i="1"/>
  <c r="E20" i="1"/>
  <c r="D20" i="1"/>
  <c r="C20" i="1"/>
  <c r="L20" i="1" s="1"/>
  <c r="O19" i="1"/>
  <c r="M19" i="1"/>
  <c r="L19" i="1"/>
  <c r="K19" i="1"/>
  <c r="H19" i="1"/>
  <c r="G19" i="1"/>
  <c r="F19" i="1"/>
  <c r="E19" i="1"/>
  <c r="I19" i="1" s="1"/>
  <c r="N19" i="1" s="1"/>
  <c r="D19" i="1"/>
  <c r="J19" i="1" s="1"/>
  <c r="P19" i="1" s="1"/>
  <c r="C19" i="1"/>
  <c r="O18" i="1"/>
  <c r="M18" i="1"/>
  <c r="K18" i="1"/>
  <c r="H18" i="1"/>
  <c r="G18" i="1"/>
  <c r="F18" i="1"/>
  <c r="J18" i="1" s="1"/>
  <c r="P18" i="1" s="1"/>
  <c r="E18" i="1"/>
  <c r="D18" i="1"/>
  <c r="C18" i="1"/>
  <c r="L18" i="1" s="1"/>
  <c r="O17" i="1"/>
  <c r="M17" i="1"/>
  <c r="L17" i="1"/>
  <c r="K17" i="1"/>
  <c r="I17" i="1"/>
  <c r="N17" i="1" s="1"/>
  <c r="H17" i="1"/>
  <c r="G17" i="1"/>
  <c r="F17" i="1"/>
  <c r="E17" i="1"/>
  <c r="D17" i="1"/>
  <c r="J17" i="1" s="1"/>
  <c r="P17" i="1" s="1"/>
  <c r="C17" i="1"/>
  <c r="O16" i="1"/>
  <c r="M16" i="1"/>
  <c r="K16" i="1"/>
  <c r="J16" i="1"/>
  <c r="P16" i="1" s="1"/>
  <c r="H16" i="1"/>
  <c r="G16" i="1"/>
  <c r="F16" i="1"/>
  <c r="E16" i="1"/>
  <c r="D16" i="1"/>
  <c r="C16" i="1"/>
  <c r="L16" i="1" s="1"/>
  <c r="O15" i="1"/>
  <c r="M15" i="1"/>
  <c r="L15" i="1"/>
  <c r="K15" i="1"/>
  <c r="H15" i="1"/>
  <c r="G15" i="1"/>
  <c r="F15" i="1"/>
  <c r="E15" i="1"/>
  <c r="I15" i="1" s="1"/>
  <c r="N15" i="1" s="1"/>
  <c r="D15" i="1"/>
  <c r="J15" i="1" s="1"/>
  <c r="P15" i="1" s="1"/>
  <c r="C15" i="1"/>
  <c r="O14" i="1"/>
  <c r="M14" i="1"/>
  <c r="K14" i="1"/>
  <c r="H14" i="1"/>
  <c r="G14" i="1"/>
  <c r="F14" i="1"/>
  <c r="J14" i="1" s="1"/>
  <c r="P14" i="1" s="1"/>
  <c r="E14" i="1"/>
  <c r="D14" i="1"/>
  <c r="C14" i="1"/>
  <c r="L14" i="1" s="1"/>
  <c r="O13" i="1"/>
  <c r="M13" i="1"/>
  <c r="L13" i="1"/>
  <c r="K13" i="1"/>
  <c r="I13" i="1"/>
  <c r="N13" i="1" s="1"/>
  <c r="H13" i="1"/>
  <c r="G13" i="1"/>
  <c r="F13" i="1"/>
  <c r="E13" i="1"/>
  <c r="D13" i="1"/>
  <c r="J13" i="1" s="1"/>
  <c r="P13" i="1" s="1"/>
  <c r="C13" i="1"/>
  <c r="O12" i="1"/>
  <c r="M12" i="1"/>
  <c r="K12" i="1"/>
  <c r="J12" i="1"/>
  <c r="P12" i="1" s="1"/>
  <c r="H12" i="1"/>
  <c r="G12" i="1"/>
  <c r="F12" i="1"/>
  <c r="E12" i="1"/>
  <c r="D12" i="1"/>
  <c r="C12" i="1"/>
  <c r="L12" i="1" s="1"/>
  <c r="O11" i="1"/>
  <c r="M11" i="1"/>
  <c r="M9" i="1" s="1"/>
  <c r="L11" i="1"/>
  <c r="K11" i="1"/>
  <c r="H11" i="1"/>
  <c r="H9" i="1" s="1"/>
  <c r="G11" i="1"/>
  <c r="F11" i="1"/>
  <c r="E11" i="1"/>
  <c r="E9" i="1" s="1"/>
  <c r="D11" i="1"/>
  <c r="J11" i="1" s="1"/>
  <c r="P11" i="1" s="1"/>
  <c r="C11" i="1"/>
  <c r="O10" i="1"/>
  <c r="O9" i="1" s="1"/>
  <c r="M10" i="1"/>
  <c r="K10" i="1"/>
  <c r="K9" i="1" s="1"/>
  <c r="H10" i="1"/>
  <c r="G10" i="1"/>
  <c r="G9" i="1" s="1"/>
  <c r="F10" i="1"/>
  <c r="F9" i="1" s="1"/>
  <c r="E10" i="1"/>
  <c r="D10" i="1"/>
  <c r="C10" i="1"/>
  <c r="C9" i="1" s="1"/>
  <c r="L9" i="1" s="1"/>
  <c r="D9" i="1"/>
  <c r="O8" i="1"/>
  <c r="M8" i="1"/>
  <c r="K8" i="1"/>
  <c r="K48" i="1" s="1"/>
  <c r="J8" i="1"/>
  <c r="H8" i="1"/>
  <c r="H48" i="1" s="1"/>
  <c r="G8" i="1"/>
  <c r="F8" i="1"/>
  <c r="E8" i="1"/>
  <c r="D8" i="1"/>
  <c r="C8" i="1"/>
  <c r="L8" i="1" s="1"/>
  <c r="P7" i="1"/>
  <c r="O7" i="1"/>
  <c r="N7" i="1"/>
  <c r="M7" i="1"/>
  <c r="L7" i="1"/>
  <c r="K7" i="1"/>
  <c r="I4" i="1"/>
  <c r="C4" i="1"/>
  <c r="B3" i="1"/>
  <c r="A2" i="1"/>
  <c r="A1" i="1"/>
  <c r="E48" i="1" l="1"/>
  <c r="G48" i="1"/>
  <c r="G49" i="1" s="1"/>
  <c r="P39" i="1"/>
  <c r="M48" i="1"/>
  <c r="D48" i="1"/>
  <c r="O48" i="1"/>
  <c r="P35" i="1"/>
  <c r="J34" i="1"/>
  <c r="P34" i="1" s="1"/>
  <c r="F48" i="1"/>
  <c r="I11" i="1"/>
  <c r="N11" i="1" s="1"/>
  <c r="I10" i="1"/>
  <c r="I14" i="1"/>
  <c r="N14" i="1" s="1"/>
  <c r="I18" i="1"/>
  <c r="N18" i="1" s="1"/>
  <c r="I22" i="1"/>
  <c r="N22" i="1" s="1"/>
  <c r="I26" i="1"/>
  <c r="N26" i="1" s="1"/>
  <c r="I30" i="1"/>
  <c r="I34" i="1"/>
  <c r="N34" i="1" s="1"/>
  <c r="I38" i="1"/>
  <c r="N38" i="1" s="1"/>
  <c r="C39" i="1"/>
  <c r="L39" i="1" s="1"/>
  <c r="I42" i="1"/>
  <c r="N42" i="1" s="1"/>
  <c r="I46" i="1"/>
  <c r="N46" i="1" s="1"/>
  <c r="I64" i="1"/>
  <c r="I66" i="1"/>
  <c r="N66" i="1" s="1"/>
  <c r="J10" i="1"/>
  <c r="J30" i="1"/>
  <c r="D39" i="1"/>
  <c r="E51" i="1"/>
  <c r="C58" i="1"/>
  <c r="C51" i="1" s="1"/>
  <c r="F63" i="1"/>
  <c r="E39" i="1"/>
  <c r="I57" i="1"/>
  <c r="C61" i="1"/>
  <c r="P8" i="1"/>
  <c r="L10" i="1"/>
  <c r="L30" i="1"/>
  <c r="D34" i="1"/>
  <c r="P40" i="1"/>
  <c r="I60" i="1"/>
  <c r="I8" i="1"/>
  <c r="I12" i="1"/>
  <c r="N12" i="1" s="1"/>
  <c r="I16" i="1"/>
  <c r="N16" i="1" s="1"/>
  <c r="I20" i="1"/>
  <c r="N20" i="1" s="1"/>
  <c r="I24" i="1"/>
  <c r="N24" i="1" s="1"/>
  <c r="I28" i="1"/>
  <c r="N28" i="1" s="1"/>
  <c r="I32" i="1"/>
  <c r="N32" i="1" s="1"/>
  <c r="I36" i="1"/>
  <c r="N36" i="1" s="1"/>
  <c r="I40" i="1"/>
  <c r="I44" i="1"/>
  <c r="N44" i="1" s="1"/>
  <c r="I65" i="1"/>
  <c r="N65" i="1" s="1"/>
  <c r="I67" i="1"/>
  <c r="N67" i="1" s="1"/>
  <c r="C48" i="1"/>
  <c r="P30" i="1" l="1"/>
  <c r="J29" i="1"/>
  <c r="P29" i="1" s="1"/>
  <c r="P10" i="1"/>
  <c r="J9" i="1"/>
  <c r="N30" i="1"/>
  <c r="I29" i="1"/>
  <c r="N29" i="1" s="1"/>
  <c r="I39" i="1"/>
  <c r="N39" i="1" s="1"/>
  <c r="N40" i="1"/>
  <c r="N8" i="1"/>
  <c r="N57" i="1"/>
  <c r="I58" i="1"/>
  <c r="E49" i="1"/>
  <c r="I61" i="1"/>
  <c r="N60" i="1"/>
  <c r="N64" i="1"/>
  <c r="I63" i="1"/>
  <c r="N63" i="1" s="1"/>
  <c r="L48" i="1"/>
  <c r="C49" i="1"/>
  <c r="N10" i="1"/>
  <c r="I9" i="1"/>
  <c r="N9" i="1" s="1"/>
  <c r="I48" i="1" l="1"/>
  <c r="I51" i="1"/>
  <c r="P9" i="1"/>
  <c r="J48" i="1"/>
  <c r="P48" i="1" s="1"/>
  <c r="I49" i="1" l="1"/>
  <c r="N48" i="1"/>
</calcChain>
</file>

<file path=xl/sharedStrings.xml><?xml version="1.0" encoding="utf-8"?>
<sst xmlns="http://schemas.openxmlformats.org/spreadsheetml/2006/main" count="112" uniqueCount="102">
  <si>
    <t>Nama Aset (Permendagri 108 Tahun 2016)</t>
  </si>
  <si>
    <t>Penambahan</t>
  </si>
  <si>
    <t>Pengurangan</t>
  </si>
  <si>
    <t>Perolehan</t>
  </si>
  <si>
    <t xml:space="preserve">Akumulasi </t>
  </si>
  <si>
    <t>1.3.1</t>
  </si>
  <si>
    <t>TANAH</t>
  </si>
  <si>
    <t>1.3.2</t>
  </si>
  <si>
    <t>PERALATAN DAN MESIN</t>
  </si>
  <si>
    <t>1.3.2.1</t>
  </si>
  <si>
    <t>ALAT BESAR</t>
  </si>
  <si>
    <t>1.3.2.2</t>
  </si>
  <si>
    <t>ALAT ANGKUTAN</t>
  </si>
  <si>
    <t>1.3.2.3</t>
  </si>
  <si>
    <t>ALAT BENGKEL DAN ALAT UKUR</t>
  </si>
  <si>
    <t>1.3.2.4</t>
  </si>
  <si>
    <t>ALAT PERTANIAN</t>
  </si>
  <si>
    <t>1.3.2.5</t>
  </si>
  <si>
    <t xml:space="preserve">ALAT KANTOR DAN RUMAH TANGGA </t>
  </si>
  <si>
    <t>1.3.2.6</t>
  </si>
  <si>
    <t>ALAT STUDIO, KOMUNIKASI DAN PEMANCAR</t>
  </si>
  <si>
    <t>1.3.2.7</t>
  </si>
  <si>
    <t>ALAT KEDOKTERAN DAN KESEHATAN</t>
  </si>
  <si>
    <t>1.3.2.8</t>
  </si>
  <si>
    <t>ALAT LABORATORIUM</t>
  </si>
  <si>
    <t>1.3.2.9</t>
  </si>
  <si>
    <t>ALAT PERSENJATAAN</t>
  </si>
  <si>
    <t>1.3.2.10</t>
  </si>
  <si>
    <t>KOMPUTER</t>
  </si>
  <si>
    <t>1.3.2.11</t>
  </si>
  <si>
    <t>ALAT EKSPLORASI</t>
  </si>
  <si>
    <t>1.3.2.12</t>
  </si>
  <si>
    <t>ALAT PENGEBORAN</t>
  </si>
  <si>
    <t>1.3.2.13</t>
  </si>
  <si>
    <t>ALAT PRODUKSI, PENGOLAHAN DAN PEMURNIAN</t>
  </si>
  <si>
    <t>1.3.2.14</t>
  </si>
  <si>
    <t>ALAT BANTU EKSPLORASI</t>
  </si>
  <si>
    <t>1.3.2.15</t>
  </si>
  <si>
    <t>ALAT KESELAMATAN KERJA</t>
  </si>
  <si>
    <t>1.3.2.16</t>
  </si>
  <si>
    <t>ALAT PERAGA</t>
  </si>
  <si>
    <t>1.3.2.17</t>
  </si>
  <si>
    <t>PERALATAN PROSES/PRODUKSI</t>
  </si>
  <si>
    <t>1.3.2.18</t>
  </si>
  <si>
    <t>RAMBU - RAMBU</t>
  </si>
  <si>
    <t>1.3.2.19</t>
  </si>
  <si>
    <t>PERALATAN OLAH RAGA</t>
  </si>
  <si>
    <t>1.3.3</t>
  </si>
  <si>
    <t>GEDUNG DAN BANGUNAN</t>
  </si>
  <si>
    <t>1.3.3.1</t>
  </si>
  <si>
    <t>BANGUNAN GEDUNG</t>
  </si>
  <si>
    <t>1.3.3.2</t>
  </si>
  <si>
    <t>MONUMEN</t>
  </si>
  <si>
    <t>1.3.3.3</t>
  </si>
  <si>
    <t>BANGUNAN MENARA</t>
  </si>
  <si>
    <t>1.3.3.4</t>
  </si>
  <si>
    <t>TUGU TITIK KONTROL/PASTI</t>
  </si>
  <si>
    <t>1.3.4</t>
  </si>
  <si>
    <t>JALAN, JARINGAN DAN IRIGASI</t>
  </si>
  <si>
    <t>1.3.4.1</t>
  </si>
  <si>
    <t>JALAN DAN JEMBATAN</t>
  </si>
  <si>
    <t>1.3.4.2</t>
  </si>
  <si>
    <t>BANGUNAN AIR</t>
  </si>
  <si>
    <t>1.3.4.3</t>
  </si>
  <si>
    <t>INSTALASI</t>
  </si>
  <si>
    <t>1.3.4.4</t>
  </si>
  <si>
    <t>JARINGAN</t>
  </si>
  <si>
    <t>1.3.5</t>
  </si>
  <si>
    <t>ASET TETAP LAINNYA</t>
  </si>
  <si>
    <t>1.3.5.1</t>
  </si>
  <si>
    <t>BAHAN PERPUSTAKAAN</t>
  </si>
  <si>
    <t>1.3.5.2</t>
  </si>
  <si>
    <t>BARANG BERCORAK KESENIAN/KEBUDAYAAN/OLAHRAGA</t>
  </si>
  <si>
    <t>1.3.5.3</t>
  </si>
  <si>
    <t>HEWAN</t>
  </si>
  <si>
    <t>1.3.5.4</t>
  </si>
  <si>
    <t>BIOTA PERAIRAN</t>
  </si>
  <si>
    <t>1.3.5.5</t>
  </si>
  <si>
    <t>TANAMAN</t>
  </si>
  <si>
    <t>1.3.5.6</t>
  </si>
  <si>
    <t>BARANG KOLEKSI NON BUDAYA</t>
  </si>
  <si>
    <t>1.3.5.7</t>
  </si>
  <si>
    <t>ASET TETAP DALAM RENOVASI</t>
  </si>
  <si>
    <t>1.3.6</t>
  </si>
  <si>
    <t>KONSTRUKSI DALAM PENGERJAAN</t>
  </si>
  <si>
    <t>Jumlah Aset Tetap</t>
  </si>
  <si>
    <t>Jumlah Aset Tetap (Netto)</t>
  </si>
  <si>
    <t>Aset Lain-Lain</t>
  </si>
  <si>
    <t>Tagihan Jangka Panjang</t>
  </si>
  <si>
    <t>Kemitraan dengan Pihak Ketiga</t>
  </si>
  <si>
    <t>Aset Tidak Berwujud</t>
  </si>
  <si>
    <t>Aset Tak Berwujud (Simda Keuangan)</t>
  </si>
  <si>
    <t>Aset Kondisi Rusak Berat/Hilang/Lainnya</t>
  </si>
  <si>
    <t>Aset Lain-Lain (Simda Keuangan)</t>
  </si>
  <si>
    <t>Ekstrakompatabel</t>
  </si>
  <si>
    <t>Peralatan dan Mesin</t>
  </si>
  <si>
    <t>Gedung dan Bangunan</t>
  </si>
  <si>
    <t>Jalan, Irigasi dan Jaringan</t>
  </si>
  <si>
    <t>1.5.4</t>
  </si>
  <si>
    <t>Bendahara Pengeluaran</t>
  </si>
  <si>
    <t>Pengurus Barang</t>
  </si>
  <si>
    <t>Bidang 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</si>
</sst>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1" applyFont="1"/>
    <xf numFmtId="0" fontId="3" fillId="0" borderId="0" xfId="0" applyFont="1"/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/>
    <xf numFmtId="164" fontId="2" fillId="2" borderId="1" xfId="1" applyFont="1" applyFill="1" applyBorder="1"/>
    <xf numFmtId="164" fontId="2" fillId="0" borderId="0" xfId="1" applyFont="1"/>
    <xf numFmtId="164" fontId="3" fillId="0" borderId="0" xfId="0" applyNumberFormat="1" applyFont="1"/>
    <xf numFmtId="49" fontId="3" fillId="0" borderId="1" xfId="0" applyNumberFormat="1" applyFont="1" applyBorder="1"/>
    <xf numFmtId="0" fontId="3" fillId="0" borderId="1" xfId="0" applyFont="1" applyBorder="1"/>
    <xf numFmtId="164" fontId="3" fillId="0" borderId="1" xfId="1" applyFont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1" xfId="1" applyFont="1" applyFill="1" applyBorder="1"/>
    <xf numFmtId="49" fontId="4" fillId="0" borderId="1" xfId="0" applyNumberFormat="1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PUSDA/Downloads/14.21.2.Dinas%20Kearsipan%20dan%20Perpustak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Data Awal"/>
      <sheetName val="Penambahan 1"/>
      <sheetName val="Pengurangan 1"/>
      <sheetName val="Rekapitulasi 1"/>
      <sheetName val="Penambahan 2"/>
      <sheetName val="Pengurangan 2"/>
      <sheetName val="Rekapitulasi 2"/>
      <sheetName val="Penambahan"/>
      <sheetName val="Pengurangan"/>
      <sheetName val="Rekapitulasi"/>
      <sheetName val="Cek Data"/>
      <sheetName val="Jurnal"/>
      <sheetName val="Penyusutan"/>
    </sheetNames>
    <sheetDataSet>
      <sheetData sheetId="0">
        <row r="2">
          <cell r="B2" t="str">
            <v>Dinas Kearsipan dan Perpustakaan</v>
          </cell>
        </row>
        <row r="11">
          <cell r="B11">
            <v>2020</v>
          </cell>
        </row>
        <row r="12">
          <cell r="B12">
            <v>2021</v>
          </cell>
        </row>
        <row r="15">
          <cell r="B15" t="str">
            <v>Periode 1 Januari 2021 - 31 Desember 2021</v>
          </cell>
        </row>
      </sheetData>
      <sheetData sheetId="1">
        <row r="2">
          <cell r="D2">
            <v>253750000</v>
          </cell>
          <cell r="E2">
            <v>0</v>
          </cell>
        </row>
        <row r="3">
          <cell r="D3">
            <v>3200000</v>
          </cell>
          <cell r="E3">
            <v>1233327</v>
          </cell>
        </row>
        <row r="4">
          <cell r="D4">
            <v>1182602161</v>
          </cell>
          <cell r="E4">
            <v>986639872</v>
          </cell>
        </row>
        <row r="5">
          <cell r="D5">
            <v>0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1282572165</v>
          </cell>
          <cell r="E7">
            <v>608677725</v>
          </cell>
        </row>
        <row r="8">
          <cell r="D8">
            <v>32177500</v>
          </cell>
          <cell r="E8">
            <v>21985000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641185680</v>
          </cell>
          <cell r="E12">
            <v>474904732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5175079200</v>
          </cell>
          <cell r="E22">
            <v>407941078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6000000</v>
          </cell>
          <cell r="E29">
            <v>1187500</v>
          </cell>
        </row>
        <row r="30">
          <cell r="D30">
            <v>1395854018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9">
          <cell r="D39">
            <v>72000000</v>
          </cell>
          <cell r="E39">
            <v>48958333</v>
          </cell>
        </row>
        <row r="40">
          <cell r="D40">
            <v>708444802.00100005</v>
          </cell>
          <cell r="E40">
            <v>175020299</v>
          </cell>
        </row>
        <row r="41">
          <cell r="D41">
            <v>80244718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Q8">
            <v>299993400</v>
          </cell>
          <cell r="R8">
            <v>0</v>
          </cell>
        </row>
        <row r="10">
          <cell r="Q10">
            <v>0</v>
          </cell>
          <cell r="R10">
            <v>400002</v>
          </cell>
        </row>
        <row r="11">
          <cell r="Q11">
            <v>0</v>
          </cell>
          <cell r="R11">
            <v>40546089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4">
          <cell r="Q14">
            <v>429642000</v>
          </cell>
          <cell r="R14">
            <v>273176319</v>
          </cell>
        </row>
        <row r="15">
          <cell r="Q15">
            <v>56225000</v>
          </cell>
          <cell r="R15">
            <v>14141750</v>
          </cell>
        </row>
        <row r="16">
          <cell r="Q16">
            <v>0</v>
          </cell>
          <cell r="R16">
            <v>0</v>
          </cell>
        </row>
        <row r="17">
          <cell r="Q17">
            <v>26260000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149165000</v>
          </cell>
          <cell r="R19">
            <v>99131132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Q26">
            <v>0</v>
          </cell>
          <cell r="R26">
            <v>0</v>
          </cell>
        </row>
        <row r="27">
          <cell r="Q27">
            <v>0</v>
          </cell>
          <cell r="R27">
            <v>0</v>
          </cell>
        </row>
        <row r="28">
          <cell r="Q28">
            <v>0</v>
          </cell>
          <cell r="R28">
            <v>0</v>
          </cell>
        </row>
        <row r="30">
          <cell r="Q30">
            <v>1235460000</v>
          </cell>
          <cell r="R30">
            <v>107539394</v>
          </cell>
        </row>
        <row r="31">
          <cell r="Q31">
            <v>0</v>
          </cell>
          <cell r="R31">
            <v>0</v>
          </cell>
        </row>
        <row r="32">
          <cell r="Q32">
            <v>0</v>
          </cell>
          <cell r="R32">
            <v>0</v>
          </cell>
        </row>
        <row r="33">
          <cell r="Q33">
            <v>0</v>
          </cell>
          <cell r="R33">
            <v>0</v>
          </cell>
        </row>
        <row r="35">
          <cell r="Q35">
            <v>0</v>
          </cell>
          <cell r="R35">
            <v>0</v>
          </cell>
        </row>
        <row r="36">
          <cell r="Q36">
            <v>0</v>
          </cell>
          <cell r="R36">
            <v>0</v>
          </cell>
        </row>
        <row r="37">
          <cell r="Q37">
            <v>0</v>
          </cell>
          <cell r="R37">
            <v>0</v>
          </cell>
        </row>
        <row r="38">
          <cell r="Q38">
            <v>0</v>
          </cell>
          <cell r="R38">
            <v>150000</v>
          </cell>
        </row>
        <row r="40">
          <cell r="Q40">
            <v>105760000</v>
          </cell>
          <cell r="R40">
            <v>0</v>
          </cell>
        </row>
        <row r="41">
          <cell r="Q41">
            <v>0</v>
          </cell>
          <cell r="R41">
            <v>0</v>
          </cell>
        </row>
        <row r="42">
          <cell r="Q42">
            <v>0</v>
          </cell>
          <cell r="R42">
            <v>0</v>
          </cell>
        </row>
        <row r="43">
          <cell r="Q43">
            <v>0</v>
          </cell>
          <cell r="R43">
            <v>0</v>
          </cell>
        </row>
        <row r="44">
          <cell r="Q44">
            <v>0</v>
          </cell>
          <cell r="R44">
            <v>0</v>
          </cell>
        </row>
        <row r="45">
          <cell r="Q45">
            <v>0</v>
          </cell>
          <cell r="R45">
            <v>0</v>
          </cell>
        </row>
        <row r="46">
          <cell r="Q46">
            <v>0</v>
          </cell>
          <cell r="R46">
            <v>0</v>
          </cell>
        </row>
        <row r="47">
          <cell r="Q47">
            <v>0</v>
          </cell>
          <cell r="R47">
            <v>0</v>
          </cell>
        </row>
        <row r="53">
          <cell r="Q53">
            <v>0</v>
          </cell>
          <cell r="R53">
            <v>0</v>
          </cell>
        </row>
        <row r="55">
          <cell r="Q55">
            <v>0</v>
          </cell>
          <cell r="R55">
            <v>0</v>
          </cell>
        </row>
        <row r="57">
          <cell r="Q57">
            <v>0</v>
          </cell>
          <cell r="R57">
            <v>9875000</v>
          </cell>
        </row>
        <row r="60">
          <cell r="Q60">
            <v>0</v>
          </cell>
          <cell r="R60">
            <v>0</v>
          </cell>
        </row>
        <row r="64">
          <cell r="Q64">
            <v>5600000</v>
          </cell>
          <cell r="R64">
            <v>0</v>
          </cell>
        </row>
        <row r="65">
          <cell r="Q65">
            <v>0</v>
          </cell>
          <cell r="R65">
            <v>0</v>
          </cell>
        </row>
        <row r="66">
          <cell r="Q66">
            <v>0</v>
          </cell>
          <cell r="R66">
            <v>0</v>
          </cell>
        </row>
        <row r="67">
          <cell r="Q67">
            <v>0</v>
          </cell>
          <cell r="R67">
            <v>0</v>
          </cell>
        </row>
      </sheetData>
      <sheetData sheetId="9">
        <row r="8">
          <cell r="P8">
            <v>0</v>
          </cell>
          <cell r="Q8">
            <v>0</v>
          </cell>
        </row>
        <row r="10">
          <cell r="P10">
            <v>0</v>
          </cell>
          <cell r="Q10">
            <v>0</v>
          </cell>
        </row>
        <row r="11">
          <cell r="P11">
            <v>0</v>
          </cell>
          <cell r="Q11">
            <v>0</v>
          </cell>
        </row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5600000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7">
          <cell r="P17">
            <v>26260000</v>
          </cell>
          <cell r="Q17">
            <v>0</v>
          </cell>
        </row>
        <row r="18">
          <cell r="P18">
            <v>0</v>
          </cell>
          <cell r="Q18">
            <v>0</v>
          </cell>
        </row>
        <row r="19">
          <cell r="P19">
            <v>16100000</v>
          </cell>
          <cell r="Q19">
            <v>0</v>
          </cell>
        </row>
        <row r="20">
          <cell r="P20">
            <v>0</v>
          </cell>
          <cell r="Q20">
            <v>0</v>
          </cell>
        </row>
        <row r="21">
          <cell r="P21">
            <v>0</v>
          </cell>
          <cell r="Q21">
            <v>0</v>
          </cell>
        </row>
        <row r="22">
          <cell r="P22">
            <v>0</v>
          </cell>
          <cell r="Q22">
            <v>0</v>
          </cell>
        </row>
        <row r="23">
          <cell r="P23">
            <v>0</v>
          </cell>
          <cell r="Q23">
            <v>0</v>
          </cell>
        </row>
        <row r="24">
          <cell r="P24">
            <v>0</v>
          </cell>
          <cell r="Q24">
            <v>0</v>
          </cell>
        </row>
        <row r="25">
          <cell r="P25">
            <v>0</v>
          </cell>
          <cell r="Q25">
            <v>0</v>
          </cell>
        </row>
        <row r="26">
          <cell r="P26">
            <v>0</v>
          </cell>
          <cell r="Q26">
            <v>0</v>
          </cell>
        </row>
        <row r="27">
          <cell r="P27">
            <v>0</v>
          </cell>
          <cell r="Q27">
            <v>0</v>
          </cell>
        </row>
        <row r="28">
          <cell r="P28">
            <v>0</v>
          </cell>
          <cell r="Q28">
            <v>0</v>
          </cell>
        </row>
        <row r="30">
          <cell r="P30">
            <v>0</v>
          </cell>
          <cell r="Q30">
            <v>0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3">
          <cell r="P33">
            <v>0</v>
          </cell>
          <cell r="Q33">
            <v>0</v>
          </cell>
        </row>
        <row r="35">
          <cell r="P35">
            <v>0</v>
          </cell>
          <cell r="Q35">
            <v>0</v>
          </cell>
        </row>
        <row r="36">
          <cell r="P36">
            <v>0</v>
          </cell>
          <cell r="Q36">
            <v>0</v>
          </cell>
        </row>
        <row r="37">
          <cell r="P37">
            <v>0</v>
          </cell>
          <cell r="Q37">
            <v>0</v>
          </cell>
        </row>
        <row r="38">
          <cell r="P38">
            <v>0</v>
          </cell>
          <cell r="Q38">
            <v>0</v>
          </cell>
        </row>
        <row r="40">
          <cell r="P40">
            <v>0</v>
          </cell>
          <cell r="Q40">
            <v>0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4">
          <cell r="P44">
            <v>0</v>
          </cell>
          <cell r="Q44">
            <v>0</v>
          </cell>
        </row>
        <row r="45">
          <cell r="P45">
            <v>0</v>
          </cell>
          <cell r="Q45">
            <v>0</v>
          </cell>
        </row>
        <row r="46">
          <cell r="P46">
            <v>0</v>
          </cell>
          <cell r="Q46">
            <v>0</v>
          </cell>
        </row>
        <row r="47">
          <cell r="P47">
            <v>0</v>
          </cell>
          <cell r="Q47">
            <v>0</v>
          </cell>
        </row>
        <row r="53">
          <cell r="P53">
            <v>0</v>
          </cell>
          <cell r="Q53">
            <v>0</v>
          </cell>
        </row>
        <row r="55">
          <cell r="P55">
            <v>0</v>
          </cell>
          <cell r="Q55">
            <v>0</v>
          </cell>
        </row>
        <row r="57">
          <cell r="P57">
            <v>0</v>
          </cell>
          <cell r="Q57">
            <v>0</v>
          </cell>
        </row>
        <row r="60">
          <cell r="P60">
            <v>0</v>
          </cell>
          <cell r="Q60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6">
          <cell r="P66">
            <v>0</v>
          </cell>
          <cell r="Q66">
            <v>0</v>
          </cell>
        </row>
        <row r="67">
          <cell r="P67">
            <v>0</v>
          </cell>
          <cell r="Q67">
            <v>0</v>
          </cell>
        </row>
      </sheetData>
      <sheetData sheetId="10"/>
      <sheetData sheetId="11">
        <row r="2">
          <cell r="C2">
            <v>253750000</v>
          </cell>
          <cell r="D2">
            <v>553743400</v>
          </cell>
          <cell r="J2">
            <v>0</v>
          </cell>
        </row>
        <row r="3">
          <cell r="C3">
            <v>3200000</v>
          </cell>
          <cell r="D3">
            <v>3200000</v>
          </cell>
          <cell r="J3">
            <v>1633329</v>
          </cell>
        </row>
        <row r="4">
          <cell r="C4">
            <v>1182602161</v>
          </cell>
          <cell r="D4">
            <v>1182602161</v>
          </cell>
          <cell r="J4">
            <v>1027185961</v>
          </cell>
        </row>
        <row r="5">
          <cell r="C5">
            <v>0</v>
          </cell>
          <cell r="D5">
            <v>0</v>
          </cell>
          <cell r="J5">
            <v>0</v>
          </cell>
        </row>
        <row r="6">
          <cell r="C6">
            <v>0</v>
          </cell>
          <cell r="D6">
            <v>0</v>
          </cell>
          <cell r="J6">
            <v>0</v>
          </cell>
        </row>
        <row r="7">
          <cell r="C7">
            <v>1282572165</v>
          </cell>
          <cell r="D7">
            <v>1706614165</v>
          </cell>
          <cell r="J7">
            <v>881854044</v>
          </cell>
        </row>
        <row r="8">
          <cell r="C8">
            <v>32177500</v>
          </cell>
          <cell r="D8">
            <v>88402500</v>
          </cell>
          <cell r="J8">
            <v>36126750</v>
          </cell>
        </row>
        <row r="9">
          <cell r="C9">
            <v>0</v>
          </cell>
          <cell r="D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J11">
            <v>0</v>
          </cell>
        </row>
        <row r="12">
          <cell r="C12">
            <v>641185680</v>
          </cell>
          <cell r="D12">
            <v>774250680</v>
          </cell>
          <cell r="J12">
            <v>574035864</v>
          </cell>
        </row>
        <row r="13">
          <cell r="C13">
            <v>0</v>
          </cell>
          <cell r="D13">
            <v>0</v>
          </cell>
          <cell r="J13">
            <v>0</v>
          </cell>
        </row>
        <row r="14">
          <cell r="C14">
            <v>0</v>
          </cell>
          <cell r="D14">
            <v>0</v>
          </cell>
          <cell r="J14">
            <v>0</v>
          </cell>
        </row>
        <row r="15">
          <cell r="C15">
            <v>0</v>
          </cell>
          <cell r="D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J16">
            <v>0</v>
          </cell>
        </row>
        <row r="17">
          <cell r="C17">
            <v>0</v>
          </cell>
          <cell r="D17">
            <v>0</v>
          </cell>
          <cell r="J17">
            <v>0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</row>
        <row r="22">
          <cell r="C22">
            <v>5175079200</v>
          </cell>
          <cell r="D22">
            <v>6410539200</v>
          </cell>
          <cell r="J22">
            <v>515480472</v>
          </cell>
        </row>
        <row r="23">
          <cell r="C23">
            <v>0</v>
          </cell>
          <cell r="D23">
            <v>0</v>
          </cell>
          <cell r="J23">
            <v>0</v>
          </cell>
        </row>
        <row r="24">
          <cell r="C24">
            <v>0</v>
          </cell>
          <cell r="D24">
            <v>0</v>
          </cell>
          <cell r="J24">
            <v>0</v>
          </cell>
        </row>
        <row r="25">
          <cell r="C25">
            <v>0</v>
          </cell>
          <cell r="D25">
            <v>0</v>
          </cell>
          <cell r="J25">
            <v>0</v>
          </cell>
        </row>
        <row r="26">
          <cell r="C26">
            <v>0</v>
          </cell>
          <cell r="D26">
            <v>0</v>
          </cell>
          <cell r="J26">
            <v>0</v>
          </cell>
        </row>
        <row r="27">
          <cell r="C27">
            <v>0</v>
          </cell>
          <cell r="D27">
            <v>0</v>
          </cell>
          <cell r="J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</row>
        <row r="29">
          <cell r="C29">
            <v>6000000</v>
          </cell>
          <cell r="D29">
            <v>6000000</v>
          </cell>
          <cell r="J29">
            <v>1337500</v>
          </cell>
        </row>
        <row r="30">
          <cell r="C30">
            <v>1395854018</v>
          </cell>
          <cell r="D30">
            <v>1501614018</v>
          </cell>
          <cell r="J30">
            <v>0</v>
          </cell>
        </row>
        <row r="31">
          <cell r="C31">
            <v>0</v>
          </cell>
          <cell r="D31">
            <v>0</v>
          </cell>
          <cell r="J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D34">
            <v>0</v>
          </cell>
          <cell r="J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</row>
        <row r="39">
          <cell r="C39">
            <v>72000000</v>
          </cell>
          <cell r="D39">
            <v>72000000</v>
          </cell>
          <cell r="J39">
            <v>58833333</v>
          </cell>
        </row>
        <row r="40">
          <cell r="C40">
            <v>708444802.00100005</v>
          </cell>
          <cell r="D40">
            <v>708444802.00100005</v>
          </cell>
          <cell r="J40">
            <v>175020299</v>
          </cell>
        </row>
        <row r="41">
          <cell r="C41">
            <v>80244718</v>
          </cell>
          <cell r="D41">
            <v>85844718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FE98-9EF6-49AA-A0E8-5A9FC9E0660F}">
  <sheetPr>
    <tabColor rgb="FF92D050"/>
    <pageSetUpPr fitToPage="1"/>
  </sheetPr>
  <dimension ref="A1:P75"/>
  <sheetViews>
    <sheetView tabSelected="1" topLeftCell="B1" zoomScaleNormal="100" workbookViewId="0">
      <selection activeCell="B14" sqref="B14"/>
    </sheetView>
  </sheetViews>
  <sheetFormatPr defaultColWidth="9.140625" defaultRowHeight="12" x14ac:dyDescent="0.2"/>
  <cols>
    <col min="1" max="1" width="6.7109375" style="4" customWidth="1"/>
    <col min="2" max="2" width="30.7109375" style="4" customWidth="1"/>
    <col min="3" max="10" width="18.7109375" style="3" customWidth="1"/>
    <col min="11" max="14" width="18.7109375" style="2" customWidth="1"/>
    <col min="15" max="15" width="17.42578125" style="3" bestFit="1" customWidth="1"/>
    <col min="16" max="16" width="16" style="3" bestFit="1" customWidth="1"/>
    <col min="17" max="16384" width="9.140625" style="3"/>
  </cols>
  <sheetData>
    <row r="1" spans="1:16" x14ac:dyDescent="0.2">
      <c r="A1" s="1" t="str">
        <f>"LEMBAR REKONSILIASI ASET TETAP TAHUN "&amp;[1]Parameter!B12</f>
        <v>LEMBAR REKONSILIASI ASET TETAP TAHUN 2021</v>
      </c>
      <c r="B1" s="1"/>
      <c r="C1" s="1"/>
      <c r="D1" s="1"/>
      <c r="E1" s="1"/>
      <c r="F1" s="1"/>
      <c r="G1" s="1"/>
      <c r="H1" s="1"/>
      <c r="I1" s="1"/>
      <c r="J1" s="1"/>
    </row>
    <row r="2" spans="1:16" x14ac:dyDescent="0.2">
      <c r="A2" s="1" t="str">
        <f>[1]Parameter!B15</f>
        <v>Periode 1 Januari 2021 - 31 Desember 2021</v>
      </c>
      <c r="B2" s="1"/>
      <c r="C2" s="1"/>
      <c r="D2" s="1"/>
      <c r="E2" s="1"/>
      <c r="F2" s="1"/>
      <c r="G2" s="1"/>
      <c r="H2" s="1"/>
      <c r="I2" s="1"/>
      <c r="J2" s="1"/>
    </row>
    <row r="3" spans="1:16" x14ac:dyDescent="0.2">
      <c r="B3" s="3" t="str">
        <f>[1]Parameter!B2</f>
        <v>Dinas Kearsipan dan Perpustakaan</v>
      </c>
    </row>
    <row r="4" spans="1:16" ht="12.2" customHeight="1" x14ac:dyDescent="0.2">
      <c r="A4" s="5" t="s">
        <v>0</v>
      </c>
      <c r="B4" s="5"/>
      <c r="C4" s="6" t="str">
        <f>"Saldo Per 1 Januari "&amp;[1]Parameter!B12</f>
        <v>Saldo Per 1 Januari 2021</v>
      </c>
      <c r="D4" s="6"/>
      <c r="E4" s="7" t="s">
        <v>1</v>
      </c>
      <c r="F4" s="7"/>
      <c r="G4" s="7" t="s">
        <v>2</v>
      </c>
      <c r="H4" s="7"/>
      <c r="I4" s="7" t="str">
        <f>"Saldo Per 31 Desember "&amp;[1]Parameter!B12</f>
        <v>Saldo Per 31 Desember 2021</v>
      </c>
      <c r="J4" s="7"/>
    </row>
    <row r="5" spans="1:16" ht="12.2" customHeight="1" x14ac:dyDescent="0.2">
      <c r="A5" s="5"/>
      <c r="B5" s="5"/>
      <c r="C5" s="6"/>
      <c r="D5" s="6"/>
      <c r="E5" s="7"/>
      <c r="F5" s="7"/>
      <c r="G5" s="7"/>
      <c r="H5" s="7"/>
      <c r="I5" s="7"/>
      <c r="J5" s="7"/>
    </row>
    <row r="6" spans="1:16" x14ac:dyDescent="0.2">
      <c r="A6" s="5"/>
      <c r="B6" s="5"/>
      <c r="C6" s="6"/>
      <c r="D6" s="6"/>
      <c r="E6" s="7"/>
      <c r="F6" s="7"/>
      <c r="G6" s="7"/>
      <c r="H6" s="7"/>
      <c r="I6" s="7"/>
      <c r="J6" s="7"/>
    </row>
    <row r="7" spans="1:16" x14ac:dyDescent="0.2">
      <c r="A7" s="5"/>
      <c r="B7" s="5"/>
      <c r="C7" s="8" t="s">
        <v>3</v>
      </c>
      <c r="D7" s="8" t="s">
        <v>4</v>
      </c>
      <c r="E7" s="8" t="s">
        <v>3</v>
      </c>
      <c r="F7" s="8" t="s">
        <v>4</v>
      </c>
      <c r="G7" s="8" t="s">
        <v>3</v>
      </c>
      <c r="H7" s="8" t="s">
        <v>4</v>
      </c>
      <c r="I7" s="8" t="s">
        <v>3</v>
      </c>
      <c r="J7" s="8" t="s">
        <v>4</v>
      </c>
      <c r="K7" s="2" t="str">
        <f>"BMD "&amp;[1]Parameter!B11</f>
        <v>BMD 2020</v>
      </c>
      <c r="L7" s="2" t="str">
        <f>"Selisih "&amp;[1]Parameter!B11</f>
        <v>Selisih 2020</v>
      </c>
      <c r="M7" s="2" t="str">
        <f>"BMD "&amp;[1]Parameter!B12</f>
        <v>BMD 2021</v>
      </c>
      <c r="N7" s="2" t="str">
        <f>"Selisih "&amp;[1]Parameter!B12</f>
        <v>Selisih 2021</v>
      </c>
      <c r="O7" s="3" t="str">
        <f>"Akum "&amp;[1]Parameter!B12</f>
        <v>Akum 2021</v>
      </c>
      <c r="P7" s="3" t="str">
        <f>"Selisih Akum "&amp;[1]Parameter!B12</f>
        <v>Selisih Akum 2021</v>
      </c>
    </row>
    <row r="8" spans="1:16" x14ac:dyDescent="0.2">
      <c r="A8" s="9" t="s">
        <v>5</v>
      </c>
      <c r="B8" s="9" t="s">
        <v>6</v>
      </c>
      <c r="C8" s="10">
        <f>'[1]Data Awal'!D2</f>
        <v>253750000</v>
      </c>
      <c r="D8" s="10">
        <f>'[1]Data Awal'!E2</f>
        <v>0</v>
      </c>
      <c r="E8" s="10">
        <f>[1]Penambahan!Q8</f>
        <v>299993400</v>
      </c>
      <c r="F8" s="10">
        <f>[1]Penambahan!R8</f>
        <v>0</v>
      </c>
      <c r="G8" s="10">
        <f>[1]Pengurangan!P8</f>
        <v>0</v>
      </c>
      <c r="H8" s="10">
        <f>[1]Pengurangan!Q8</f>
        <v>0</v>
      </c>
      <c r="I8" s="10">
        <f>C8+E8-G8</f>
        <v>553743400</v>
      </c>
      <c r="J8" s="10">
        <f>D8+F8-H8</f>
        <v>0</v>
      </c>
      <c r="K8" s="11">
        <f>'[1]Cek Data'!C2</f>
        <v>253750000</v>
      </c>
      <c r="L8" s="11">
        <f>C8-K8</f>
        <v>0</v>
      </c>
      <c r="M8" s="11">
        <f>'[1]Cek Data'!D2</f>
        <v>553743400</v>
      </c>
      <c r="N8" s="2">
        <f>I8-M8</f>
        <v>0</v>
      </c>
      <c r="O8" s="12">
        <f>'[1]Cek Data'!J2</f>
        <v>0</v>
      </c>
      <c r="P8" s="12">
        <f>J8-O8</f>
        <v>0</v>
      </c>
    </row>
    <row r="9" spans="1:16" x14ac:dyDescent="0.2">
      <c r="A9" s="9" t="s">
        <v>7</v>
      </c>
      <c r="B9" s="9" t="s">
        <v>8</v>
      </c>
      <c r="C9" s="10">
        <f>SUM(C10:C28)</f>
        <v>3141737506</v>
      </c>
      <c r="D9" s="10">
        <f t="shared" ref="D9:O9" si="0">SUM(D10:D28)</f>
        <v>2093440656</v>
      </c>
      <c r="E9" s="10">
        <f t="shared" si="0"/>
        <v>661292000</v>
      </c>
      <c r="F9" s="10">
        <f t="shared" si="0"/>
        <v>427395292</v>
      </c>
      <c r="G9" s="10">
        <f t="shared" si="0"/>
        <v>47960000</v>
      </c>
      <c r="H9" s="10">
        <f t="shared" si="0"/>
        <v>0</v>
      </c>
      <c r="I9" s="10">
        <f t="shared" si="0"/>
        <v>3755069506</v>
      </c>
      <c r="J9" s="10">
        <f t="shared" si="0"/>
        <v>2520835948</v>
      </c>
      <c r="K9" s="11">
        <f t="shared" si="0"/>
        <v>3141737506</v>
      </c>
      <c r="L9" s="11">
        <f t="shared" ref="L9:L48" si="1">C9-K9</f>
        <v>0</v>
      </c>
      <c r="M9" s="11">
        <f t="shared" si="0"/>
        <v>3755069506</v>
      </c>
      <c r="N9" s="2">
        <f t="shared" ref="N9:N48" si="2">I9-M9</f>
        <v>0</v>
      </c>
      <c r="O9" s="11">
        <f t="shared" si="0"/>
        <v>2520835948</v>
      </c>
      <c r="P9" s="12">
        <f t="shared" ref="P9:P48" si="3">J9-O9</f>
        <v>0</v>
      </c>
    </row>
    <row r="10" spans="1:16" x14ac:dyDescent="0.2">
      <c r="A10" s="13" t="s">
        <v>9</v>
      </c>
      <c r="B10" s="14" t="s">
        <v>10</v>
      </c>
      <c r="C10" s="15">
        <f>'[1]Data Awal'!D3</f>
        <v>3200000</v>
      </c>
      <c r="D10" s="15">
        <f>'[1]Data Awal'!E3</f>
        <v>1233327</v>
      </c>
      <c r="E10" s="15">
        <f>[1]Penambahan!Q10</f>
        <v>0</v>
      </c>
      <c r="F10" s="15">
        <f>[1]Penambahan!R10</f>
        <v>400002</v>
      </c>
      <c r="G10" s="15">
        <f>[1]Pengurangan!P10</f>
        <v>0</v>
      </c>
      <c r="H10" s="15">
        <f>[1]Pengurangan!Q10</f>
        <v>0</v>
      </c>
      <c r="I10" s="15">
        <f t="shared" ref="I10:J28" si="4">C10+E10-G10</f>
        <v>3200000</v>
      </c>
      <c r="J10" s="15">
        <f t="shared" si="4"/>
        <v>1633329</v>
      </c>
      <c r="K10" s="2">
        <f>'[1]Cek Data'!C3</f>
        <v>3200000</v>
      </c>
      <c r="L10" s="11">
        <f t="shared" si="1"/>
        <v>0</v>
      </c>
      <c r="M10" s="2">
        <f>'[1]Cek Data'!D3</f>
        <v>3200000</v>
      </c>
      <c r="N10" s="2">
        <f t="shared" si="2"/>
        <v>0</v>
      </c>
      <c r="O10" s="12">
        <f>'[1]Cek Data'!J3</f>
        <v>1633329</v>
      </c>
      <c r="P10" s="12">
        <f t="shared" si="3"/>
        <v>0</v>
      </c>
    </row>
    <row r="11" spans="1:16" x14ac:dyDescent="0.2">
      <c r="A11" s="13" t="s">
        <v>11</v>
      </c>
      <c r="B11" s="14" t="s">
        <v>12</v>
      </c>
      <c r="C11" s="15">
        <f>'[1]Data Awal'!D4</f>
        <v>1182602161</v>
      </c>
      <c r="D11" s="15">
        <f>'[1]Data Awal'!E4</f>
        <v>986639872</v>
      </c>
      <c r="E11" s="15">
        <f>[1]Penambahan!Q11</f>
        <v>0</v>
      </c>
      <c r="F11" s="15">
        <f>[1]Penambahan!R11</f>
        <v>40546089</v>
      </c>
      <c r="G11" s="15">
        <f>[1]Pengurangan!P11</f>
        <v>0</v>
      </c>
      <c r="H11" s="15">
        <f>[1]Pengurangan!Q11</f>
        <v>0</v>
      </c>
      <c r="I11" s="15">
        <f t="shared" si="4"/>
        <v>1182602161</v>
      </c>
      <c r="J11" s="15">
        <f t="shared" si="4"/>
        <v>1027185961</v>
      </c>
      <c r="K11" s="2">
        <f>'[1]Cek Data'!C4</f>
        <v>1182602161</v>
      </c>
      <c r="L11" s="11">
        <f t="shared" si="1"/>
        <v>0</v>
      </c>
      <c r="M11" s="2">
        <f>'[1]Cek Data'!D4</f>
        <v>1182602161</v>
      </c>
      <c r="N11" s="2">
        <f t="shared" si="2"/>
        <v>0</v>
      </c>
      <c r="O11" s="12">
        <f>'[1]Cek Data'!J4</f>
        <v>1027185961</v>
      </c>
      <c r="P11" s="12">
        <f t="shared" si="3"/>
        <v>0</v>
      </c>
    </row>
    <row r="12" spans="1:16" x14ac:dyDescent="0.2">
      <c r="A12" s="13" t="s">
        <v>13</v>
      </c>
      <c r="B12" s="14" t="s">
        <v>14</v>
      </c>
      <c r="C12" s="15">
        <f>'[1]Data Awal'!D5</f>
        <v>0</v>
      </c>
      <c r="D12" s="15">
        <f>'[1]Data Awal'!E5</f>
        <v>0</v>
      </c>
      <c r="E12" s="15">
        <f>[1]Penambahan!Q12</f>
        <v>0</v>
      </c>
      <c r="F12" s="15">
        <f>[1]Penambahan!R12</f>
        <v>0</v>
      </c>
      <c r="G12" s="15">
        <f>[1]Pengurangan!P12</f>
        <v>0</v>
      </c>
      <c r="H12" s="15">
        <f>[1]Pengurangan!Q12</f>
        <v>0</v>
      </c>
      <c r="I12" s="15">
        <f t="shared" si="4"/>
        <v>0</v>
      </c>
      <c r="J12" s="15">
        <f t="shared" si="4"/>
        <v>0</v>
      </c>
      <c r="K12" s="2">
        <f>'[1]Cek Data'!C5</f>
        <v>0</v>
      </c>
      <c r="L12" s="11">
        <f t="shared" si="1"/>
        <v>0</v>
      </c>
      <c r="M12" s="2">
        <f>'[1]Cek Data'!D5</f>
        <v>0</v>
      </c>
      <c r="N12" s="2">
        <f t="shared" si="2"/>
        <v>0</v>
      </c>
      <c r="O12" s="12">
        <f>'[1]Cek Data'!J5</f>
        <v>0</v>
      </c>
      <c r="P12" s="12">
        <f t="shared" si="3"/>
        <v>0</v>
      </c>
    </row>
    <row r="13" spans="1:16" x14ac:dyDescent="0.2">
      <c r="A13" s="13" t="s">
        <v>15</v>
      </c>
      <c r="B13" s="13" t="s">
        <v>16</v>
      </c>
      <c r="C13" s="15">
        <f>'[1]Data Awal'!D6</f>
        <v>0</v>
      </c>
      <c r="D13" s="15">
        <f>'[1]Data Awal'!E6</f>
        <v>0</v>
      </c>
      <c r="E13" s="15">
        <f>[1]Penambahan!Q13</f>
        <v>0</v>
      </c>
      <c r="F13" s="15">
        <f>[1]Penambahan!R13</f>
        <v>0</v>
      </c>
      <c r="G13" s="15">
        <f>[1]Pengurangan!P13</f>
        <v>0</v>
      </c>
      <c r="H13" s="15">
        <f>[1]Pengurangan!Q13</f>
        <v>0</v>
      </c>
      <c r="I13" s="15">
        <f t="shared" si="4"/>
        <v>0</v>
      </c>
      <c r="J13" s="15">
        <f t="shared" si="4"/>
        <v>0</v>
      </c>
      <c r="K13" s="2">
        <f>'[1]Cek Data'!C6</f>
        <v>0</v>
      </c>
      <c r="L13" s="11">
        <f t="shared" si="1"/>
        <v>0</v>
      </c>
      <c r="M13" s="2">
        <f>'[1]Cek Data'!D6</f>
        <v>0</v>
      </c>
      <c r="N13" s="2">
        <f t="shared" si="2"/>
        <v>0</v>
      </c>
      <c r="O13" s="12">
        <f>'[1]Cek Data'!J6</f>
        <v>0</v>
      </c>
      <c r="P13" s="12">
        <f t="shared" si="3"/>
        <v>0</v>
      </c>
    </row>
    <row r="14" spans="1:16" x14ac:dyDescent="0.2">
      <c r="A14" s="13" t="s">
        <v>17</v>
      </c>
      <c r="B14" s="13" t="s">
        <v>18</v>
      </c>
      <c r="C14" s="15">
        <f>'[1]Data Awal'!D7</f>
        <v>1282572165</v>
      </c>
      <c r="D14" s="15">
        <f>'[1]Data Awal'!E7</f>
        <v>608677725</v>
      </c>
      <c r="E14" s="15">
        <f>[1]Penambahan!Q14</f>
        <v>429642000</v>
      </c>
      <c r="F14" s="15">
        <f>[1]Penambahan!R14</f>
        <v>273176319</v>
      </c>
      <c r="G14" s="15">
        <f>[1]Pengurangan!P14</f>
        <v>5600000</v>
      </c>
      <c r="H14" s="15">
        <f>[1]Pengurangan!Q14</f>
        <v>0</v>
      </c>
      <c r="I14" s="15">
        <f t="shared" si="4"/>
        <v>1706614165</v>
      </c>
      <c r="J14" s="15">
        <f t="shared" si="4"/>
        <v>881854044</v>
      </c>
      <c r="K14" s="2">
        <f>'[1]Cek Data'!C7</f>
        <v>1282572165</v>
      </c>
      <c r="L14" s="11">
        <f t="shared" si="1"/>
        <v>0</v>
      </c>
      <c r="M14" s="2">
        <f>'[1]Cek Data'!D7</f>
        <v>1706614165</v>
      </c>
      <c r="N14" s="2">
        <f t="shared" si="2"/>
        <v>0</v>
      </c>
      <c r="O14" s="12">
        <f>'[1]Cek Data'!J7</f>
        <v>881854044</v>
      </c>
      <c r="P14" s="12">
        <f t="shared" si="3"/>
        <v>0</v>
      </c>
    </row>
    <row r="15" spans="1:16" x14ac:dyDescent="0.2">
      <c r="A15" s="13" t="s">
        <v>19</v>
      </c>
      <c r="B15" s="13" t="s">
        <v>20</v>
      </c>
      <c r="C15" s="15">
        <f>'[1]Data Awal'!D8</f>
        <v>32177500</v>
      </c>
      <c r="D15" s="15">
        <f>'[1]Data Awal'!E8</f>
        <v>21985000</v>
      </c>
      <c r="E15" s="15">
        <f>[1]Penambahan!Q15</f>
        <v>56225000</v>
      </c>
      <c r="F15" s="15">
        <f>[1]Penambahan!R15</f>
        <v>14141750</v>
      </c>
      <c r="G15" s="15">
        <f>[1]Pengurangan!P15</f>
        <v>0</v>
      </c>
      <c r="H15" s="15">
        <f>[1]Pengurangan!Q15</f>
        <v>0</v>
      </c>
      <c r="I15" s="15">
        <f t="shared" si="4"/>
        <v>88402500</v>
      </c>
      <c r="J15" s="15">
        <f t="shared" si="4"/>
        <v>36126750</v>
      </c>
      <c r="K15" s="2">
        <f>'[1]Cek Data'!C8</f>
        <v>32177500</v>
      </c>
      <c r="L15" s="11">
        <f t="shared" si="1"/>
        <v>0</v>
      </c>
      <c r="M15" s="2">
        <f>'[1]Cek Data'!D8</f>
        <v>88402500</v>
      </c>
      <c r="N15" s="2">
        <f t="shared" si="2"/>
        <v>0</v>
      </c>
      <c r="O15" s="12">
        <f>'[1]Cek Data'!J8</f>
        <v>36126750</v>
      </c>
      <c r="P15" s="12">
        <f t="shared" si="3"/>
        <v>0</v>
      </c>
    </row>
    <row r="16" spans="1:16" x14ac:dyDescent="0.2">
      <c r="A16" s="13" t="s">
        <v>21</v>
      </c>
      <c r="B16" s="13" t="s">
        <v>22</v>
      </c>
      <c r="C16" s="15">
        <f>'[1]Data Awal'!D9</f>
        <v>0</v>
      </c>
      <c r="D16" s="15">
        <f>'[1]Data Awal'!E9</f>
        <v>0</v>
      </c>
      <c r="E16" s="15">
        <f>[1]Penambahan!Q16</f>
        <v>0</v>
      </c>
      <c r="F16" s="15">
        <f>[1]Penambahan!R16</f>
        <v>0</v>
      </c>
      <c r="G16" s="15">
        <f>[1]Pengurangan!P16</f>
        <v>0</v>
      </c>
      <c r="H16" s="15">
        <f>[1]Pengurangan!Q16</f>
        <v>0</v>
      </c>
      <c r="I16" s="15">
        <f t="shared" si="4"/>
        <v>0</v>
      </c>
      <c r="J16" s="15">
        <f t="shared" si="4"/>
        <v>0</v>
      </c>
      <c r="K16" s="2">
        <f>'[1]Cek Data'!C9</f>
        <v>0</v>
      </c>
      <c r="L16" s="11">
        <f t="shared" si="1"/>
        <v>0</v>
      </c>
      <c r="M16" s="2">
        <f>'[1]Cek Data'!D9</f>
        <v>0</v>
      </c>
      <c r="N16" s="2">
        <f t="shared" si="2"/>
        <v>0</v>
      </c>
      <c r="O16" s="12">
        <f>'[1]Cek Data'!J9</f>
        <v>0</v>
      </c>
      <c r="P16" s="12">
        <f t="shared" si="3"/>
        <v>0</v>
      </c>
    </row>
    <row r="17" spans="1:16" x14ac:dyDescent="0.2">
      <c r="A17" s="13" t="s">
        <v>23</v>
      </c>
      <c r="B17" s="13" t="s">
        <v>24</v>
      </c>
      <c r="C17" s="15">
        <f>'[1]Data Awal'!D10</f>
        <v>0</v>
      </c>
      <c r="D17" s="15">
        <f>'[1]Data Awal'!E10</f>
        <v>0</v>
      </c>
      <c r="E17" s="15">
        <f>[1]Penambahan!Q17</f>
        <v>26260000</v>
      </c>
      <c r="F17" s="15">
        <f>[1]Penambahan!R17</f>
        <v>0</v>
      </c>
      <c r="G17" s="15">
        <f>[1]Pengurangan!P17</f>
        <v>26260000</v>
      </c>
      <c r="H17" s="15">
        <f>[1]Pengurangan!Q17</f>
        <v>0</v>
      </c>
      <c r="I17" s="15">
        <f t="shared" si="4"/>
        <v>0</v>
      </c>
      <c r="J17" s="15">
        <f t="shared" si="4"/>
        <v>0</v>
      </c>
      <c r="K17" s="2">
        <f>'[1]Cek Data'!C10</f>
        <v>0</v>
      </c>
      <c r="L17" s="11">
        <f t="shared" si="1"/>
        <v>0</v>
      </c>
      <c r="M17" s="2">
        <f>'[1]Cek Data'!D10</f>
        <v>0</v>
      </c>
      <c r="N17" s="2">
        <f t="shared" si="2"/>
        <v>0</v>
      </c>
      <c r="O17" s="12">
        <f>'[1]Cek Data'!J10</f>
        <v>0</v>
      </c>
      <c r="P17" s="12">
        <f t="shared" si="3"/>
        <v>0</v>
      </c>
    </row>
    <row r="18" spans="1:16" x14ac:dyDescent="0.2">
      <c r="A18" s="13" t="s">
        <v>25</v>
      </c>
      <c r="B18" s="13" t="s">
        <v>26</v>
      </c>
      <c r="C18" s="15">
        <f>'[1]Data Awal'!D11</f>
        <v>0</v>
      </c>
      <c r="D18" s="15">
        <f>'[1]Data Awal'!E11</f>
        <v>0</v>
      </c>
      <c r="E18" s="15">
        <f>[1]Penambahan!Q18</f>
        <v>0</v>
      </c>
      <c r="F18" s="15">
        <f>[1]Penambahan!R18</f>
        <v>0</v>
      </c>
      <c r="G18" s="15">
        <f>[1]Pengurangan!P18</f>
        <v>0</v>
      </c>
      <c r="H18" s="15">
        <f>[1]Pengurangan!Q18</f>
        <v>0</v>
      </c>
      <c r="I18" s="15">
        <f t="shared" si="4"/>
        <v>0</v>
      </c>
      <c r="J18" s="15">
        <f t="shared" si="4"/>
        <v>0</v>
      </c>
      <c r="K18" s="2">
        <f>'[1]Cek Data'!C11</f>
        <v>0</v>
      </c>
      <c r="L18" s="11">
        <f t="shared" si="1"/>
        <v>0</v>
      </c>
      <c r="M18" s="2">
        <f>'[1]Cek Data'!D11</f>
        <v>0</v>
      </c>
      <c r="N18" s="2">
        <f t="shared" si="2"/>
        <v>0</v>
      </c>
      <c r="O18" s="12">
        <f>'[1]Cek Data'!J11</f>
        <v>0</v>
      </c>
      <c r="P18" s="12">
        <f t="shared" si="3"/>
        <v>0</v>
      </c>
    </row>
    <row r="19" spans="1:16" x14ac:dyDescent="0.2">
      <c r="A19" s="13" t="s">
        <v>27</v>
      </c>
      <c r="B19" s="13" t="s">
        <v>28</v>
      </c>
      <c r="C19" s="15">
        <f>'[1]Data Awal'!D12</f>
        <v>641185680</v>
      </c>
      <c r="D19" s="15">
        <f>'[1]Data Awal'!E12</f>
        <v>474904732</v>
      </c>
      <c r="E19" s="15">
        <f>[1]Penambahan!Q19</f>
        <v>149165000</v>
      </c>
      <c r="F19" s="15">
        <f>[1]Penambahan!R19</f>
        <v>99131132</v>
      </c>
      <c r="G19" s="15">
        <f>[1]Pengurangan!P19</f>
        <v>16100000</v>
      </c>
      <c r="H19" s="15">
        <f>[1]Pengurangan!Q19</f>
        <v>0</v>
      </c>
      <c r="I19" s="15">
        <f t="shared" si="4"/>
        <v>774250680</v>
      </c>
      <c r="J19" s="15">
        <f t="shared" si="4"/>
        <v>574035864</v>
      </c>
      <c r="K19" s="2">
        <f>'[1]Cek Data'!C12</f>
        <v>641185680</v>
      </c>
      <c r="L19" s="11">
        <f t="shared" si="1"/>
        <v>0</v>
      </c>
      <c r="M19" s="2">
        <f>'[1]Cek Data'!D12</f>
        <v>774250680</v>
      </c>
      <c r="N19" s="2">
        <f t="shared" si="2"/>
        <v>0</v>
      </c>
      <c r="O19" s="12">
        <f>'[1]Cek Data'!J12</f>
        <v>574035864</v>
      </c>
      <c r="P19" s="12">
        <f t="shared" si="3"/>
        <v>0</v>
      </c>
    </row>
    <row r="20" spans="1:16" x14ac:dyDescent="0.2">
      <c r="A20" s="13" t="s">
        <v>29</v>
      </c>
      <c r="B20" s="13" t="s">
        <v>30</v>
      </c>
      <c r="C20" s="15">
        <f>'[1]Data Awal'!D13</f>
        <v>0</v>
      </c>
      <c r="D20" s="15">
        <f>'[1]Data Awal'!E13</f>
        <v>0</v>
      </c>
      <c r="E20" s="15">
        <f>[1]Penambahan!Q20</f>
        <v>0</v>
      </c>
      <c r="F20" s="15">
        <f>[1]Penambahan!R20</f>
        <v>0</v>
      </c>
      <c r="G20" s="15">
        <f>[1]Pengurangan!P20</f>
        <v>0</v>
      </c>
      <c r="H20" s="15">
        <f>[1]Pengurangan!Q20</f>
        <v>0</v>
      </c>
      <c r="I20" s="15">
        <f t="shared" si="4"/>
        <v>0</v>
      </c>
      <c r="J20" s="15">
        <f t="shared" si="4"/>
        <v>0</v>
      </c>
      <c r="K20" s="2">
        <f>'[1]Cek Data'!C13</f>
        <v>0</v>
      </c>
      <c r="L20" s="11">
        <f t="shared" si="1"/>
        <v>0</v>
      </c>
      <c r="M20" s="2">
        <f>'[1]Cek Data'!D13</f>
        <v>0</v>
      </c>
      <c r="N20" s="2">
        <f t="shared" si="2"/>
        <v>0</v>
      </c>
      <c r="O20" s="12">
        <f>'[1]Cek Data'!J13</f>
        <v>0</v>
      </c>
      <c r="P20" s="12">
        <f t="shared" si="3"/>
        <v>0</v>
      </c>
    </row>
    <row r="21" spans="1:16" x14ac:dyDescent="0.2">
      <c r="A21" s="13" t="s">
        <v>31</v>
      </c>
      <c r="B21" s="13" t="s">
        <v>32</v>
      </c>
      <c r="C21" s="15">
        <f>'[1]Data Awal'!D14</f>
        <v>0</v>
      </c>
      <c r="D21" s="15">
        <f>'[1]Data Awal'!E14</f>
        <v>0</v>
      </c>
      <c r="E21" s="15">
        <f>[1]Penambahan!Q21</f>
        <v>0</v>
      </c>
      <c r="F21" s="15">
        <f>[1]Penambahan!R21</f>
        <v>0</v>
      </c>
      <c r="G21" s="15">
        <f>[1]Pengurangan!P21</f>
        <v>0</v>
      </c>
      <c r="H21" s="15">
        <f>[1]Pengurangan!Q21</f>
        <v>0</v>
      </c>
      <c r="I21" s="15">
        <f t="shared" si="4"/>
        <v>0</v>
      </c>
      <c r="J21" s="15">
        <f t="shared" si="4"/>
        <v>0</v>
      </c>
      <c r="K21" s="2">
        <f>'[1]Cek Data'!C14</f>
        <v>0</v>
      </c>
      <c r="L21" s="11">
        <f t="shared" si="1"/>
        <v>0</v>
      </c>
      <c r="M21" s="2">
        <f>'[1]Cek Data'!D14</f>
        <v>0</v>
      </c>
      <c r="N21" s="2">
        <f t="shared" si="2"/>
        <v>0</v>
      </c>
      <c r="O21" s="12">
        <f>'[1]Cek Data'!J14</f>
        <v>0</v>
      </c>
      <c r="P21" s="12">
        <f t="shared" si="3"/>
        <v>0</v>
      </c>
    </row>
    <row r="22" spans="1:16" x14ac:dyDescent="0.2">
      <c r="A22" s="13" t="s">
        <v>33</v>
      </c>
      <c r="B22" s="13" t="s">
        <v>34</v>
      </c>
      <c r="C22" s="15">
        <f>'[1]Data Awal'!D15</f>
        <v>0</v>
      </c>
      <c r="D22" s="15">
        <f>'[1]Data Awal'!E15</f>
        <v>0</v>
      </c>
      <c r="E22" s="15">
        <f>[1]Penambahan!Q22</f>
        <v>0</v>
      </c>
      <c r="F22" s="15">
        <f>[1]Penambahan!R22</f>
        <v>0</v>
      </c>
      <c r="G22" s="15">
        <f>[1]Pengurangan!P22</f>
        <v>0</v>
      </c>
      <c r="H22" s="15">
        <f>[1]Pengurangan!Q22</f>
        <v>0</v>
      </c>
      <c r="I22" s="15">
        <f t="shared" si="4"/>
        <v>0</v>
      </c>
      <c r="J22" s="15">
        <f t="shared" si="4"/>
        <v>0</v>
      </c>
      <c r="K22" s="2">
        <f>'[1]Cek Data'!C15</f>
        <v>0</v>
      </c>
      <c r="L22" s="11">
        <f t="shared" si="1"/>
        <v>0</v>
      </c>
      <c r="M22" s="2">
        <f>'[1]Cek Data'!D15</f>
        <v>0</v>
      </c>
      <c r="N22" s="2">
        <f t="shared" si="2"/>
        <v>0</v>
      </c>
      <c r="O22" s="12">
        <f>'[1]Cek Data'!J15</f>
        <v>0</v>
      </c>
      <c r="P22" s="12">
        <f t="shared" si="3"/>
        <v>0</v>
      </c>
    </row>
    <row r="23" spans="1:16" x14ac:dyDescent="0.2">
      <c r="A23" s="13" t="s">
        <v>35</v>
      </c>
      <c r="B23" s="13" t="s">
        <v>36</v>
      </c>
      <c r="C23" s="15">
        <f>'[1]Data Awal'!D16</f>
        <v>0</v>
      </c>
      <c r="D23" s="15">
        <f>'[1]Data Awal'!E16</f>
        <v>0</v>
      </c>
      <c r="E23" s="15">
        <f>[1]Penambahan!Q23</f>
        <v>0</v>
      </c>
      <c r="F23" s="15">
        <f>[1]Penambahan!R23</f>
        <v>0</v>
      </c>
      <c r="G23" s="15">
        <f>[1]Pengurangan!P23</f>
        <v>0</v>
      </c>
      <c r="H23" s="15">
        <f>[1]Pengurangan!Q23</f>
        <v>0</v>
      </c>
      <c r="I23" s="15">
        <f t="shared" si="4"/>
        <v>0</v>
      </c>
      <c r="J23" s="15">
        <f t="shared" si="4"/>
        <v>0</v>
      </c>
      <c r="K23" s="2">
        <f>'[1]Cek Data'!C16</f>
        <v>0</v>
      </c>
      <c r="L23" s="11">
        <f t="shared" si="1"/>
        <v>0</v>
      </c>
      <c r="M23" s="2">
        <f>'[1]Cek Data'!D16</f>
        <v>0</v>
      </c>
      <c r="N23" s="2">
        <f t="shared" si="2"/>
        <v>0</v>
      </c>
      <c r="O23" s="12">
        <f>'[1]Cek Data'!J16</f>
        <v>0</v>
      </c>
      <c r="P23" s="12">
        <f t="shared" si="3"/>
        <v>0</v>
      </c>
    </row>
    <row r="24" spans="1:16" x14ac:dyDescent="0.2">
      <c r="A24" s="13" t="s">
        <v>37</v>
      </c>
      <c r="B24" s="13" t="s">
        <v>38</v>
      </c>
      <c r="C24" s="15">
        <f>'[1]Data Awal'!D17</f>
        <v>0</v>
      </c>
      <c r="D24" s="15">
        <f>'[1]Data Awal'!E17</f>
        <v>0</v>
      </c>
      <c r="E24" s="15">
        <f>[1]Penambahan!Q24</f>
        <v>0</v>
      </c>
      <c r="F24" s="15">
        <f>[1]Penambahan!R24</f>
        <v>0</v>
      </c>
      <c r="G24" s="15">
        <f>[1]Pengurangan!P24</f>
        <v>0</v>
      </c>
      <c r="H24" s="15">
        <f>[1]Pengurangan!Q24</f>
        <v>0</v>
      </c>
      <c r="I24" s="15">
        <f t="shared" si="4"/>
        <v>0</v>
      </c>
      <c r="J24" s="15">
        <f t="shared" si="4"/>
        <v>0</v>
      </c>
      <c r="K24" s="2">
        <f>'[1]Cek Data'!C17</f>
        <v>0</v>
      </c>
      <c r="L24" s="11">
        <f t="shared" si="1"/>
        <v>0</v>
      </c>
      <c r="M24" s="2">
        <f>'[1]Cek Data'!D17</f>
        <v>0</v>
      </c>
      <c r="N24" s="2">
        <f t="shared" si="2"/>
        <v>0</v>
      </c>
      <c r="O24" s="12">
        <f>'[1]Cek Data'!J17</f>
        <v>0</v>
      </c>
      <c r="P24" s="12">
        <f t="shared" si="3"/>
        <v>0</v>
      </c>
    </row>
    <row r="25" spans="1:16" x14ac:dyDescent="0.2">
      <c r="A25" s="13" t="s">
        <v>39</v>
      </c>
      <c r="B25" s="13" t="s">
        <v>40</v>
      </c>
      <c r="C25" s="15">
        <f>'[1]Data Awal'!D18</f>
        <v>0</v>
      </c>
      <c r="D25" s="15">
        <f>'[1]Data Awal'!E18</f>
        <v>0</v>
      </c>
      <c r="E25" s="15">
        <f>[1]Penambahan!Q25</f>
        <v>0</v>
      </c>
      <c r="F25" s="15">
        <f>[1]Penambahan!R25</f>
        <v>0</v>
      </c>
      <c r="G25" s="15">
        <f>[1]Pengurangan!P25</f>
        <v>0</v>
      </c>
      <c r="H25" s="15">
        <f>[1]Pengurangan!Q25</f>
        <v>0</v>
      </c>
      <c r="I25" s="15">
        <f t="shared" si="4"/>
        <v>0</v>
      </c>
      <c r="J25" s="15">
        <f t="shared" si="4"/>
        <v>0</v>
      </c>
      <c r="K25" s="2">
        <f>'[1]Cek Data'!C18</f>
        <v>0</v>
      </c>
      <c r="L25" s="11">
        <f t="shared" si="1"/>
        <v>0</v>
      </c>
      <c r="M25" s="2">
        <f>'[1]Cek Data'!D18</f>
        <v>0</v>
      </c>
      <c r="N25" s="2">
        <f t="shared" si="2"/>
        <v>0</v>
      </c>
      <c r="O25" s="12">
        <f>'[1]Cek Data'!J18</f>
        <v>0</v>
      </c>
      <c r="P25" s="12">
        <f t="shared" si="3"/>
        <v>0</v>
      </c>
    </row>
    <row r="26" spans="1:16" x14ac:dyDescent="0.2">
      <c r="A26" s="13" t="s">
        <v>41</v>
      </c>
      <c r="B26" s="13" t="s">
        <v>42</v>
      </c>
      <c r="C26" s="15">
        <f>'[1]Data Awal'!D19</f>
        <v>0</v>
      </c>
      <c r="D26" s="15">
        <f>'[1]Data Awal'!E19</f>
        <v>0</v>
      </c>
      <c r="E26" s="15">
        <f>[1]Penambahan!Q26</f>
        <v>0</v>
      </c>
      <c r="F26" s="15">
        <f>[1]Penambahan!R26</f>
        <v>0</v>
      </c>
      <c r="G26" s="15">
        <f>[1]Pengurangan!P26</f>
        <v>0</v>
      </c>
      <c r="H26" s="15">
        <f>[1]Pengurangan!Q26</f>
        <v>0</v>
      </c>
      <c r="I26" s="15">
        <f t="shared" si="4"/>
        <v>0</v>
      </c>
      <c r="J26" s="15">
        <f t="shared" si="4"/>
        <v>0</v>
      </c>
      <c r="K26" s="2">
        <f>'[1]Cek Data'!C19</f>
        <v>0</v>
      </c>
      <c r="L26" s="11">
        <f t="shared" si="1"/>
        <v>0</v>
      </c>
      <c r="M26" s="2">
        <f>'[1]Cek Data'!D19</f>
        <v>0</v>
      </c>
      <c r="N26" s="2">
        <f t="shared" si="2"/>
        <v>0</v>
      </c>
      <c r="O26" s="12">
        <f>'[1]Cek Data'!J19</f>
        <v>0</v>
      </c>
      <c r="P26" s="12">
        <f t="shared" si="3"/>
        <v>0</v>
      </c>
    </row>
    <row r="27" spans="1:16" x14ac:dyDescent="0.2">
      <c r="A27" s="13" t="s">
        <v>43</v>
      </c>
      <c r="B27" s="13" t="s">
        <v>44</v>
      </c>
      <c r="C27" s="15">
        <f>'[1]Data Awal'!D20</f>
        <v>0</v>
      </c>
      <c r="D27" s="15">
        <f>'[1]Data Awal'!E20</f>
        <v>0</v>
      </c>
      <c r="E27" s="15">
        <f>[1]Penambahan!Q27</f>
        <v>0</v>
      </c>
      <c r="F27" s="15">
        <f>[1]Penambahan!R27</f>
        <v>0</v>
      </c>
      <c r="G27" s="15">
        <f>[1]Pengurangan!P27</f>
        <v>0</v>
      </c>
      <c r="H27" s="15">
        <f>[1]Pengurangan!Q27</f>
        <v>0</v>
      </c>
      <c r="I27" s="15">
        <f t="shared" si="4"/>
        <v>0</v>
      </c>
      <c r="J27" s="15">
        <f t="shared" si="4"/>
        <v>0</v>
      </c>
      <c r="K27" s="2">
        <f>'[1]Cek Data'!C20</f>
        <v>0</v>
      </c>
      <c r="L27" s="11">
        <f t="shared" si="1"/>
        <v>0</v>
      </c>
      <c r="M27" s="2">
        <f>'[1]Cek Data'!D20</f>
        <v>0</v>
      </c>
      <c r="N27" s="2">
        <f t="shared" si="2"/>
        <v>0</v>
      </c>
      <c r="O27" s="12">
        <f>'[1]Cek Data'!J20</f>
        <v>0</v>
      </c>
      <c r="P27" s="12">
        <f t="shared" si="3"/>
        <v>0</v>
      </c>
    </row>
    <row r="28" spans="1:16" x14ac:dyDescent="0.2">
      <c r="A28" s="13" t="s">
        <v>45</v>
      </c>
      <c r="B28" s="13" t="s">
        <v>46</v>
      </c>
      <c r="C28" s="15">
        <f>'[1]Data Awal'!D21</f>
        <v>0</v>
      </c>
      <c r="D28" s="15">
        <f>'[1]Data Awal'!E21</f>
        <v>0</v>
      </c>
      <c r="E28" s="15">
        <f>[1]Penambahan!Q28</f>
        <v>0</v>
      </c>
      <c r="F28" s="15">
        <f>[1]Penambahan!R28</f>
        <v>0</v>
      </c>
      <c r="G28" s="15">
        <f>[1]Pengurangan!P28</f>
        <v>0</v>
      </c>
      <c r="H28" s="15">
        <f>[1]Pengurangan!Q28</f>
        <v>0</v>
      </c>
      <c r="I28" s="15">
        <f t="shared" si="4"/>
        <v>0</v>
      </c>
      <c r="J28" s="15">
        <f t="shared" si="4"/>
        <v>0</v>
      </c>
      <c r="K28" s="2">
        <f>'[1]Cek Data'!C21</f>
        <v>0</v>
      </c>
      <c r="L28" s="11">
        <f t="shared" si="1"/>
        <v>0</v>
      </c>
      <c r="M28" s="2">
        <f>'[1]Cek Data'!D21</f>
        <v>0</v>
      </c>
      <c r="N28" s="2">
        <f t="shared" si="2"/>
        <v>0</v>
      </c>
      <c r="O28" s="12">
        <f>'[1]Cek Data'!J21</f>
        <v>0</v>
      </c>
      <c r="P28" s="12">
        <f t="shared" si="3"/>
        <v>0</v>
      </c>
    </row>
    <row r="29" spans="1:16" x14ac:dyDescent="0.2">
      <c r="A29" s="9" t="s">
        <v>47</v>
      </c>
      <c r="B29" s="9" t="s">
        <v>48</v>
      </c>
      <c r="C29" s="10">
        <f>SUM(C30:C33)</f>
        <v>5175079200</v>
      </c>
      <c r="D29" s="10">
        <f t="shared" ref="D29:O29" si="5">SUM(D30:D33)</f>
        <v>407941078</v>
      </c>
      <c r="E29" s="10">
        <f t="shared" si="5"/>
        <v>1235460000</v>
      </c>
      <c r="F29" s="10">
        <f t="shared" si="5"/>
        <v>107539394</v>
      </c>
      <c r="G29" s="10">
        <f t="shared" si="5"/>
        <v>0</v>
      </c>
      <c r="H29" s="10">
        <f t="shared" si="5"/>
        <v>0</v>
      </c>
      <c r="I29" s="10">
        <f t="shared" si="5"/>
        <v>6410539200</v>
      </c>
      <c r="J29" s="10">
        <f t="shared" si="5"/>
        <v>515480472</v>
      </c>
      <c r="K29" s="2">
        <f t="shared" si="5"/>
        <v>5175079200</v>
      </c>
      <c r="L29" s="11">
        <f t="shared" si="1"/>
        <v>0</v>
      </c>
      <c r="M29" s="2">
        <f t="shared" si="5"/>
        <v>6410539200</v>
      </c>
      <c r="N29" s="2">
        <f t="shared" si="2"/>
        <v>0</v>
      </c>
      <c r="O29" s="2">
        <f t="shared" si="5"/>
        <v>515480472</v>
      </c>
      <c r="P29" s="12">
        <f t="shared" si="3"/>
        <v>0</v>
      </c>
    </row>
    <row r="30" spans="1:16" x14ac:dyDescent="0.2">
      <c r="A30" s="13" t="s">
        <v>49</v>
      </c>
      <c r="B30" s="13" t="s">
        <v>50</v>
      </c>
      <c r="C30" s="15">
        <f>'[1]Data Awal'!D22</f>
        <v>5175079200</v>
      </c>
      <c r="D30" s="15">
        <f>'[1]Data Awal'!E22</f>
        <v>407941078</v>
      </c>
      <c r="E30" s="15">
        <f>[1]Penambahan!Q30</f>
        <v>1235460000</v>
      </c>
      <c r="F30" s="15">
        <f>[1]Penambahan!R30</f>
        <v>107539394</v>
      </c>
      <c r="G30" s="15">
        <f>[1]Pengurangan!P30</f>
        <v>0</v>
      </c>
      <c r="H30" s="15">
        <f>[1]Pengurangan!Q30</f>
        <v>0</v>
      </c>
      <c r="I30" s="15">
        <f t="shared" ref="I30:J33" si="6">C30+E30-G30</f>
        <v>6410539200</v>
      </c>
      <c r="J30" s="15">
        <f t="shared" si="6"/>
        <v>515480472</v>
      </c>
      <c r="K30" s="2">
        <f>'[1]Cek Data'!C22</f>
        <v>5175079200</v>
      </c>
      <c r="L30" s="11">
        <f t="shared" si="1"/>
        <v>0</v>
      </c>
      <c r="M30" s="2">
        <f>'[1]Cek Data'!D22</f>
        <v>6410539200</v>
      </c>
      <c r="N30" s="2">
        <f t="shared" si="2"/>
        <v>0</v>
      </c>
      <c r="O30" s="12">
        <f>'[1]Cek Data'!J22</f>
        <v>515480472</v>
      </c>
      <c r="P30" s="12">
        <f t="shared" si="3"/>
        <v>0</v>
      </c>
    </row>
    <row r="31" spans="1:16" x14ac:dyDescent="0.2">
      <c r="A31" s="13" t="s">
        <v>51</v>
      </c>
      <c r="B31" s="13" t="s">
        <v>52</v>
      </c>
      <c r="C31" s="15">
        <f>'[1]Data Awal'!D23</f>
        <v>0</v>
      </c>
      <c r="D31" s="15">
        <f>'[1]Data Awal'!E23</f>
        <v>0</v>
      </c>
      <c r="E31" s="15">
        <f>[1]Penambahan!Q31</f>
        <v>0</v>
      </c>
      <c r="F31" s="15">
        <f>[1]Penambahan!R31</f>
        <v>0</v>
      </c>
      <c r="G31" s="15">
        <f>[1]Pengurangan!P31</f>
        <v>0</v>
      </c>
      <c r="H31" s="15">
        <f>[1]Pengurangan!Q31</f>
        <v>0</v>
      </c>
      <c r="I31" s="15">
        <f t="shared" si="6"/>
        <v>0</v>
      </c>
      <c r="J31" s="15">
        <f t="shared" si="6"/>
        <v>0</v>
      </c>
      <c r="K31" s="2">
        <f>'[1]Cek Data'!C23</f>
        <v>0</v>
      </c>
      <c r="L31" s="11">
        <f t="shared" si="1"/>
        <v>0</v>
      </c>
      <c r="M31" s="2">
        <f>'[1]Cek Data'!D23</f>
        <v>0</v>
      </c>
      <c r="N31" s="2">
        <f t="shared" si="2"/>
        <v>0</v>
      </c>
      <c r="O31" s="12">
        <f>'[1]Cek Data'!J23</f>
        <v>0</v>
      </c>
      <c r="P31" s="12">
        <f t="shared" si="3"/>
        <v>0</v>
      </c>
    </row>
    <row r="32" spans="1:16" x14ac:dyDescent="0.2">
      <c r="A32" s="13" t="s">
        <v>53</v>
      </c>
      <c r="B32" s="13" t="s">
        <v>54</v>
      </c>
      <c r="C32" s="15">
        <f>'[1]Data Awal'!D24</f>
        <v>0</v>
      </c>
      <c r="D32" s="15">
        <f>'[1]Data Awal'!E24</f>
        <v>0</v>
      </c>
      <c r="E32" s="15">
        <f>[1]Penambahan!Q32</f>
        <v>0</v>
      </c>
      <c r="F32" s="15">
        <f>[1]Penambahan!R32</f>
        <v>0</v>
      </c>
      <c r="G32" s="15">
        <f>[1]Pengurangan!P32</f>
        <v>0</v>
      </c>
      <c r="H32" s="15">
        <f>[1]Pengurangan!Q32</f>
        <v>0</v>
      </c>
      <c r="I32" s="15">
        <f t="shared" si="6"/>
        <v>0</v>
      </c>
      <c r="J32" s="15">
        <f t="shared" si="6"/>
        <v>0</v>
      </c>
      <c r="K32" s="2">
        <f>'[1]Cek Data'!C24</f>
        <v>0</v>
      </c>
      <c r="L32" s="11">
        <f t="shared" si="1"/>
        <v>0</v>
      </c>
      <c r="M32" s="2">
        <f>'[1]Cek Data'!D24</f>
        <v>0</v>
      </c>
      <c r="N32" s="2">
        <f t="shared" si="2"/>
        <v>0</v>
      </c>
      <c r="O32" s="12">
        <f>'[1]Cek Data'!J24</f>
        <v>0</v>
      </c>
      <c r="P32" s="12">
        <f t="shared" si="3"/>
        <v>0</v>
      </c>
    </row>
    <row r="33" spans="1:16" x14ac:dyDescent="0.2">
      <c r="A33" s="13" t="s">
        <v>55</v>
      </c>
      <c r="B33" s="13" t="s">
        <v>56</v>
      </c>
      <c r="C33" s="15">
        <f>'[1]Data Awal'!D25</f>
        <v>0</v>
      </c>
      <c r="D33" s="15">
        <f>'[1]Data Awal'!E25</f>
        <v>0</v>
      </c>
      <c r="E33" s="15">
        <f>[1]Penambahan!Q33</f>
        <v>0</v>
      </c>
      <c r="F33" s="15">
        <f>[1]Penambahan!R33</f>
        <v>0</v>
      </c>
      <c r="G33" s="15">
        <f>[1]Pengurangan!P33</f>
        <v>0</v>
      </c>
      <c r="H33" s="15">
        <f>[1]Pengurangan!Q33</f>
        <v>0</v>
      </c>
      <c r="I33" s="15">
        <f t="shared" si="6"/>
        <v>0</v>
      </c>
      <c r="J33" s="15">
        <f t="shared" si="6"/>
        <v>0</v>
      </c>
      <c r="K33" s="2">
        <f>'[1]Cek Data'!C25</f>
        <v>0</v>
      </c>
      <c r="L33" s="11">
        <f t="shared" si="1"/>
        <v>0</v>
      </c>
      <c r="M33" s="2">
        <f>'[1]Cek Data'!D25</f>
        <v>0</v>
      </c>
      <c r="N33" s="2">
        <f t="shared" si="2"/>
        <v>0</v>
      </c>
      <c r="O33" s="12">
        <f>'[1]Cek Data'!J25</f>
        <v>0</v>
      </c>
      <c r="P33" s="12">
        <f t="shared" si="3"/>
        <v>0</v>
      </c>
    </row>
    <row r="34" spans="1:16" x14ac:dyDescent="0.2">
      <c r="A34" s="9" t="s">
        <v>57</v>
      </c>
      <c r="B34" s="9" t="s">
        <v>58</v>
      </c>
      <c r="C34" s="10">
        <f>SUM(C35:C38)</f>
        <v>6000000</v>
      </c>
      <c r="D34" s="10">
        <f t="shared" ref="D34:O34" si="7">SUM(D35:D38)</f>
        <v>1187500</v>
      </c>
      <c r="E34" s="10">
        <f t="shared" si="7"/>
        <v>0</v>
      </c>
      <c r="F34" s="10">
        <f t="shared" si="7"/>
        <v>150000</v>
      </c>
      <c r="G34" s="10">
        <f t="shared" si="7"/>
        <v>0</v>
      </c>
      <c r="H34" s="10">
        <f t="shared" si="7"/>
        <v>0</v>
      </c>
      <c r="I34" s="10">
        <f t="shared" si="7"/>
        <v>6000000</v>
      </c>
      <c r="J34" s="10">
        <f t="shared" si="7"/>
        <v>1337500</v>
      </c>
      <c r="K34" s="11">
        <f t="shared" si="7"/>
        <v>6000000</v>
      </c>
      <c r="L34" s="11">
        <f t="shared" si="1"/>
        <v>0</v>
      </c>
      <c r="M34" s="11">
        <f t="shared" si="7"/>
        <v>6000000</v>
      </c>
      <c r="N34" s="2">
        <f t="shared" si="2"/>
        <v>0</v>
      </c>
      <c r="O34" s="11">
        <f t="shared" si="7"/>
        <v>1337500</v>
      </c>
      <c r="P34" s="12">
        <f t="shared" si="3"/>
        <v>0</v>
      </c>
    </row>
    <row r="35" spans="1:16" x14ac:dyDescent="0.2">
      <c r="A35" s="13" t="s">
        <v>59</v>
      </c>
      <c r="B35" s="13" t="s">
        <v>60</v>
      </c>
      <c r="C35" s="15">
        <f>'[1]Data Awal'!D26</f>
        <v>0</v>
      </c>
      <c r="D35" s="15">
        <f>'[1]Data Awal'!E26</f>
        <v>0</v>
      </c>
      <c r="E35" s="15">
        <f>[1]Penambahan!Q35</f>
        <v>0</v>
      </c>
      <c r="F35" s="15">
        <f>[1]Penambahan!R35</f>
        <v>0</v>
      </c>
      <c r="G35" s="15">
        <f>[1]Pengurangan!P35</f>
        <v>0</v>
      </c>
      <c r="H35" s="15">
        <f>[1]Pengurangan!Q35</f>
        <v>0</v>
      </c>
      <c r="I35" s="15">
        <f t="shared" ref="I35:J38" si="8">C35+E35-G35</f>
        <v>0</v>
      </c>
      <c r="J35" s="15">
        <f t="shared" si="8"/>
        <v>0</v>
      </c>
      <c r="K35" s="2">
        <f>'[1]Cek Data'!C26</f>
        <v>0</v>
      </c>
      <c r="L35" s="11">
        <f t="shared" si="1"/>
        <v>0</v>
      </c>
      <c r="M35" s="2">
        <f>'[1]Cek Data'!D26</f>
        <v>0</v>
      </c>
      <c r="N35" s="2">
        <f t="shared" si="2"/>
        <v>0</v>
      </c>
      <c r="O35" s="12">
        <f>'[1]Cek Data'!J26</f>
        <v>0</v>
      </c>
      <c r="P35" s="12">
        <f t="shared" si="3"/>
        <v>0</v>
      </c>
    </row>
    <row r="36" spans="1:16" x14ac:dyDescent="0.2">
      <c r="A36" s="13" t="s">
        <v>61</v>
      </c>
      <c r="B36" s="13" t="s">
        <v>62</v>
      </c>
      <c r="C36" s="15">
        <f>'[1]Data Awal'!D27</f>
        <v>0</v>
      </c>
      <c r="D36" s="15">
        <f>'[1]Data Awal'!E27</f>
        <v>0</v>
      </c>
      <c r="E36" s="15">
        <f>[1]Penambahan!Q36</f>
        <v>0</v>
      </c>
      <c r="F36" s="15">
        <f>[1]Penambahan!R36</f>
        <v>0</v>
      </c>
      <c r="G36" s="15">
        <f>[1]Pengurangan!P36</f>
        <v>0</v>
      </c>
      <c r="H36" s="15">
        <f>[1]Pengurangan!Q36</f>
        <v>0</v>
      </c>
      <c r="I36" s="15">
        <f t="shared" si="8"/>
        <v>0</v>
      </c>
      <c r="J36" s="15">
        <f t="shared" si="8"/>
        <v>0</v>
      </c>
      <c r="K36" s="2">
        <f>'[1]Cek Data'!C27</f>
        <v>0</v>
      </c>
      <c r="L36" s="11">
        <f t="shared" si="1"/>
        <v>0</v>
      </c>
      <c r="M36" s="2">
        <f>'[1]Cek Data'!D27</f>
        <v>0</v>
      </c>
      <c r="N36" s="2">
        <f t="shared" si="2"/>
        <v>0</v>
      </c>
      <c r="O36" s="12">
        <f>'[1]Cek Data'!J27</f>
        <v>0</v>
      </c>
      <c r="P36" s="12">
        <f t="shared" si="3"/>
        <v>0</v>
      </c>
    </row>
    <row r="37" spans="1:16" x14ac:dyDescent="0.2">
      <c r="A37" s="13" t="s">
        <v>63</v>
      </c>
      <c r="B37" s="13" t="s">
        <v>64</v>
      </c>
      <c r="C37" s="15">
        <f>'[1]Data Awal'!D28</f>
        <v>0</v>
      </c>
      <c r="D37" s="15">
        <f>'[1]Data Awal'!E28</f>
        <v>0</v>
      </c>
      <c r="E37" s="15">
        <f>[1]Penambahan!Q37</f>
        <v>0</v>
      </c>
      <c r="F37" s="15">
        <f>[1]Penambahan!R37</f>
        <v>0</v>
      </c>
      <c r="G37" s="15">
        <f>[1]Pengurangan!P37</f>
        <v>0</v>
      </c>
      <c r="H37" s="15">
        <f>[1]Pengurangan!Q37</f>
        <v>0</v>
      </c>
      <c r="I37" s="15">
        <f t="shared" si="8"/>
        <v>0</v>
      </c>
      <c r="J37" s="15">
        <f t="shared" si="8"/>
        <v>0</v>
      </c>
      <c r="K37" s="2">
        <f>'[1]Cek Data'!C28</f>
        <v>0</v>
      </c>
      <c r="L37" s="11">
        <f t="shared" si="1"/>
        <v>0</v>
      </c>
      <c r="M37" s="2">
        <f>'[1]Cek Data'!D28</f>
        <v>0</v>
      </c>
      <c r="N37" s="2">
        <f t="shared" si="2"/>
        <v>0</v>
      </c>
      <c r="O37" s="12">
        <f>'[1]Cek Data'!J28</f>
        <v>0</v>
      </c>
      <c r="P37" s="12">
        <f t="shared" si="3"/>
        <v>0</v>
      </c>
    </row>
    <row r="38" spans="1:16" x14ac:dyDescent="0.2">
      <c r="A38" s="13" t="s">
        <v>65</v>
      </c>
      <c r="B38" s="13" t="s">
        <v>66</v>
      </c>
      <c r="C38" s="15">
        <f>'[1]Data Awal'!D29</f>
        <v>6000000</v>
      </c>
      <c r="D38" s="15">
        <f>'[1]Data Awal'!E29</f>
        <v>1187500</v>
      </c>
      <c r="E38" s="15">
        <f>[1]Penambahan!Q38</f>
        <v>0</v>
      </c>
      <c r="F38" s="15">
        <f>[1]Penambahan!R38</f>
        <v>150000</v>
      </c>
      <c r="G38" s="15">
        <f>[1]Pengurangan!P38</f>
        <v>0</v>
      </c>
      <c r="H38" s="15">
        <f>[1]Pengurangan!Q38</f>
        <v>0</v>
      </c>
      <c r="I38" s="15">
        <f t="shared" si="8"/>
        <v>6000000</v>
      </c>
      <c r="J38" s="15">
        <f t="shared" si="8"/>
        <v>1337500</v>
      </c>
      <c r="K38" s="2">
        <f>'[1]Cek Data'!C29</f>
        <v>6000000</v>
      </c>
      <c r="L38" s="11">
        <f t="shared" si="1"/>
        <v>0</v>
      </c>
      <c r="M38" s="2">
        <f>'[1]Cek Data'!D29</f>
        <v>6000000</v>
      </c>
      <c r="N38" s="2">
        <f t="shared" si="2"/>
        <v>0</v>
      </c>
      <c r="O38" s="12">
        <f>'[1]Cek Data'!J29</f>
        <v>1337500</v>
      </c>
      <c r="P38" s="12">
        <f t="shared" si="3"/>
        <v>0</v>
      </c>
    </row>
    <row r="39" spans="1:16" x14ac:dyDescent="0.2">
      <c r="A39" s="9" t="s">
        <v>67</v>
      </c>
      <c r="B39" s="9" t="s">
        <v>68</v>
      </c>
      <c r="C39" s="10">
        <f>SUM(C40:C46)</f>
        <v>1395854018</v>
      </c>
      <c r="D39" s="10">
        <f t="shared" ref="D39:O39" si="9">SUM(D40:D46)</f>
        <v>0</v>
      </c>
      <c r="E39" s="10">
        <f t="shared" si="9"/>
        <v>105760000</v>
      </c>
      <c r="F39" s="10">
        <f t="shared" si="9"/>
        <v>0</v>
      </c>
      <c r="G39" s="10">
        <f t="shared" si="9"/>
        <v>0</v>
      </c>
      <c r="H39" s="10">
        <f t="shared" si="9"/>
        <v>0</v>
      </c>
      <c r="I39" s="10">
        <f t="shared" si="9"/>
        <v>1501614018</v>
      </c>
      <c r="J39" s="10">
        <f t="shared" si="9"/>
        <v>0</v>
      </c>
      <c r="K39" s="11">
        <f t="shared" si="9"/>
        <v>1395854018</v>
      </c>
      <c r="L39" s="11">
        <f t="shared" si="1"/>
        <v>0</v>
      </c>
      <c r="M39" s="11">
        <f t="shared" si="9"/>
        <v>1501614018</v>
      </c>
      <c r="N39" s="2">
        <f t="shared" si="2"/>
        <v>0</v>
      </c>
      <c r="O39" s="11">
        <f t="shared" si="9"/>
        <v>0</v>
      </c>
      <c r="P39" s="12">
        <f t="shared" si="3"/>
        <v>0</v>
      </c>
    </row>
    <row r="40" spans="1:16" x14ac:dyDescent="0.2">
      <c r="A40" s="13" t="s">
        <v>69</v>
      </c>
      <c r="B40" s="13" t="s">
        <v>70</v>
      </c>
      <c r="C40" s="15">
        <f>'[1]Data Awal'!D30</f>
        <v>1395854018</v>
      </c>
      <c r="D40" s="15">
        <f>'[1]Data Awal'!E30</f>
        <v>0</v>
      </c>
      <c r="E40" s="15">
        <f>[1]Penambahan!Q40</f>
        <v>105760000</v>
      </c>
      <c r="F40" s="15">
        <f>[1]Penambahan!R40</f>
        <v>0</v>
      </c>
      <c r="G40" s="15">
        <f>[1]Pengurangan!P40</f>
        <v>0</v>
      </c>
      <c r="H40" s="15">
        <f>[1]Pengurangan!Q40</f>
        <v>0</v>
      </c>
      <c r="I40" s="15">
        <f t="shared" ref="I40:J47" si="10">C40+E40-G40</f>
        <v>1501614018</v>
      </c>
      <c r="J40" s="15">
        <f t="shared" si="10"/>
        <v>0</v>
      </c>
      <c r="K40" s="2">
        <f>'[1]Cek Data'!C30</f>
        <v>1395854018</v>
      </c>
      <c r="L40" s="11">
        <f t="shared" si="1"/>
        <v>0</v>
      </c>
      <c r="M40" s="2">
        <f>'[1]Cek Data'!D30</f>
        <v>1501614018</v>
      </c>
      <c r="N40" s="2">
        <f t="shared" si="2"/>
        <v>0</v>
      </c>
      <c r="O40" s="12">
        <f>'[1]Cek Data'!J30</f>
        <v>0</v>
      </c>
      <c r="P40" s="12">
        <f t="shared" si="3"/>
        <v>0</v>
      </c>
    </row>
    <row r="41" spans="1:16" x14ac:dyDescent="0.2">
      <c r="A41" s="13" t="s">
        <v>71</v>
      </c>
      <c r="B41" s="13" t="s">
        <v>72</v>
      </c>
      <c r="C41" s="15">
        <f>'[1]Data Awal'!D31</f>
        <v>0</v>
      </c>
      <c r="D41" s="15">
        <f>'[1]Data Awal'!E31</f>
        <v>0</v>
      </c>
      <c r="E41" s="15">
        <f>[1]Penambahan!Q41</f>
        <v>0</v>
      </c>
      <c r="F41" s="15">
        <f>[1]Penambahan!R41</f>
        <v>0</v>
      </c>
      <c r="G41" s="15">
        <f>[1]Pengurangan!P41</f>
        <v>0</v>
      </c>
      <c r="H41" s="15">
        <f>[1]Pengurangan!Q41</f>
        <v>0</v>
      </c>
      <c r="I41" s="15">
        <f t="shared" si="10"/>
        <v>0</v>
      </c>
      <c r="J41" s="15">
        <f t="shared" si="10"/>
        <v>0</v>
      </c>
      <c r="K41" s="2">
        <f>'[1]Cek Data'!C31</f>
        <v>0</v>
      </c>
      <c r="L41" s="11">
        <f t="shared" si="1"/>
        <v>0</v>
      </c>
      <c r="M41" s="2">
        <f>'[1]Cek Data'!D31</f>
        <v>0</v>
      </c>
      <c r="N41" s="2">
        <f t="shared" si="2"/>
        <v>0</v>
      </c>
      <c r="O41" s="12">
        <f>'[1]Cek Data'!J31</f>
        <v>0</v>
      </c>
      <c r="P41" s="12">
        <f t="shared" si="3"/>
        <v>0</v>
      </c>
    </row>
    <row r="42" spans="1:16" x14ac:dyDescent="0.2">
      <c r="A42" s="13" t="s">
        <v>73</v>
      </c>
      <c r="B42" s="13" t="s">
        <v>74</v>
      </c>
      <c r="C42" s="15">
        <f>'[1]Data Awal'!D32</f>
        <v>0</v>
      </c>
      <c r="D42" s="15">
        <f>'[1]Data Awal'!E32</f>
        <v>0</v>
      </c>
      <c r="E42" s="15">
        <f>[1]Penambahan!Q42</f>
        <v>0</v>
      </c>
      <c r="F42" s="15">
        <f>[1]Penambahan!R42</f>
        <v>0</v>
      </c>
      <c r="G42" s="15">
        <f>[1]Pengurangan!P42</f>
        <v>0</v>
      </c>
      <c r="H42" s="15">
        <f>[1]Pengurangan!Q42</f>
        <v>0</v>
      </c>
      <c r="I42" s="15">
        <f t="shared" si="10"/>
        <v>0</v>
      </c>
      <c r="J42" s="15">
        <f t="shared" si="10"/>
        <v>0</v>
      </c>
      <c r="K42" s="2">
        <f>'[1]Cek Data'!C32</f>
        <v>0</v>
      </c>
      <c r="L42" s="11">
        <f t="shared" si="1"/>
        <v>0</v>
      </c>
      <c r="M42" s="2">
        <f>'[1]Cek Data'!D32</f>
        <v>0</v>
      </c>
      <c r="N42" s="2">
        <f t="shared" si="2"/>
        <v>0</v>
      </c>
      <c r="O42" s="12">
        <f>'[1]Cek Data'!J32</f>
        <v>0</v>
      </c>
      <c r="P42" s="12">
        <f t="shared" si="3"/>
        <v>0</v>
      </c>
    </row>
    <row r="43" spans="1:16" x14ac:dyDescent="0.2">
      <c r="A43" s="13" t="s">
        <v>75</v>
      </c>
      <c r="B43" s="13" t="s">
        <v>76</v>
      </c>
      <c r="C43" s="15">
        <f>'[1]Data Awal'!D33</f>
        <v>0</v>
      </c>
      <c r="D43" s="15">
        <f>'[1]Data Awal'!E33</f>
        <v>0</v>
      </c>
      <c r="E43" s="15">
        <f>[1]Penambahan!Q43</f>
        <v>0</v>
      </c>
      <c r="F43" s="15">
        <f>[1]Penambahan!R43</f>
        <v>0</v>
      </c>
      <c r="G43" s="15">
        <f>[1]Pengurangan!P43</f>
        <v>0</v>
      </c>
      <c r="H43" s="15">
        <f>[1]Pengurangan!Q43</f>
        <v>0</v>
      </c>
      <c r="I43" s="15">
        <f t="shared" si="10"/>
        <v>0</v>
      </c>
      <c r="J43" s="15">
        <f t="shared" si="10"/>
        <v>0</v>
      </c>
      <c r="K43" s="2">
        <f>'[1]Cek Data'!C33</f>
        <v>0</v>
      </c>
      <c r="L43" s="11">
        <f t="shared" si="1"/>
        <v>0</v>
      </c>
      <c r="M43" s="2">
        <f>'[1]Cek Data'!D33</f>
        <v>0</v>
      </c>
      <c r="N43" s="2">
        <f t="shared" si="2"/>
        <v>0</v>
      </c>
      <c r="O43" s="12">
        <f>'[1]Cek Data'!J33</f>
        <v>0</v>
      </c>
      <c r="P43" s="12">
        <f t="shared" si="3"/>
        <v>0</v>
      </c>
    </row>
    <row r="44" spans="1:16" x14ac:dyDescent="0.2">
      <c r="A44" s="13" t="s">
        <v>77</v>
      </c>
      <c r="B44" s="13" t="s">
        <v>78</v>
      </c>
      <c r="C44" s="15">
        <f>'[1]Data Awal'!D34</f>
        <v>0</v>
      </c>
      <c r="D44" s="15">
        <f>'[1]Data Awal'!E34</f>
        <v>0</v>
      </c>
      <c r="E44" s="15">
        <f>[1]Penambahan!Q44</f>
        <v>0</v>
      </c>
      <c r="F44" s="15">
        <f>[1]Penambahan!R44</f>
        <v>0</v>
      </c>
      <c r="G44" s="15">
        <f>[1]Pengurangan!P44</f>
        <v>0</v>
      </c>
      <c r="H44" s="15">
        <f>[1]Pengurangan!Q44</f>
        <v>0</v>
      </c>
      <c r="I44" s="15">
        <f t="shared" si="10"/>
        <v>0</v>
      </c>
      <c r="J44" s="15">
        <f t="shared" si="10"/>
        <v>0</v>
      </c>
      <c r="K44" s="2">
        <f>'[1]Cek Data'!C34</f>
        <v>0</v>
      </c>
      <c r="L44" s="11">
        <f t="shared" si="1"/>
        <v>0</v>
      </c>
      <c r="M44" s="2">
        <f>'[1]Cek Data'!D34</f>
        <v>0</v>
      </c>
      <c r="N44" s="2">
        <f t="shared" si="2"/>
        <v>0</v>
      </c>
      <c r="O44" s="12">
        <f>'[1]Cek Data'!J34</f>
        <v>0</v>
      </c>
      <c r="P44" s="12">
        <f t="shared" si="3"/>
        <v>0</v>
      </c>
    </row>
    <row r="45" spans="1:16" x14ac:dyDescent="0.2">
      <c r="A45" s="13" t="s">
        <v>79</v>
      </c>
      <c r="B45" s="13" t="s">
        <v>80</v>
      </c>
      <c r="C45" s="15">
        <f>'[1]Data Awal'!D35</f>
        <v>0</v>
      </c>
      <c r="D45" s="15">
        <f>'[1]Data Awal'!E35</f>
        <v>0</v>
      </c>
      <c r="E45" s="15">
        <f>[1]Penambahan!Q45</f>
        <v>0</v>
      </c>
      <c r="F45" s="15">
        <f>[1]Penambahan!R45</f>
        <v>0</v>
      </c>
      <c r="G45" s="15">
        <f>[1]Pengurangan!P45</f>
        <v>0</v>
      </c>
      <c r="H45" s="15">
        <f>[1]Pengurangan!Q45</f>
        <v>0</v>
      </c>
      <c r="I45" s="15">
        <f t="shared" si="10"/>
        <v>0</v>
      </c>
      <c r="J45" s="15">
        <f t="shared" si="10"/>
        <v>0</v>
      </c>
      <c r="K45" s="2">
        <f>'[1]Cek Data'!C35</f>
        <v>0</v>
      </c>
      <c r="L45" s="11">
        <f t="shared" si="1"/>
        <v>0</v>
      </c>
      <c r="M45" s="2">
        <f>'[1]Cek Data'!D35</f>
        <v>0</v>
      </c>
      <c r="N45" s="2">
        <f t="shared" si="2"/>
        <v>0</v>
      </c>
      <c r="O45" s="12">
        <f>'[1]Cek Data'!J35</f>
        <v>0</v>
      </c>
      <c r="P45" s="12">
        <f t="shared" si="3"/>
        <v>0</v>
      </c>
    </row>
    <row r="46" spans="1:16" x14ac:dyDescent="0.2">
      <c r="A46" s="13" t="s">
        <v>81</v>
      </c>
      <c r="B46" s="13" t="s">
        <v>82</v>
      </c>
      <c r="C46" s="15">
        <f>'[1]Data Awal'!D36</f>
        <v>0</v>
      </c>
      <c r="D46" s="15">
        <f>'[1]Data Awal'!E36</f>
        <v>0</v>
      </c>
      <c r="E46" s="15">
        <f>[1]Penambahan!Q46</f>
        <v>0</v>
      </c>
      <c r="F46" s="15">
        <f>[1]Penambahan!R46</f>
        <v>0</v>
      </c>
      <c r="G46" s="15">
        <f>[1]Pengurangan!P46</f>
        <v>0</v>
      </c>
      <c r="H46" s="15">
        <f>[1]Pengurangan!Q46</f>
        <v>0</v>
      </c>
      <c r="I46" s="15">
        <f t="shared" si="10"/>
        <v>0</v>
      </c>
      <c r="J46" s="15">
        <f t="shared" si="10"/>
        <v>0</v>
      </c>
      <c r="K46" s="2">
        <f>'[1]Cek Data'!C36</f>
        <v>0</v>
      </c>
      <c r="L46" s="11">
        <f t="shared" si="1"/>
        <v>0</v>
      </c>
      <c r="M46" s="2">
        <f>'[1]Cek Data'!D36</f>
        <v>0</v>
      </c>
      <c r="N46" s="2">
        <f t="shared" si="2"/>
        <v>0</v>
      </c>
      <c r="O46" s="12">
        <f>'[1]Cek Data'!J36</f>
        <v>0</v>
      </c>
      <c r="P46" s="12">
        <f t="shared" si="3"/>
        <v>0</v>
      </c>
    </row>
    <row r="47" spans="1:16" x14ac:dyDescent="0.2">
      <c r="A47" s="9" t="s">
        <v>83</v>
      </c>
      <c r="B47" s="9" t="s">
        <v>84</v>
      </c>
      <c r="C47" s="10">
        <f>'[1]Data Awal'!D37</f>
        <v>0</v>
      </c>
      <c r="D47" s="10">
        <f>'[1]Data Awal'!E37</f>
        <v>0</v>
      </c>
      <c r="E47" s="10">
        <f>[1]Penambahan!Q47</f>
        <v>0</v>
      </c>
      <c r="F47" s="10">
        <f>[1]Penambahan!R47</f>
        <v>0</v>
      </c>
      <c r="G47" s="10">
        <f>[1]Pengurangan!P47</f>
        <v>0</v>
      </c>
      <c r="H47" s="10">
        <f>[1]Pengurangan!Q47</f>
        <v>0</v>
      </c>
      <c r="I47" s="10">
        <f t="shared" si="10"/>
        <v>0</v>
      </c>
      <c r="J47" s="10">
        <f t="shared" si="10"/>
        <v>0</v>
      </c>
      <c r="K47" s="11">
        <f>'[1]Cek Data'!C37</f>
        <v>0</v>
      </c>
      <c r="L47" s="11">
        <f t="shared" si="1"/>
        <v>0</v>
      </c>
      <c r="M47" s="11">
        <f>'[1]Cek Data'!D37</f>
        <v>0</v>
      </c>
      <c r="N47" s="2">
        <f t="shared" si="2"/>
        <v>0</v>
      </c>
      <c r="O47" s="12">
        <f>'[1]Cek Data'!J37</f>
        <v>0</v>
      </c>
      <c r="P47" s="12">
        <f t="shared" si="3"/>
        <v>0</v>
      </c>
    </row>
    <row r="48" spans="1:16" x14ac:dyDescent="0.2">
      <c r="A48" s="16"/>
      <c r="B48" s="17" t="s">
        <v>85</v>
      </c>
      <c r="C48" s="18">
        <f>SUM(C8,C9,C29,C34,C39,C47)</f>
        <v>9972420724</v>
      </c>
      <c r="D48" s="18">
        <f t="shared" ref="D48:J48" si="11">SUM(D8,D9,D29,D34,D39,D47)</f>
        <v>2502569234</v>
      </c>
      <c r="E48" s="18">
        <f t="shared" si="11"/>
        <v>2302505400</v>
      </c>
      <c r="F48" s="18">
        <f t="shared" si="11"/>
        <v>535084686</v>
      </c>
      <c r="G48" s="18">
        <f t="shared" si="11"/>
        <v>47960000</v>
      </c>
      <c r="H48" s="18">
        <f t="shared" si="11"/>
        <v>0</v>
      </c>
      <c r="I48" s="18">
        <f>SUM(I8,I9,I29,I34,I39,I47)</f>
        <v>12226966124</v>
      </c>
      <c r="J48" s="18">
        <f t="shared" si="11"/>
        <v>3037653920</v>
      </c>
      <c r="K48" s="2">
        <f>SUM(K8,K9,K29,K34,K39,K47)</f>
        <v>9972420724</v>
      </c>
      <c r="L48" s="11">
        <f t="shared" si="1"/>
        <v>0</v>
      </c>
      <c r="M48" s="2">
        <f>SUM(M8,M9,M29,M34,M39,M47)</f>
        <v>12226966124</v>
      </c>
      <c r="N48" s="2">
        <f t="shared" si="2"/>
        <v>0</v>
      </c>
      <c r="O48" s="2">
        <f>SUM(O8,O9,O29,O34,O39,O47)</f>
        <v>3037653920</v>
      </c>
      <c r="P48" s="12">
        <f t="shared" si="3"/>
        <v>0</v>
      </c>
    </row>
    <row r="49" spans="1:16" x14ac:dyDescent="0.2">
      <c r="A49" s="16"/>
      <c r="B49" s="17" t="s">
        <v>86</v>
      </c>
      <c r="C49" s="18">
        <f>C48-D48</f>
        <v>7469851490</v>
      </c>
      <c r="D49" s="18"/>
      <c r="E49" s="18">
        <f>E48-F48</f>
        <v>1767420714</v>
      </c>
      <c r="F49" s="18"/>
      <c r="G49" s="18">
        <f>G48-H48</f>
        <v>47960000</v>
      </c>
      <c r="H49" s="18"/>
      <c r="I49" s="18">
        <f>I48-J48</f>
        <v>9189312204</v>
      </c>
      <c r="J49" s="18"/>
      <c r="P49" s="12"/>
    </row>
    <row r="50" spans="1:16" x14ac:dyDescent="0.2">
      <c r="A50" s="13"/>
      <c r="B50" s="13"/>
      <c r="C50" s="15"/>
      <c r="D50" s="15"/>
      <c r="E50" s="15"/>
      <c r="F50" s="15"/>
      <c r="G50" s="15"/>
      <c r="H50" s="15"/>
      <c r="I50" s="15"/>
      <c r="J50" s="15"/>
    </row>
    <row r="51" spans="1:16" x14ac:dyDescent="0.2">
      <c r="A51" s="16"/>
      <c r="B51" s="17" t="s">
        <v>87</v>
      </c>
      <c r="C51" s="18">
        <f>SUM(C53,C55,C58,C61)</f>
        <v>556466170.00100005</v>
      </c>
      <c r="D51" s="18"/>
      <c r="E51" s="18">
        <f>SUM(E53,E55,E58,E61)</f>
        <v>-9875000</v>
      </c>
      <c r="F51" s="18"/>
      <c r="G51" s="18">
        <f>SUM(G53,G55,G58,G61)</f>
        <v>0</v>
      </c>
      <c r="H51" s="18"/>
      <c r="I51" s="18">
        <f>SUM(I53,I55,I58,I61)</f>
        <v>546591170.00100005</v>
      </c>
      <c r="J51" s="18"/>
    </row>
    <row r="52" spans="1:16" x14ac:dyDescent="0.2">
      <c r="A52" s="13"/>
      <c r="B52" s="14"/>
      <c r="C52" s="15"/>
      <c r="D52" s="15"/>
      <c r="E52" s="15"/>
      <c r="F52" s="15"/>
      <c r="G52" s="15"/>
      <c r="H52" s="15"/>
      <c r="I52" s="15"/>
      <c r="J52" s="15"/>
    </row>
    <row r="53" spans="1:16" x14ac:dyDescent="0.2">
      <c r="A53" s="13"/>
      <c r="B53" s="14" t="s">
        <v>88</v>
      </c>
      <c r="C53" s="15">
        <f>'[1]Data Awal'!D45</f>
        <v>0</v>
      </c>
      <c r="D53" s="15">
        <f>'[1]Data Awal'!E45</f>
        <v>0</v>
      </c>
      <c r="E53" s="15">
        <f>[1]Penambahan!Q53</f>
        <v>0</v>
      </c>
      <c r="F53" s="15">
        <f>[1]Penambahan!R53</f>
        <v>0</v>
      </c>
      <c r="G53" s="15">
        <f>[1]Pengurangan!P53</f>
        <v>0</v>
      </c>
      <c r="H53" s="15">
        <f>[1]Pengurangan!Q53</f>
        <v>0</v>
      </c>
      <c r="I53" s="15">
        <f t="shared" ref="I53:J53" si="12">C53+E53-G53</f>
        <v>0</v>
      </c>
      <c r="J53" s="15">
        <f t="shared" si="12"/>
        <v>0</v>
      </c>
    </row>
    <row r="54" spans="1:16" x14ac:dyDescent="0.2">
      <c r="A54" s="13"/>
      <c r="B54" s="14"/>
      <c r="C54" s="15"/>
      <c r="D54" s="15"/>
      <c r="E54" s="15"/>
      <c r="F54" s="15"/>
      <c r="G54" s="15"/>
      <c r="H54" s="15"/>
      <c r="I54" s="15"/>
      <c r="J54" s="15"/>
    </row>
    <row r="55" spans="1:16" x14ac:dyDescent="0.2">
      <c r="A55" s="13"/>
      <c r="B55" s="14" t="s">
        <v>89</v>
      </c>
      <c r="C55" s="15">
        <f>'[1]Data Awal'!D46</f>
        <v>0</v>
      </c>
      <c r="D55" s="15">
        <f>'[1]Data Awal'!E46</f>
        <v>0</v>
      </c>
      <c r="E55" s="15">
        <f>[1]Penambahan!Q55</f>
        <v>0</v>
      </c>
      <c r="F55" s="15">
        <f>[1]Penambahan!R55</f>
        <v>0</v>
      </c>
      <c r="G55" s="15">
        <f>[1]Pengurangan!P55</f>
        <v>0</v>
      </c>
      <c r="H55" s="15">
        <f>[1]Pengurangan!Q55</f>
        <v>0</v>
      </c>
      <c r="I55" s="15">
        <f t="shared" ref="I55:J55" si="13">C55+E55-G55</f>
        <v>0</v>
      </c>
      <c r="J55" s="15">
        <f t="shared" si="13"/>
        <v>0</v>
      </c>
    </row>
    <row r="56" spans="1:16" x14ac:dyDescent="0.2">
      <c r="A56" s="13"/>
      <c r="B56" s="14"/>
      <c r="C56" s="15"/>
      <c r="D56" s="15"/>
      <c r="E56" s="15"/>
      <c r="F56" s="15"/>
      <c r="G56" s="15"/>
      <c r="H56" s="15"/>
      <c r="I56" s="15"/>
      <c r="J56" s="15"/>
    </row>
    <row r="57" spans="1:16" x14ac:dyDescent="0.2">
      <c r="A57" s="13"/>
      <c r="B57" s="14" t="s">
        <v>90</v>
      </c>
      <c r="C57" s="15">
        <f>'[1]Data Awal'!D39</f>
        <v>72000000</v>
      </c>
      <c r="D57" s="15">
        <f>'[1]Data Awal'!E39</f>
        <v>48958333</v>
      </c>
      <c r="E57" s="15">
        <f>[1]Penambahan!Q57</f>
        <v>0</v>
      </c>
      <c r="F57" s="15">
        <f>[1]Penambahan!R57</f>
        <v>9875000</v>
      </c>
      <c r="G57" s="15">
        <f>[1]Pengurangan!P57</f>
        <v>0</v>
      </c>
      <c r="H57" s="15">
        <f>[1]Pengurangan!Q57</f>
        <v>0</v>
      </c>
      <c r="I57" s="15">
        <f t="shared" ref="I57:J57" si="14">C57+E57-G57</f>
        <v>72000000</v>
      </c>
      <c r="J57" s="15">
        <f t="shared" si="14"/>
        <v>58833333</v>
      </c>
      <c r="K57" s="2">
        <f>'[1]Cek Data'!C39</f>
        <v>72000000</v>
      </c>
      <c r="L57" s="11">
        <f>C57-K57</f>
        <v>0</v>
      </c>
      <c r="M57" s="2">
        <f>'[1]Cek Data'!D39</f>
        <v>72000000</v>
      </c>
      <c r="N57" s="2">
        <f>I57-M57</f>
        <v>0</v>
      </c>
      <c r="O57" s="12">
        <f>'[1]Cek Data'!J39</f>
        <v>58833333</v>
      </c>
    </row>
    <row r="58" spans="1:16" x14ac:dyDescent="0.2">
      <c r="A58" s="13"/>
      <c r="B58" s="14" t="s">
        <v>91</v>
      </c>
      <c r="C58" s="15">
        <f>C57-D57</f>
        <v>23041667</v>
      </c>
      <c r="D58" s="15"/>
      <c r="E58" s="15">
        <f>E57-F57</f>
        <v>-9875000</v>
      </c>
      <c r="F58" s="15"/>
      <c r="G58" s="15">
        <f>G57-H57</f>
        <v>0</v>
      </c>
      <c r="H58" s="15"/>
      <c r="I58" s="15">
        <f>I57-J57</f>
        <v>13166667</v>
      </c>
      <c r="J58" s="15"/>
    </row>
    <row r="59" spans="1:16" x14ac:dyDescent="0.2">
      <c r="A59" s="13"/>
      <c r="B59" s="14"/>
      <c r="C59" s="15"/>
      <c r="D59" s="15"/>
      <c r="E59" s="15"/>
      <c r="F59" s="15"/>
      <c r="G59" s="15"/>
      <c r="H59" s="15"/>
      <c r="I59" s="15"/>
      <c r="J59" s="15"/>
    </row>
    <row r="60" spans="1:16" x14ac:dyDescent="0.2">
      <c r="A60" s="13"/>
      <c r="B60" s="14" t="s">
        <v>92</v>
      </c>
      <c r="C60" s="15">
        <f>'[1]Data Awal'!D40</f>
        <v>708444802.00100005</v>
      </c>
      <c r="D60" s="15">
        <f>'[1]Data Awal'!E40</f>
        <v>175020299</v>
      </c>
      <c r="E60" s="15">
        <f>[1]Penambahan!Q60</f>
        <v>0</v>
      </c>
      <c r="F60" s="15">
        <f>[1]Penambahan!R60</f>
        <v>0</v>
      </c>
      <c r="G60" s="15">
        <f>[1]Pengurangan!P60</f>
        <v>0</v>
      </c>
      <c r="H60" s="15">
        <f>[1]Pengurangan!Q60</f>
        <v>0</v>
      </c>
      <c r="I60" s="15">
        <f t="shared" ref="I60:J60" si="15">C60+E60-G60</f>
        <v>708444802.00100005</v>
      </c>
      <c r="J60" s="15">
        <f t="shared" si="15"/>
        <v>175020299</v>
      </c>
      <c r="K60" s="2">
        <f>'[1]Cek Data'!C40</f>
        <v>708444802.00100005</v>
      </c>
      <c r="L60" s="11">
        <f>C60-K60</f>
        <v>0</v>
      </c>
      <c r="M60" s="2">
        <f>'[1]Cek Data'!D40</f>
        <v>708444802.00100005</v>
      </c>
      <c r="N60" s="2">
        <f>I60-M60</f>
        <v>0</v>
      </c>
      <c r="O60" s="12">
        <f>'[1]Cek Data'!J40</f>
        <v>175020299</v>
      </c>
    </row>
    <row r="61" spans="1:16" x14ac:dyDescent="0.2">
      <c r="A61" s="13"/>
      <c r="B61" s="14" t="s">
        <v>93</v>
      </c>
      <c r="C61" s="15">
        <f>C60-D60</f>
        <v>533424503.00100005</v>
      </c>
      <c r="D61" s="15"/>
      <c r="E61" s="15">
        <f>E60-F60</f>
        <v>0</v>
      </c>
      <c r="F61" s="15"/>
      <c r="G61" s="15">
        <f>G60-H60</f>
        <v>0</v>
      </c>
      <c r="H61" s="15"/>
      <c r="I61" s="15">
        <f>I60-J60</f>
        <v>533424503.00100005</v>
      </c>
      <c r="J61" s="15"/>
    </row>
    <row r="62" spans="1:16" x14ac:dyDescent="0.2">
      <c r="A62" s="13"/>
      <c r="B62" s="13"/>
      <c r="C62" s="15"/>
      <c r="D62" s="15"/>
      <c r="E62" s="15"/>
      <c r="F62" s="15"/>
      <c r="G62" s="15"/>
      <c r="H62" s="15"/>
      <c r="I62" s="15"/>
      <c r="J62" s="15"/>
    </row>
    <row r="63" spans="1:16" x14ac:dyDescent="0.2">
      <c r="A63" s="16"/>
      <c r="B63" s="17" t="s">
        <v>94</v>
      </c>
      <c r="C63" s="18">
        <f>SUM(C64:C67)</f>
        <v>80244718</v>
      </c>
      <c r="D63" s="18">
        <f t="shared" ref="D63:M63" si="16">SUM(D64:D67)</f>
        <v>0</v>
      </c>
      <c r="E63" s="18">
        <f t="shared" si="16"/>
        <v>5600000</v>
      </c>
      <c r="F63" s="18">
        <f t="shared" si="16"/>
        <v>0</v>
      </c>
      <c r="G63" s="18">
        <f t="shared" si="16"/>
        <v>0</v>
      </c>
      <c r="H63" s="18">
        <f t="shared" si="16"/>
        <v>0</v>
      </c>
      <c r="I63" s="18">
        <f t="shared" si="16"/>
        <v>85844718</v>
      </c>
      <c r="J63" s="18">
        <f t="shared" si="16"/>
        <v>0</v>
      </c>
      <c r="K63" s="11">
        <f t="shared" si="16"/>
        <v>80244718</v>
      </c>
      <c r="L63" s="11">
        <f>C63-K63</f>
        <v>0</v>
      </c>
      <c r="M63" s="11">
        <f t="shared" si="16"/>
        <v>85844718</v>
      </c>
      <c r="N63" s="2">
        <f t="shared" ref="N63:N67" si="17">I63-M63</f>
        <v>0</v>
      </c>
    </row>
    <row r="64" spans="1:16" ht="12.75" x14ac:dyDescent="0.2">
      <c r="A64" s="19" t="s">
        <v>7</v>
      </c>
      <c r="B64" s="14" t="s">
        <v>95</v>
      </c>
      <c r="C64" s="15">
        <f>'[1]Data Awal'!D41</f>
        <v>80244718</v>
      </c>
      <c r="D64" s="15">
        <f>'[1]Data Awal'!E41</f>
        <v>0</v>
      </c>
      <c r="E64" s="15">
        <f>[1]Penambahan!Q64</f>
        <v>5600000</v>
      </c>
      <c r="F64" s="15">
        <f>[1]Penambahan!R64</f>
        <v>0</v>
      </c>
      <c r="G64" s="15">
        <f>[1]Pengurangan!P64</f>
        <v>0</v>
      </c>
      <c r="H64" s="15">
        <f>[1]Pengurangan!Q64</f>
        <v>0</v>
      </c>
      <c r="I64" s="15">
        <f t="shared" ref="I64:J67" si="18">C64+E64-G64</f>
        <v>85844718</v>
      </c>
      <c r="J64" s="15">
        <f t="shared" si="18"/>
        <v>0</v>
      </c>
      <c r="K64" s="2">
        <f>'[1]Cek Data'!C41</f>
        <v>80244718</v>
      </c>
      <c r="L64" s="11">
        <f t="shared" ref="L64:L67" si="19">C64-K64</f>
        <v>0</v>
      </c>
      <c r="M64" s="2">
        <f>'[1]Cek Data'!D41</f>
        <v>85844718</v>
      </c>
      <c r="N64" s="2">
        <f t="shared" si="17"/>
        <v>0</v>
      </c>
    </row>
    <row r="65" spans="1:14" ht="12.75" x14ac:dyDescent="0.2">
      <c r="A65" s="19" t="s">
        <v>47</v>
      </c>
      <c r="B65" s="14" t="s">
        <v>96</v>
      </c>
      <c r="C65" s="15">
        <f>'[1]Data Awal'!D42</f>
        <v>0</v>
      </c>
      <c r="D65" s="15">
        <f>'[1]Data Awal'!E42</f>
        <v>0</v>
      </c>
      <c r="E65" s="15">
        <f>[1]Penambahan!Q65</f>
        <v>0</v>
      </c>
      <c r="F65" s="15">
        <f>[1]Penambahan!R65</f>
        <v>0</v>
      </c>
      <c r="G65" s="15">
        <f>[1]Pengurangan!P65</f>
        <v>0</v>
      </c>
      <c r="H65" s="15">
        <f>[1]Pengurangan!Q65</f>
        <v>0</v>
      </c>
      <c r="I65" s="15">
        <f t="shared" si="18"/>
        <v>0</v>
      </c>
      <c r="J65" s="15">
        <f t="shared" si="18"/>
        <v>0</v>
      </c>
      <c r="K65" s="2">
        <f>'[1]Cek Data'!C42</f>
        <v>0</v>
      </c>
      <c r="L65" s="11">
        <f t="shared" si="19"/>
        <v>0</v>
      </c>
      <c r="M65" s="2">
        <f>'[1]Cek Data'!D42</f>
        <v>0</v>
      </c>
      <c r="N65" s="2">
        <f t="shared" si="17"/>
        <v>0</v>
      </c>
    </row>
    <row r="66" spans="1:14" ht="12.75" x14ac:dyDescent="0.2">
      <c r="A66" s="19" t="s">
        <v>57</v>
      </c>
      <c r="B66" s="14" t="s">
        <v>97</v>
      </c>
      <c r="C66" s="15">
        <f>'[1]Data Awal'!D43</f>
        <v>0</v>
      </c>
      <c r="D66" s="15">
        <f>'[1]Data Awal'!E43</f>
        <v>0</v>
      </c>
      <c r="E66" s="15">
        <f>[1]Penambahan!Q66</f>
        <v>0</v>
      </c>
      <c r="F66" s="15">
        <f>[1]Penambahan!R66</f>
        <v>0</v>
      </c>
      <c r="G66" s="15">
        <f>[1]Pengurangan!P66</f>
        <v>0</v>
      </c>
      <c r="H66" s="15">
        <f>[1]Pengurangan!Q66</f>
        <v>0</v>
      </c>
      <c r="I66" s="15">
        <f t="shared" si="18"/>
        <v>0</v>
      </c>
      <c r="J66" s="15">
        <f t="shared" si="18"/>
        <v>0</v>
      </c>
      <c r="K66" s="2">
        <f>'[1]Cek Data'!C43</f>
        <v>0</v>
      </c>
      <c r="L66" s="11">
        <f t="shared" si="19"/>
        <v>0</v>
      </c>
      <c r="M66" s="2">
        <f>'[1]Cek Data'!D43</f>
        <v>0</v>
      </c>
      <c r="N66" s="2">
        <f t="shared" si="17"/>
        <v>0</v>
      </c>
    </row>
    <row r="67" spans="1:14" ht="12.75" x14ac:dyDescent="0.2">
      <c r="A67" s="19" t="s">
        <v>98</v>
      </c>
      <c r="B67" s="14" t="s">
        <v>92</v>
      </c>
      <c r="C67" s="15">
        <f>'[1]Data Awal'!D44</f>
        <v>0</v>
      </c>
      <c r="D67" s="15">
        <f>'[1]Data Awal'!E44</f>
        <v>0</v>
      </c>
      <c r="E67" s="15">
        <f>[1]Penambahan!Q67</f>
        <v>0</v>
      </c>
      <c r="F67" s="15">
        <f>[1]Penambahan!R67</f>
        <v>0</v>
      </c>
      <c r="G67" s="15">
        <f>[1]Pengurangan!P67</f>
        <v>0</v>
      </c>
      <c r="H67" s="15">
        <f>[1]Pengurangan!Q67</f>
        <v>0</v>
      </c>
      <c r="I67" s="15">
        <f t="shared" si="18"/>
        <v>0</v>
      </c>
      <c r="J67" s="15">
        <f t="shared" si="18"/>
        <v>0</v>
      </c>
      <c r="K67" s="2">
        <f>'[1]Cek Data'!C44</f>
        <v>0</v>
      </c>
      <c r="L67" s="11">
        <f t="shared" si="19"/>
        <v>0</v>
      </c>
      <c r="M67" s="2">
        <f>'[1]Cek Data'!D44</f>
        <v>0</v>
      </c>
      <c r="N67" s="2">
        <f t="shared" si="17"/>
        <v>0</v>
      </c>
    </row>
    <row r="69" spans="1:14" x14ac:dyDescent="0.2">
      <c r="C69" s="3" t="s">
        <v>99</v>
      </c>
      <c r="F69" s="3" t="s">
        <v>100</v>
      </c>
      <c r="I69" s="3" t="s">
        <v>101</v>
      </c>
      <c r="K69" s="3"/>
      <c r="L69" s="3"/>
      <c r="M69" s="3"/>
      <c r="N69" s="3"/>
    </row>
    <row r="70" spans="1:14" x14ac:dyDescent="0.2">
      <c r="K70" s="3"/>
      <c r="L70" s="3"/>
      <c r="M70" s="3"/>
      <c r="N70" s="3"/>
    </row>
    <row r="71" spans="1:14" x14ac:dyDescent="0.2">
      <c r="K71" s="3"/>
      <c r="L71" s="3"/>
      <c r="M71" s="3"/>
      <c r="N71" s="3"/>
    </row>
    <row r="72" spans="1:14" x14ac:dyDescent="0.2">
      <c r="K72" s="3"/>
      <c r="L72" s="3"/>
      <c r="M72" s="3"/>
      <c r="N72" s="3"/>
    </row>
    <row r="73" spans="1:14" x14ac:dyDescent="0.2">
      <c r="K73" s="3"/>
      <c r="L73" s="3"/>
      <c r="M73" s="3"/>
      <c r="N73" s="3"/>
    </row>
    <row r="74" spans="1:14" ht="12.75" x14ac:dyDescent="0.2">
      <c r="C74" s="20">
        <f>[1]Parameter!$B$7</f>
        <v>0</v>
      </c>
      <c r="F74" s="20">
        <f>[1]Parameter!$B$6</f>
        <v>0</v>
      </c>
      <c r="I74" s="20">
        <f>[1]Parameter!$B$5</f>
        <v>0</v>
      </c>
      <c r="K74" s="3"/>
      <c r="L74" s="3"/>
      <c r="M74" s="3"/>
      <c r="N74" s="3"/>
    </row>
    <row r="75" spans="1:14" ht="12.75" x14ac:dyDescent="0.2">
      <c r="C75" s="20" t="str">
        <f>"NIP. "&amp;[1]Parameter!$C$7</f>
        <v xml:space="preserve">NIP. </v>
      </c>
      <c r="F75" s="20" t="str">
        <f>"NIP. "&amp;[1]Parameter!$C$6</f>
        <v xml:space="preserve">NIP. </v>
      </c>
      <c r="I75" s="20" t="str">
        <f>"NIP. "&amp;[1]Parameter!$C$7</f>
        <v xml:space="preserve">NIP. </v>
      </c>
      <c r="K75" s="3"/>
      <c r="L75" s="3"/>
      <c r="M75" s="3"/>
      <c r="N75" s="3"/>
    </row>
  </sheetData>
  <mergeCells count="7">
    <mergeCell ref="A1:J1"/>
    <mergeCell ref="A2:J2"/>
    <mergeCell ref="A4:B7"/>
    <mergeCell ref="C4:D6"/>
    <mergeCell ref="E4:F6"/>
    <mergeCell ref="G4:H6"/>
    <mergeCell ref="I4:J6"/>
  </mergeCells>
  <printOptions horizontalCentered="1"/>
  <pageMargins left="0.19685039370078741" right="0.19685039370078741" top="0.59055118110236215" bottom="0.19685039370078741" header="0.31496062992125984" footer="0.31496062992125984"/>
  <pageSetup paperSize="258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Rekapitulasi</vt:lpstr>
      <vt:lpstr>Rekapitulasi!Print_Area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2022-10-06T03:27:32Z</dcterms:created>
  <dcterms:modified xsi:type="dcterms:W3CDTF">2022-10-06T03:27:53Z</dcterms:modified>
</cp:coreProperties>
</file>