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 Up 21 05 22\Documents\"/>
    </mc:Choice>
  </mc:AlternateContent>
  <xr:revisionPtr revIDLastSave="0" documentId="8_{42D12753-61BA-934E-BC5C-D1342C994479}" xr6:coauthVersionLast="47" xr6:coauthVersionMax="47" xr10:uidLastSave="{00000000-0000-0000-0000-000000000000}"/>
  <bookViews>
    <workbookView xWindow="240" yWindow="45" windowWidth="10890" windowHeight="765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6" i="1"/>
  <c r="C17" i="1"/>
  <c r="C18" i="1"/>
  <c r="C30" i="1"/>
  <c r="C31" i="1"/>
  <c r="C33" i="1"/>
  <c r="D13" i="1"/>
  <c r="D17" i="1"/>
  <c r="D19" i="1"/>
  <c r="D20" i="1"/>
  <c r="D22" i="1"/>
  <c r="D33" i="1"/>
  <c r="E33" i="1"/>
  <c r="F30" i="1"/>
  <c r="F33" i="1"/>
  <c r="G33" i="1"/>
  <c r="H14" i="1"/>
  <c r="H33" i="1"/>
  <c r="I33" i="1"/>
  <c r="J33" i="1"/>
  <c r="K13" i="1"/>
  <c r="K14" i="1"/>
  <c r="K16" i="1"/>
  <c r="K17" i="1"/>
  <c r="K18" i="1"/>
  <c r="K20" i="1"/>
  <c r="K22" i="1"/>
  <c r="K30" i="1"/>
  <c r="K33" i="1"/>
  <c r="L33" i="1"/>
  <c r="M33" i="1"/>
  <c r="N33" i="1"/>
  <c r="O33" i="1"/>
  <c r="P30" i="1"/>
  <c r="P33" i="1"/>
  <c r="Q33" i="1"/>
  <c r="R33" i="1"/>
  <c r="R24" i="1"/>
  <c r="R10" i="1"/>
  <c r="R13" i="1"/>
  <c r="R14" i="1"/>
  <c r="R9" i="1"/>
  <c r="R28" i="1"/>
  <c r="R8" i="1"/>
  <c r="R11" i="1"/>
  <c r="R12" i="1"/>
  <c r="R15" i="1"/>
  <c r="R16" i="1"/>
  <c r="R17" i="1"/>
  <c r="R18" i="1"/>
  <c r="R19" i="1"/>
  <c r="R20" i="1"/>
  <c r="R21" i="1"/>
  <c r="R22" i="1"/>
  <c r="R23" i="1"/>
  <c r="R25" i="1"/>
  <c r="R26" i="1"/>
  <c r="R27" i="1"/>
  <c r="R29" i="1"/>
  <c r="R30" i="1"/>
  <c r="R31" i="1"/>
  <c r="R32" i="1"/>
  <c r="R7" i="1"/>
</calcChain>
</file>

<file path=xl/sharedStrings.xml><?xml version="1.0" encoding="utf-8"?>
<sst xmlns="http://schemas.openxmlformats.org/spreadsheetml/2006/main" count="52" uniqueCount="51">
  <si>
    <t>TANAMAN KEHUTANAN DAN MPTS</t>
  </si>
  <si>
    <t>KABUPATEN KARANGANYAR</t>
  </si>
  <si>
    <t>No</t>
  </si>
  <si>
    <t>Jenis Bibit</t>
  </si>
  <si>
    <t>Kecamatan / Jumlah Tanam</t>
  </si>
  <si>
    <t>Jumlah</t>
  </si>
  <si>
    <t>Kerjo</t>
  </si>
  <si>
    <t>Ngargoyoso</t>
  </si>
  <si>
    <t>Karangpandan</t>
  </si>
  <si>
    <t>Tawangmangu</t>
  </si>
  <si>
    <t>Karanganyar</t>
  </si>
  <si>
    <t>Jenawi</t>
  </si>
  <si>
    <t>Gondangrejo</t>
  </si>
  <si>
    <t>Tasikmadu</t>
  </si>
  <si>
    <t>Jatipuro</t>
  </si>
  <si>
    <t>Mojogedang</t>
  </si>
  <si>
    <t xml:space="preserve">Jumapolo </t>
  </si>
  <si>
    <t xml:space="preserve">Jumantono </t>
  </si>
  <si>
    <t>Kebakramat</t>
  </si>
  <si>
    <t>Jatiyoso</t>
  </si>
  <si>
    <t>Sengon</t>
  </si>
  <si>
    <t>Mahoni</t>
  </si>
  <si>
    <t>Jati</t>
  </si>
  <si>
    <t xml:space="preserve">Suren </t>
  </si>
  <si>
    <t>Sirsak</t>
  </si>
  <si>
    <t>Matoa</t>
  </si>
  <si>
    <t>Durian</t>
  </si>
  <si>
    <t>Alpukat</t>
  </si>
  <si>
    <t>Pete</t>
  </si>
  <si>
    <t>Rambutan</t>
  </si>
  <si>
    <t>Mangga</t>
  </si>
  <si>
    <t>Trembesi</t>
  </si>
  <si>
    <t>Kluwak</t>
  </si>
  <si>
    <t>Gayam</t>
  </si>
  <si>
    <t>Aren</t>
  </si>
  <si>
    <t>Duku</t>
  </si>
  <si>
    <t>Jeruk</t>
  </si>
  <si>
    <t>Jambu Kristal</t>
  </si>
  <si>
    <t>Ketapang Kencana</t>
  </si>
  <si>
    <t>Sumber bibit    :</t>
  </si>
  <si>
    <t>2. Kegiatan bantuan bibit produktif UPT Kementrian LHK</t>
  </si>
  <si>
    <t>3. Swadaya masyarakat</t>
  </si>
  <si>
    <t>Kelengkeng</t>
  </si>
  <si>
    <t>Nangka</t>
  </si>
  <si>
    <t>Beringin</t>
  </si>
  <si>
    <t>1. Dari kegiatan Pembuatan KBR tahun 2021</t>
  </si>
  <si>
    <t>Matesih</t>
  </si>
  <si>
    <t>Akasia</t>
  </si>
  <si>
    <t>Jengkol</t>
  </si>
  <si>
    <t>Balsa</t>
  </si>
  <si>
    <t>DATA TAMBAH TANAM BULAN JANUARI -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</si>
</sst>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Fill="1" applyBorder="1"/>
    <xf numFmtId="0" fontId="0" fillId="0" borderId="4" xfId="0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166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6" fontId="0" fillId="0" borderId="1" xfId="1" applyNumberFormat="1" applyFont="1" applyBorder="1" applyAlignment="1">
      <alignment horizontal="right" vertical="top"/>
    </xf>
    <xf numFmtId="164" fontId="0" fillId="0" borderId="1" xfId="2" applyFont="1" applyBorder="1"/>
    <xf numFmtId="164" fontId="2" fillId="0" borderId="1" xfId="2" applyFont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3">
    <cellStyle name="Koma" xfId="1" builtinId="3"/>
    <cellStyle name="Ko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topLeftCell="K1" workbookViewId="0">
      <selection activeCell="A2" sqref="A2:R2"/>
    </sheetView>
  </sheetViews>
  <sheetFormatPr defaultRowHeight="15" x14ac:dyDescent="0.2"/>
  <cols>
    <col min="1" max="1" width="3.8984375" customWidth="1"/>
    <col min="2" max="2" width="11.703125" customWidth="1"/>
    <col min="3" max="3" width="8.7421875" customWidth="1"/>
    <col min="4" max="4" width="9.68359375" customWidth="1"/>
    <col min="5" max="5" width="8.47265625" customWidth="1"/>
    <col min="6" max="7" width="7.80078125" customWidth="1"/>
    <col min="8" max="9" width="8.875" customWidth="1"/>
    <col min="10" max="10" width="6.9921875" customWidth="1"/>
    <col min="11" max="11" width="9.55078125" bestFit="1" customWidth="1"/>
    <col min="12" max="12" width="7.93359375" customWidth="1"/>
    <col min="13" max="13" width="9.55078125" bestFit="1" customWidth="1"/>
    <col min="14" max="14" width="10.35546875" customWidth="1"/>
    <col min="15" max="15" width="9.68359375" bestFit="1" customWidth="1"/>
    <col min="16" max="16" width="9.68359375" customWidth="1"/>
    <col min="17" max="18" width="9.55078125" bestFit="1" customWidth="1"/>
  </cols>
  <sheetData>
    <row r="1" spans="1:18" x14ac:dyDescent="0.2">
      <c r="A1" s="14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x14ac:dyDescent="0.2">
      <c r="A4" s="16" t="s">
        <v>2</v>
      </c>
      <c r="B4" s="16" t="s">
        <v>3</v>
      </c>
      <c r="C4" s="15" t="s">
        <v>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 t="s">
        <v>5</v>
      </c>
    </row>
    <row r="5" spans="1:18" ht="27.75" x14ac:dyDescent="0.2">
      <c r="A5" s="17"/>
      <c r="B5" s="17"/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7" t="s">
        <v>18</v>
      </c>
      <c r="P5" s="7" t="s">
        <v>46</v>
      </c>
      <c r="Q5" s="7" t="s">
        <v>19</v>
      </c>
      <c r="R5" s="17"/>
    </row>
    <row r="6" spans="1:18" ht="17.25" customHeight="1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</row>
    <row r="7" spans="1:18" ht="17.25" customHeight="1" x14ac:dyDescent="0.2">
      <c r="A7" s="9">
        <v>1</v>
      </c>
      <c r="B7" s="1" t="s">
        <v>20</v>
      </c>
      <c r="C7" s="8">
        <v>54300</v>
      </c>
      <c r="D7" s="8">
        <v>53000</v>
      </c>
      <c r="E7" s="8">
        <v>40000</v>
      </c>
      <c r="F7" s="8">
        <v>16000</v>
      </c>
      <c r="G7" s="8">
        <v>12300</v>
      </c>
      <c r="H7" s="8">
        <v>59000</v>
      </c>
      <c r="I7" s="8">
        <v>13000</v>
      </c>
      <c r="J7" s="8">
        <v>7000</v>
      </c>
      <c r="K7" s="8">
        <v>50000</v>
      </c>
      <c r="L7" s="8">
        <v>13000</v>
      </c>
      <c r="M7" s="8">
        <v>35000</v>
      </c>
      <c r="N7" s="8">
        <v>45000</v>
      </c>
      <c r="O7" s="8">
        <v>7500</v>
      </c>
      <c r="P7" s="8">
        <v>17000</v>
      </c>
      <c r="Q7" s="8">
        <v>5000</v>
      </c>
      <c r="R7" s="12">
        <f>SUM(C7:Q7)</f>
        <v>427100</v>
      </c>
    </row>
    <row r="8" spans="1:18" ht="17.25" customHeight="1" x14ac:dyDescent="0.2">
      <c r="A8" s="9">
        <v>2</v>
      </c>
      <c r="B8" s="1" t="s">
        <v>21</v>
      </c>
      <c r="C8" s="8">
        <v>100</v>
      </c>
      <c r="D8" s="8">
        <v>200</v>
      </c>
      <c r="E8" s="8">
        <v>100</v>
      </c>
      <c r="F8" s="8"/>
      <c r="G8" s="8">
        <v>500</v>
      </c>
      <c r="H8" s="8">
        <v>1200</v>
      </c>
      <c r="I8" s="8">
        <v>500</v>
      </c>
      <c r="J8" s="8">
        <v>300</v>
      </c>
      <c r="K8" s="8">
        <v>200</v>
      </c>
      <c r="L8" s="8">
        <v>100</v>
      </c>
      <c r="M8" s="8"/>
      <c r="N8" s="8">
        <v>150</v>
      </c>
      <c r="O8" s="8"/>
      <c r="P8" s="8"/>
      <c r="Q8" s="8">
        <v>300</v>
      </c>
      <c r="R8" s="12">
        <f t="shared" ref="R8:R32" si="0">SUM(C8:Q8)</f>
        <v>3650</v>
      </c>
    </row>
    <row r="9" spans="1:18" ht="17.25" customHeight="1" x14ac:dyDescent="0.2">
      <c r="A9" s="9">
        <v>3</v>
      </c>
      <c r="B9" s="1" t="s">
        <v>47</v>
      </c>
      <c r="C9" s="8">
        <v>1500</v>
      </c>
      <c r="D9" s="8">
        <v>400</v>
      </c>
      <c r="E9" s="8">
        <v>780</v>
      </c>
      <c r="F9" s="8"/>
      <c r="G9" s="8">
        <v>680</v>
      </c>
      <c r="H9" s="8"/>
      <c r="I9" s="8">
        <v>40000</v>
      </c>
      <c r="J9" s="8"/>
      <c r="K9" s="8">
        <v>200</v>
      </c>
      <c r="L9" s="8"/>
      <c r="M9" s="8">
        <v>200</v>
      </c>
      <c r="N9" s="8">
        <v>160</v>
      </c>
      <c r="O9" s="8"/>
      <c r="P9" s="8">
        <v>350</v>
      </c>
      <c r="Q9" s="8">
        <v>500</v>
      </c>
      <c r="R9" s="12">
        <f t="shared" si="0"/>
        <v>44770</v>
      </c>
    </row>
    <row r="10" spans="1:18" ht="17.25" customHeight="1" x14ac:dyDescent="0.2">
      <c r="A10" s="9">
        <v>4</v>
      </c>
      <c r="B10" s="1" t="s">
        <v>49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v>66000</v>
      </c>
      <c r="R10" s="12">
        <f t="shared" si="0"/>
        <v>66000</v>
      </c>
    </row>
    <row r="11" spans="1:18" ht="17.25" customHeight="1" x14ac:dyDescent="0.2">
      <c r="A11" s="9">
        <v>5</v>
      </c>
      <c r="B11" s="1" t="s">
        <v>22</v>
      </c>
      <c r="C11" s="8">
        <v>200</v>
      </c>
      <c r="D11" s="8">
        <v>100</v>
      </c>
      <c r="E11" s="8"/>
      <c r="F11" s="8"/>
      <c r="G11" s="8"/>
      <c r="H11" s="8">
        <v>500</v>
      </c>
      <c r="I11" s="8">
        <v>500</v>
      </c>
      <c r="J11" s="8"/>
      <c r="K11" s="8">
        <v>350</v>
      </c>
      <c r="L11" s="8">
        <v>250</v>
      </c>
      <c r="M11" s="8">
        <v>375</v>
      </c>
      <c r="N11" s="8">
        <v>500</v>
      </c>
      <c r="O11" s="8">
        <v>250</v>
      </c>
      <c r="P11" s="8"/>
      <c r="Q11" s="8">
        <v>500</v>
      </c>
      <c r="R11" s="12">
        <f t="shared" si="0"/>
        <v>3525</v>
      </c>
    </row>
    <row r="12" spans="1:18" ht="17.25" customHeight="1" x14ac:dyDescent="0.2">
      <c r="A12" s="9">
        <v>6</v>
      </c>
      <c r="B12" s="1" t="s">
        <v>23</v>
      </c>
      <c r="C12" s="8">
        <v>100</v>
      </c>
      <c r="D12" s="8">
        <v>100</v>
      </c>
      <c r="E12" s="8">
        <v>150</v>
      </c>
      <c r="F12" s="8">
        <v>550</v>
      </c>
      <c r="G12" s="8"/>
      <c r="H12" s="8">
        <v>150</v>
      </c>
      <c r="I12" s="8"/>
      <c r="J12" s="8"/>
      <c r="K12" s="8">
        <v>150</v>
      </c>
      <c r="L12" s="8"/>
      <c r="M12" s="8"/>
      <c r="N12" s="8"/>
      <c r="O12" s="8"/>
      <c r="P12" s="8">
        <v>550</v>
      </c>
      <c r="Q12" s="8">
        <v>50</v>
      </c>
      <c r="R12" s="12">
        <f t="shared" si="0"/>
        <v>1800</v>
      </c>
    </row>
    <row r="13" spans="1:18" ht="17.25" customHeight="1" x14ac:dyDescent="0.2">
      <c r="A13" s="9">
        <v>7</v>
      </c>
      <c r="B13" s="3" t="s">
        <v>42</v>
      </c>
      <c r="C13" s="11">
        <f>10+15+15+50</f>
        <v>90</v>
      </c>
      <c r="D13" s="11">
        <f>10+15</f>
        <v>25</v>
      </c>
      <c r="E13" s="11">
        <v>55</v>
      </c>
      <c r="F13" s="11">
        <v>20</v>
      </c>
      <c r="G13" s="11">
        <v>100</v>
      </c>
      <c r="H13" s="11">
        <v>140</v>
      </c>
      <c r="I13" s="11">
        <v>150</v>
      </c>
      <c r="J13" s="11">
        <v>20</v>
      </c>
      <c r="K13" s="11">
        <f>15+15</f>
        <v>30</v>
      </c>
      <c r="L13" s="11">
        <v>50</v>
      </c>
      <c r="M13" s="11">
        <v>15</v>
      </c>
      <c r="N13" s="11">
        <v>50</v>
      </c>
      <c r="O13" s="11">
        <v>25</v>
      </c>
      <c r="P13" s="11">
        <v>20</v>
      </c>
      <c r="Q13" s="11">
        <v>25</v>
      </c>
      <c r="R13" s="12">
        <f>SUM(C13:Q13)</f>
        <v>815</v>
      </c>
    </row>
    <row r="14" spans="1:18" ht="17.25" customHeight="1" x14ac:dyDescent="0.2">
      <c r="A14" s="9">
        <v>8</v>
      </c>
      <c r="B14" s="3" t="s">
        <v>43</v>
      </c>
      <c r="C14" s="11">
        <f>150+70+175</f>
        <v>395</v>
      </c>
      <c r="D14" s="11">
        <v>150</v>
      </c>
      <c r="E14" s="11">
        <v>150</v>
      </c>
      <c r="F14" s="11">
        <v>175</v>
      </c>
      <c r="G14" s="11">
        <v>100</v>
      </c>
      <c r="H14" s="11">
        <f>175*3</f>
        <v>525</v>
      </c>
      <c r="I14" s="11">
        <v>100</v>
      </c>
      <c r="J14" s="11"/>
      <c r="K14" s="11">
        <f>150+140</f>
        <v>290</v>
      </c>
      <c r="L14" s="11">
        <v>200</v>
      </c>
      <c r="M14" s="11">
        <v>30</v>
      </c>
      <c r="N14" s="11">
        <v>50</v>
      </c>
      <c r="O14" s="11">
        <v>25</v>
      </c>
      <c r="P14" s="11">
        <v>175</v>
      </c>
      <c r="Q14" s="11">
        <v>200</v>
      </c>
      <c r="R14" s="12">
        <f t="shared" si="0"/>
        <v>2565</v>
      </c>
    </row>
    <row r="15" spans="1:18" ht="17.25" customHeight="1" x14ac:dyDescent="0.2">
      <c r="A15" s="9">
        <v>9</v>
      </c>
      <c r="B15" s="1" t="s">
        <v>24</v>
      </c>
      <c r="C15" s="8">
        <v>50</v>
      </c>
      <c r="D15" s="8">
        <v>75</v>
      </c>
      <c r="E15" s="8"/>
      <c r="F15" s="8">
        <v>100</v>
      </c>
      <c r="G15" s="8"/>
      <c r="H15" s="8">
        <v>30</v>
      </c>
      <c r="I15" s="8"/>
      <c r="J15" s="8">
        <v>100</v>
      </c>
      <c r="K15" s="8"/>
      <c r="L15" s="8"/>
      <c r="M15" s="8"/>
      <c r="N15" s="8"/>
      <c r="O15" s="8"/>
      <c r="P15" s="8">
        <v>100</v>
      </c>
      <c r="Q15" s="8"/>
      <c r="R15" s="12">
        <f t="shared" si="0"/>
        <v>455</v>
      </c>
    </row>
    <row r="16" spans="1:18" ht="17.25" customHeight="1" x14ac:dyDescent="0.2">
      <c r="A16" s="9">
        <v>10</v>
      </c>
      <c r="B16" s="1" t="s">
        <v>28</v>
      </c>
      <c r="C16" s="8">
        <f>70+80+80</f>
        <v>230</v>
      </c>
      <c r="D16" s="8">
        <v>250</v>
      </c>
      <c r="E16" s="8">
        <v>125</v>
      </c>
      <c r="F16" s="8">
        <v>175</v>
      </c>
      <c r="G16" s="8">
        <v>120</v>
      </c>
      <c r="H16" s="8">
        <v>500</v>
      </c>
      <c r="I16" s="8">
        <v>45</v>
      </c>
      <c r="J16" s="8">
        <v>50</v>
      </c>
      <c r="K16" s="8">
        <f>80+160</f>
        <v>240</v>
      </c>
      <c r="L16" s="8">
        <v>35</v>
      </c>
      <c r="M16" s="8">
        <v>25</v>
      </c>
      <c r="N16" s="8">
        <v>30</v>
      </c>
      <c r="O16" s="8">
        <v>15</v>
      </c>
      <c r="P16" s="8">
        <v>175</v>
      </c>
      <c r="Q16" s="8">
        <v>50</v>
      </c>
      <c r="R16" s="12">
        <f t="shared" si="0"/>
        <v>2065</v>
      </c>
    </row>
    <row r="17" spans="1:18" ht="17.25" customHeight="1" x14ac:dyDescent="0.2">
      <c r="A17" s="9">
        <v>11</v>
      </c>
      <c r="B17" s="1" t="s">
        <v>25</v>
      </c>
      <c r="C17" s="8">
        <f>50+50</f>
        <v>100</v>
      </c>
      <c r="D17" s="8">
        <f>50+140</f>
        <v>190</v>
      </c>
      <c r="E17" s="8">
        <v>50</v>
      </c>
      <c r="F17" s="8"/>
      <c r="G17" s="8"/>
      <c r="H17" s="8">
        <v>300</v>
      </c>
      <c r="I17" s="8">
        <v>100</v>
      </c>
      <c r="J17" s="8"/>
      <c r="K17" s="8">
        <f>50+100</f>
        <v>150</v>
      </c>
      <c r="L17" s="8"/>
      <c r="M17" s="8">
        <v>10</v>
      </c>
      <c r="N17" s="8"/>
      <c r="O17" s="8">
        <v>15</v>
      </c>
      <c r="P17" s="8"/>
      <c r="Q17" s="8"/>
      <c r="R17" s="12">
        <f t="shared" si="0"/>
        <v>915</v>
      </c>
    </row>
    <row r="18" spans="1:18" ht="17.25" customHeight="1" x14ac:dyDescent="0.2">
      <c r="A18" s="9">
        <v>12</v>
      </c>
      <c r="B18" s="1" t="s">
        <v>26</v>
      </c>
      <c r="C18" s="8">
        <f>400+110+200+350</f>
        <v>1060</v>
      </c>
      <c r="D18" s="8">
        <v>750</v>
      </c>
      <c r="E18" s="8">
        <v>250</v>
      </c>
      <c r="F18" s="8">
        <v>150</v>
      </c>
      <c r="G18" s="8">
        <v>300</v>
      </c>
      <c r="H18" s="8">
        <v>1500</v>
      </c>
      <c r="I18" s="8">
        <v>4500</v>
      </c>
      <c r="J18" s="8">
        <v>250</v>
      </c>
      <c r="K18" s="8">
        <f>110*3</f>
        <v>330</v>
      </c>
      <c r="L18" s="8">
        <v>450</v>
      </c>
      <c r="M18" s="8">
        <v>50</v>
      </c>
      <c r="N18" s="8">
        <v>75</v>
      </c>
      <c r="O18" s="8">
        <v>200</v>
      </c>
      <c r="P18" s="8">
        <v>150</v>
      </c>
      <c r="Q18" s="8">
        <v>150</v>
      </c>
      <c r="R18" s="12">
        <f t="shared" si="0"/>
        <v>10165</v>
      </c>
    </row>
    <row r="19" spans="1:18" ht="17.25" customHeight="1" x14ac:dyDescent="0.2">
      <c r="A19" s="9">
        <v>13</v>
      </c>
      <c r="B19" s="1" t="s">
        <v>27</v>
      </c>
      <c r="C19" s="8">
        <v>6800</v>
      </c>
      <c r="D19" s="8">
        <f>300+140+300</f>
        <v>740</v>
      </c>
      <c r="E19" s="8">
        <v>350</v>
      </c>
      <c r="F19" s="8">
        <v>500</v>
      </c>
      <c r="G19" s="8">
        <v>100</v>
      </c>
      <c r="H19" s="8">
        <v>1160</v>
      </c>
      <c r="I19" s="8">
        <v>250</v>
      </c>
      <c r="J19" s="8">
        <v>100</v>
      </c>
      <c r="K19" s="8">
        <v>14000</v>
      </c>
      <c r="L19" s="8">
        <v>350</v>
      </c>
      <c r="M19" s="8">
        <v>130</v>
      </c>
      <c r="N19" s="8">
        <v>3500</v>
      </c>
      <c r="O19" s="8">
        <v>240</v>
      </c>
      <c r="P19" s="8">
        <v>500</v>
      </c>
      <c r="Q19" s="8">
        <v>3780</v>
      </c>
      <c r="R19" s="12">
        <f t="shared" si="0"/>
        <v>32500</v>
      </c>
    </row>
    <row r="20" spans="1:18" ht="17.25" customHeight="1" x14ac:dyDescent="0.2">
      <c r="A20" s="9">
        <v>14</v>
      </c>
      <c r="B20" s="1" t="s">
        <v>28</v>
      </c>
      <c r="C20" s="8">
        <v>10000</v>
      </c>
      <c r="D20" s="8">
        <f>140+50</f>
        <v>190</v>
      </c>
      <c r="E20" s="8">
        <v>150</v>
      </c>
      <c r="F20" s="8">
        <v>100</v>
      </c>
      <c r="G20" s="8">
        <v>50</v>
      </c>
      <c r="H20" s="8">
        <v>1260</v>
      </c>
      <c r="I20" s="8">
        <v>10000</v>
      </c>
      <c r="J20" s="8">
        <v>25</v>
      </c>
      <c r="K20" s="8">
        <f>80*3</f>
        <v>240</v>
      </c>
      <c r="L20" s="8">
        <v>50</v>
      </c>
      <c r="M20" s="8">
        <v>50</v>
      </c>
      <c r="N20" s="8">
        <v>35</v>
      </c>
      <c r="O20" s="8">
        <v>75</v>
      </c>
      <c r="P20" s="8">
        <v>100</v>
      </c>
      <c r="Q20" s="8">
        <v>25</v>
      </c>
      <c r="R20" s="12">
        <f t="shared" si="0"/>
        <v>22350</v>
      </c>
    </row>
    <row r="21" spans="1:18" ht="17.25" customHeight="1" x14ac:dyDescent="0.2">
      <c r="A21" s="9">
        <v>15</v>
      </c>
      <c r="B21" s="1" t="s">
        <v>29</v>
      </c>
      <c r="C21" s="8">
        <v>100</v>
      </c>
      <c r="D21" s="8"/>
      <c r="E21" s="8"/>
      <c r="F21" s="8"/>
      <c r="G21" s="8"/>
      <c r="H21" s="8">
        <v>350</v>
      </c>
      <c r="I21" s="8">
        <v>100</v>
      </c>
      <c r="J21" s="8"/>
      <c r="K21" s="8"/>
      <c r="L21" s="8"/>
      <c r="M21" s="8">
        <v>25</v>
      </c>
      <c r="N21" s="8"/>
      <c r="O21" s="8">
        <v>20</v>
      </c>
      <c r="P21" s="8"/>
      <c r="Q21" s="8"/>
      <c r="R21" s="12">
        <f t="shared" si="0"/>
        <v>595</v>
      </c>
    </row>
    <row r="22" spans="1:18" ht="17.25" customHeight="1" x14ac:dyDescent="0.2">
      <c r="A22" s="9">
        <v>16</v>
      </c>
      <c r="B22" s="1" t="s">
        <v>30</v>
      </c>
      <c r="C22" s="8">
        <v>90</v>
      </c>
      <c r="D22" s="8">
        <f>145*2</f>
        <v>290</v>
      </c>
      <c r="E22" s="8">
        <v>250</v>
      </c>
      <c r="F22" s="8">
        <v>200</v>
      </c>
      <c r="G22" s="8">
        <v>150</v>
      </c>
      <c r="H22" s="8">
        <v>390</v>
      </c>
      <c r="I22" s="8">
        <v>50</v>
      </c>
      <c r="J22" s="8">
        <v>25</v>
      </c>
      <c r="K22" s="8">
        <f>210</f>
        <v>210</v>
      </c>
      <c r="L22" s="8">
        <v>150</v>
      </c>
      <c r="M22" s="8">
        <v>300</v>
      </c>
      <c r="N22" s="8">
        <v>100</v>
      </c>
      <c r="O22" s="8">
        <v>125</v>
      </c>
      <c r="P22" s="8">
        <v>200</v>
      </c>
      <c r="Q22" s="8">
        <v>100</v>
      </c>
      <c r="R22" s="12">
        <f t="shared" si="0"/>
        <v>2630</v>
      </c>
    </row>
    <row r="23" spans="1:18" ht="17.25" customHeight="1" x14ac:dyDescent="0.2">
      <c r="A23" s="9">
        <v>17</v>
      </c>
      <c r="B23" s="1" t="s">
        <v>31</v>
      </c>
      <c r="C23" s="8">
        <v>15</v>
      </c>
      <c r="D23" s="8"/>
      <c r="E23" s="8"/>
      <c r="F23" s="8"/>
      <c r="G23" s="8">
        <v>250</v>
      </c>
      <c r="H23" s="8">
        <v>50</v>
      </c>
      <c r="I23" s="8"/>
      <c r="J23" s="8"/>
      <c r="K23" s="8"/>
      <c r="L23" s="8"/>
      <c r="M23" s="8"/>
      <c r="N23" s="8"/>
      <c r="O23" s="8"/>
      <c r="P23" s="8">
        <v>150</v>
      </c>
      <c r="Q23" s="8"/>
      <c r="R23" s="12">
        <f t="shared" si="0"/>
        <v>465</v>
      </c>
    </row>
    <row r="24" spans="1:18" ht="17.25" customHeight="1" x14ac:dyDescent="0.2">
      <c r="A24" s="9">
        <v>18</v>
      </c>
      <c r="B24" s="1" t="s">
        <v>48</v>
      </c>
      <c r="C24" s="8">
        <v>11000</v>
      </c>
      <c r="D24" s="8"/>
      <c r="E24" s="8"/>
      <c r="F24" s="8"/>
      <c r="G24" s="8"/>
      <c r="H24" s="8"/>
      <c r="I24" s="8">
        <v>10000</v>
      </c>
      <c r="J24" s="8"/>
      <c r="K24" s="8"/>
      <c r="L24" s="8"/>
      <c r="M24" s="8"/>
      <c r="N24" s="8"/>
      <c r="O24" s="8"/>
      <c r="P24" s="8"/>
      <c r="Q24" s="8"/>
      <c r="R24" s="12">
        <f t="shared" si="0"/>
        <v>21000</v>
      </c>
    </row>
    <row r="25" spans="1:18" ht="17.25" customHeight="1" x14ac:dyDescent="0.2">
      <c r="A25" s="9">
        <v>19</v>
      </c>
      <c r="B25" s="1" t="s">
        <v>32</v>
      </c>
      <c r="C25" s="8"/>
      <c r="D25" s="8"/>
      <c r="E25" s="8"/>
      <c r="F25" s="8"/>
      <c r="G25" s="8"/>
      <c r="H25" s="8">
        <v>50</v>
      </c>
      <c r="I25" s="8"/>
      <c r="J25" s="8"/>
      <c r="K25" s="8"/>
      <c r="L25" s="8"/>
      <c r="M25" s="8"/>
      <c r="N25" s="8"/>
      <c r="O25" s="8"/>
      <c r="P25" s="8"/>
      <c r="Q25" s="8"/>
      <c r="R25" s="12">
        <f t="shared" si="0"/>
        <v>50</v>
      </c>
    </row>
    <row r="26" spans="1:18" ht="17.25" customHeight="1" x14ac:dyDescent="0.2">
      <c r="A26" s="9">
        <v>20</v>
      </c>
      <c r="B26" s="1" t="s">
        <v>33</v>
      </c>
      <c r="C26" s="8">
        <v>50</v>
      </c>
      <c r="D26" s="8"/>
      <c r="E26" s="8">
        <v>50</v>
      </c>
      <c r="F26" s="8">
        <v>50</v>
      </c>
      <c r="G26" s="8"/>
      <c r="H26" s="8">
        <v>25</v>
      </c>
      <c r="I26" s="8"/>
      <c r="J26" s="8"/>
      <c r="K26" s="8"/>
      <c r="L26" s="8"/>
      <c r="M26" s="8"/>
      <c r="N26" s="8"/>
      <c r="O26" s="8"/>
      <c r="P26" s="8"/>
      <c r="Q26" s="8"/>
      <c r="R26" s="12">
        <f t="shared" si="0"/>
        <v>175</v>
      </c>
    </row>
    <row r="27" spans="1:18" ht="17.25" customHeight="1" x14ac:dyDescent="0.2">
      <c r="A27" s="9">
        <v>21</v>
      </c>
      <c r="B27" s="1" t="s">
        <v>34</v>
      </c>
      <c r="C27" s="8">
        <v>50</v>
      </c>
      <c r="D27" s="8"/>
      <c r="E27" s="8"/>
      <c r="F27" s="8">
        <v>50</v>
      </c>
      <c r="G27" s="8"/>
      <c r="H27" s="8">
        <v>25</v>
      </c>
      <c r="I27" s="8"/>
      <c r="J27" s="8"/>
      <c r="K27" s="8"/>
      <c r="L27" s="8"/>
      <c r="M27" s="8"/>
      <c r="N27" s="8"/>
      <c r="O27" s="8"/>
      <c r="P27" s="8"/>
      <c r="Q27" s="8"/>
      <c r="R27" s="12">
        <f t="shared" si="0"/>
        <v>125</v>
      </c>
    </row>
    <row r="28" spans="1:18" ht="17.25" customHeight="1" x14ac:dyDescent="0.2">
      <c r="A28" s="9">
        <v>22</v>
      </c>
      <c r="B28" s="1" t="s">
        <v>44</v>
      </c>
      <c r="C28" s="8">
        <v>150</v>
      </c>
      <c r="D28" s="8">
        <v>75</v>
      </c>
      <c r="E28" s="8">
        <v>200</v>
      </c>
      <c r="F28" s="8">
        <v>200</v>
      </c>
      <c r="G28" s="8">
        <v>55</v>
      </c>
      <c r="H28" s="8">
        <v>250</v>
      </c>
      <c r="I28" s="8">
        <v>45</v>
      </c>
      <c r="J28" s="8">
        <v>35</v>
      </c>
      <c r="K28" s="8">
        <v>55</v>
      </c>
      <c r="L28" s="8">
        <v>20</v>
      </c>
      <c r="M28" s="8">
        <v>45</v>
      </c>
      <c r="N28" s="8">
        <v>50</v>
      </c>
      <c r="O28" s="8">
        <v>25</v>
      </c>
      <c r="P28" s="8">
        <v>200</v>
      </c>
      <c r="Q28" s="8">
        <v>150</v>
      </c>
      <c r="R28" s="12">
        <f t="shared" si="0"/>
        <v>1555</v>
      </c>
    </row>
    <row r="29" spans="1:18" ht="17.25" customHeight="1" x14ac:dyDescent="0.2">
      <c r="A29" s="9">
        <v>23</v>
      </c>
      <c r="B29" s="1" t="s">
        <v>35</v>
      </c>
      <c r="C29" s="8"/>
      <c r="D29" s="8"/>
      <c r="E29" s="8">
        <v>50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12">
        <f t="shared" si="0"/>
        <v>50</v>
      </c>
    </row>
    <row r="30" spans="1:18" ht="17.25" customHeight="1" x14ac:dyDescent="0.2">
      <c r="A30" s="9">
        <v>24</v>
      </c>
      <c r="B30" s="1" t="s">
        <v>36</v>
      </c>
      <c r="C30" s="8">
        <f>(330+250+355)*2</f>
        <v>1870</v>
      </c>
      <c r="D30" s="8">
        <v>675</v>
      </c>
      <c r="E30" s="8">
        <v>340</v>
      </c>
      <c r="F30" s="8">
        <f>35+50+325</f>
        <v>410</v>
      </c>
      <c r="G30" s="8">
        <v>130</v>
      </c>
      <c r="H30" s="8">
        <v>1065</v>
      </c>
      <c r="I30" s="8">
        <v>200</v>
      </c>
      <c r="J30" s="8">
        <v>50</v>
      </c>
      <c r="K30" s="8">
        <f>450</f>
        <v>450</v>
      </c>
      <c r="L30" s="8">
        <v>100</v>
      </c>
      <c r="M30" s="8">
        <v>400</v>
      </c>
      <c r="N30" s="8">
        <v>150</v>
      </c>
      <c r="O30" s="8">
        <v>125</v>
      </c>
      <c r="P30" s="8">
        <f>35+50+325</f>
        <v>410</v>
      </c>
      <c r="Q30" s="8">
        <v>250</v>
      </c>
      <c r="R30" s="12">
        <f t="shared" si="0"/>
        <v>6625</v>
      </c>
    </row>
    <row r="31" spans="1:18" ht="29.25" customHeight="1" x14ac:dyDescent="0.2">
      <c r="A31" s="9">
        <v>25</v>
      </c>
      <c r="B31" s="10" t="s">
        <v>37</v>
      </c>
      <c r="C31" s="8">
        <f>(25+75+120+20)*4</f>
        <v>960</v>
      </c>
      <c r="D31" s="8">
        <v>2550</v>
      </c>
      <c r="E31" s="8">
        <v>250</v>
      </c>
      <c r="F31" s="8">
        <v>290</v>
      </c>
      <c r="G31" s="8">
        <v>100</v>
      </c>
      <c r="H31" s="8">
        <v>870</v>
      </c>
      <c r="I31" s="8">
        <v>320</v>
      </c>
      <c r="J31" s="8">
        <v>50</v>
      </c>
      <c r="K31" s="8">
        <v>360</v>
      </c>
      <c r="L31" s="8">
        <v>150</v>
      </c>
      <c r="M31" s="8">
        <v>100</v>
      </c>
      <c r="N31" s="8">
        <v>250</v>
      </c>
      <c r="O31" s="8">
        <v>200</v>
      </c>
      <c r="P31" s="8">
        <v>290</v>
      </c>
      <c r="Q31" s="8">
        <v>350</v>
      </c>
      <c r="R31" s="12">
        <f t="shared" si="0"/>
        <v>7090</v>
      </c>
    </row>
    <row r="32" spans="1:18" ht="29.25" customHeight="1" x14ac:dyDescent="0.2">
      <c r="A32" s="9">
        <v>26</v>
      </c>
      <c r="B32" s="3" t="s">
        <v>38</v>
      </c>
      <c r="C32" s="8">
        <v>25</v>
      </c>
      <c r="D32" s="8"/>
      <c r="E32" s="8"/>
      <c r="F32" s="8"/>
      <c r="G32" s="8"/>
      <c r="H32" s="8"/>
      <c r="I32" s="8"/>
      <c r="J32" s="8">
        <v>10</v>
      </c>
      <c r="K32" s="8"/>
      <c r="L32" s="8">
        <v>100</v>
      </c>
      <c r="M32" s="8"/>
      <c r="N32" s="8"/>
      <c r="O32" s="8"/>
      <c r="P32" s="8"/>
      <c r="Q32" s="8"/>
      <c r="R32" s="12">
        <f t="shared" si="0"/>
        <v>135</v>
      </c>
    </row>
    <row r="33" spans="1:18" ht="17.25" customHeight="1" x14ac:dyDescent="0.2">
      <c r="A33" s="9"/>
      <c r="B33" s="1"/>
      <c r="C33" s="8">
        <f>SUM(C7:C32)</f>
        <v>89235</v>
      </c>
      <c r="D33" s="8">
        <f>SUM(D7:D32)</f>
        <v>59760</v>
      </c>
      <c r="E33" s="8">
        <f t="shared" ref="E33:Q33" si="1">SUM(E7:E32)</f>
        <v>43300</v>
      </c>
      <c r="F33" s="8">
        <f t="shared" si="1"/>
        <v>18970</v>
      </c>
      <c r="G33" s="8">
        <f t="shared" si="1"/>
        <v>14935</v>
      </c>
      <c r="H33" s="8">
        <f t="shared" si="1"/>
        <v>69340</v>
      </c>
      <c r="I33" s="8">
        <f t="shared" si="1"/>
        <v>79860</v>
      </c>
      <c r="J33" s="8">
        <f t="shared" si="1"/>
        <v>8015</v>
      </c>
      <c r="K33" s="8">
        <f t="shared" si="1"/>
        <v>67255</v>
      </c>
      <c r="L33" s="8">
        <f t="shared" si="1"/>
        <v>15005</v>
      </c>
      <c r="M33" s="8">
        <f t="shared" si="1"/>
        <v>36755</v>
      </c>
      <c r="N33" s="8">
        <f t="shared" si="1"/>
        <v>50100</v>
      </c>
      <c r="O33" s="8">
        <f t="shared" si="1"/>
        <v>8840</v>
      </c>
      <c r="P33" s="8">
        <f t="shared" si="1"/>
        <v>20370</v>
      </c>
      <c r="Q33" s="8">
        <f t="shared" si="1"/>
        <v>77430</v>
      </c>
      <c r="R33" s="13">
        <f>SUM(C33:Q33)</f>
        <v>659170</v>
      </c>
    </row>
    <row r="34" spans="1:18" x14ac:dyDescent="0.2">
      <c r="B34" s="4"/>
      <c r="C34" s="5"/>
    </row>
    <row r="35" spans="1:18" x14ac:dyDescent="0.2">
      <c r="B35" s="6" t="s">
        <v>39</v>
      </c>
      <c r="D35" t="s">
        <v>45</v>
      </c>
    </row>
    <row r="36" spans="1:18" x14ac:dyDescent="0.2">
      <c r="D36" t="s">
        <v>40</v>
      </c>
    </row>
    <row r="37" spans="1:18" x14ac:dyDescent="0.2">
      <c r="D37" t="s">
        <v>41</v>
      </c>
    </row>
  </sheetData>
  <mergeCells count="7">
    <mergeCell ref="A1:R1"/>
    <mergeCell ref="A2:R2"/>
    <mergeCell ref="A3:R3"/>
    <mergeCell ref="C4:Q4"/>
    <mergeCell ref="A4:A5"/>
    <mergeCell ref="B4:B5"/>
    <mergeCell ref="R4:R5"/>
  </mergeCells>
  <pageMargins left="0.7" right="0.7" top="0.75" bottom="0.75" header="0.3" footer="0.3"/>
  <pageSetup paperSize="5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remenMakaryo</dc:creator>
  <cp:lastModifiedBy>Lenovo</cp:lastModifiedBy>
  <dcterms:created xsi:type="dcterms:W3CDTF">2019-06-13T02:40:06Z</dcterms:created>
  <dcterms:modified xsi:type="dcterms:W3CDTF">2022-09-23T04:07:51Z</dcterms:modified>
</cp:coreProperties>
</file>