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0115" windowHeight="7755" activeTab="1"/>
  </bookViews>
  <sheets>
    <sheet name="september" sheetId="4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D22" i="4"/>
  <c r="D77"/>
  <c r="H77" s="1"/>
  <c r="D23"/>
  <c r="H23" s="1"/>
  <c r="E59"/>
  <c r="E57" s="1"/>
  <c r="I57" s="1"/>
  <c r="D32"/>
  <c r="D33"/>
  <c r="H33" s="1"/>
  <c r="D34"/>
  <c r="D35"/>
  <c r="H35" s="1"/>
  <c r="D36"/>
  <c r="D37"/>
  <c r="F37" s="1"/>
  <c r="J37" s="1"/>
  <c r="K37" s="1"/>
  <c r="D38"/>
  <c r="D39"/>
  <c r="H39" s="1"/>
  <c r="D40"/>
  <c r="D41"/>
  <c r="F41" s="1"/>
  <c r="J41" s="1"/>
  <c r="K41" s="1"/>
  <c r="D42"/>
  <c r="D44"/>
  <c r="D45"/>
  <c r="H45" s="1"/>
  <c r="D46"/>
  <c r="D48"/>
  <c r="D49"/>
  <c r="F49" s="1"/>
  <c r="G49" s="1"/>
  <c r="D50"/>
  <c r="D52"/>
  <c r="D53"/>
  <c r="F53" s="1"/>
  <c r="D54"/>
  <c r="D55"/>
  <c r="F55" s="1"/>
  <c r="J55" s="1"/>
  <c r="K55" s="1"/>
  <c r="D56"/>
  <c r="D58"/>
  <c r="D60"/>
  <c r="D61"/>
  <c r="H61" s="1"/>
  <c r="D62"/>
  <c r="D63"/>
  <c r="F63" s="1"/>
  <c r="J63" s="1"/>
  <c r="K63" s="1"/>
  <c r="D64"/>
  <c r="D66"/>
  <c r="D68"/>
  <c r="D69"/>
  <c r="H69" s="1"/>
  <c r="D70"/>
  <c r="D72"/>
  <c r="D73"/>
  <c r="H73" s="1"/>
  <c r="D74"/>
  <c r="D76"/>
  <c r="D78"/>
  <c r="D80"/>
  <c r="D82"/>
  <c r="D84"/>
  <c r="D85"/>
  <c r="H85" s="1"/>
  <c r="D86"/>
  <c r="D87"/>
  <c r="H87" s="1"/>
  <c r="D88"/>
  <c r="D90"/>
  <c r="D92"/>
  <c r="D93"/>
  <c r="F93" s="1"/>
  <c r="G93" s="1"/>
  <c r="D94"/>
  <c r="D95"/>
  <c r="H95" s="1"/>
  <c r="D96"/>
  <c r="D97"/>
  <c r="F97" s="1"/>
  <c r="G97" s="1"/>
  <c r="D98"/>
  <c r="D99"/>
  <c r="H99" s="1"/>
  <c r="D30"/>
  <c r="D31"/>
  <c r="F31" s="1"/>
  <c r="D26"/>
  <c r="D28"/>
  <c r="D29"/>
  <c r="D24"/>
  <c r="H25"/>
  <c r="D18"/>
  <c r="D19"/>
  <c r="F19" s="1"/>
  <c r="D20"/>
  <c r="D21"/>
  <c r="H21" s="1"/>
  <c r="D16"/>
  <c r="D17"/>
  <c r="H17" s="1"/>
  <c r="D14"/>
  <c r="D15"/>
  <c r="H15" s="1"/>
  <c r="I99"/>
  <c r="I97"/>
  <c r="I95"/>
  <c r="I93"/>
  <c r="E91"/>
  <c r="I91" s="1"/>
  <c r="C91"/>
  <c r="C89" s="1"/>
  <c r="I87"/>
  <c r="I85"/>
  <c r="E83"/>
  <c r="I83" s="1"/>
  <c r="C83"/>
  <c r="C81" s="1"/>
  <c r="I79"/>
  <c r="H79"/>
  <c r="F79"/>
  <c r="G79" s="1"/>
  <c r="E77"/>
  <c r="I77" s="1"/>
  <c r="C77"/>
  <c r="C75" s="1"/>
  <c r="I73"/>
  <c r="E71"/>
  <c r="I71" s="1"/>
  <c r="C71"/>
  <c r="I69"/>
  <c r="E67"/>
  <c r="I67" s="1"/>
  <c r="C67"/>
  <c r="I63"/>
  <c r="I61"/>
  <c r="I59"/>
  <c r="C59"/>
  <c r="C57" s="1"/>
  <c r="I55"/>
  <c r="I53"/>
  <c r="E51"/>
  <c r="I51" s="1"/>
  <c r="C51"/>
  <c r="I49"/>
  <c r="I47"/>
  <c r="I45"/>
  <c r="E43"/>
  <c r="I43" s="1"/>
  <c r="C43"/>
  <c r="I41"/>
  <c r="I39"/>
  <c r="I37"/>
  <c r="I35"/>
  <c r="I33"/>
  <c r="I31"/>
  <c r="I29"/>
  <c r="E27"/>
  <c r="I27" s="1"/>
  <c r="C27"/>
  <c r="I25"/>
  <c r="F25"/>
  <c r="G25" s="1"/>
  <c r="E23"/>
  <c r="I23" s="1"/>
  <c r="I21"/>
  <c r="I19"/>
  <c r="I17"/>
  <c r="I15"/>
  <c r="E13"/>
  <c r="I13" s="1"/>
  <c r="C13"/>
  <c r="C11" l="1"/>
  <c r="H55"/>
  <c r="H63"/>
  <c r="F99"/>
  <c r="J99" s="1"/>
  <c r="K99" s="1"/>
  <c r="D27"/>
  <c r="H27" s="1"/>
  <c r="F45"/>
  <c r="G45" s="1"/>
  <c r="F29"/>
  <c r="J29" s="1"/>
  <c r="K29" s="1"/>
  <c r="H53"/>
  <c r="F17"/>
  <c r="G17" s="1"/>
  <c r="F21"/>
  <c r="G21" s="1"/>
  <c r="D75"/>
  <c r="H75" s="1"/>
  <c r="H19"/>
  <c r="C65"/>
  <c r="C100" s="1"/>
  <c r="F33"/>
  <c r="J33" s="1"/>
  <c r="K33" s="1"/>
  <c r="H37"/>
  <c r="F85"/>
  <c r="G85" s="1"/>
  <c r="F95"/>
  <c r="G95" s="1"/>
  <c r="D13"/>
  <c r="H13" s="1"/>
  <c r="F15"/>
  <c r="G15" s="1"/>
  <c r="F35"/>
  <c r="J35" s="1"/>
  <c r="K35" s="1"/>
  <c r="F39"/>
  <c r="J39" s="1"/>
  <c r="K39" s="1"/>
  <c r="H49"/>
  <c r="F73"/>
  <c r="G73" s="1"/>
  <c r="F87"/>
  <c r="G87" s="1"/>
  <c r="H93"/>
  <c r="D71"/>
  <c r="H71" s="1"/>
  <c r="H41"/>
  <c r="H29"/>
  <c r="E11"/>
  <c r="I11" s="1"/>
  <c r="D91"/>
  <c r="D59"/>
  <c r="F69"/>
  <c r="J69" s="1"/>
  <c r="K69" s="1"/>
  <c r="D67"/>
  <c r="D51"/>
  <c r="H51" s="1"/>
  <c r="D83"/>
  <c r="F77"/>
  <c r="G77" s="1"/>
  <c r="E89"/>
  <c r="I89" s="1"/>
  <c r="E81"/>
  <c r="I81" s="1"/>
  <c r="E75"/>
  <c r="I75" s="1"/>
  <c r="J53"/>
  <c r="K53" s="1"/>
  <c r="G53"/>
  <c r="F51"/>
  <c r="J51" s="1"/>
  <c r="K51" s="1"/>
  <c r="F61"/>
  <c r="J61" s="1"/>
  <c r="K61" s="1"/>
  <c r="G63"/>
  <c r="H97"/>
  <c r="J31"/>
  <c r="K31" s="1"/>
  <c r="G31"/>
  <c r="H31"/>
  <c r="F23"/>
  <c r="J23" s="1"/>
  <c r="K23" s="1"/>
  <c r="G19"/>
  <c r="J19"/>
  <c r="K19" s="1"/>
  <c r="J25"/>
  <c r="K25" s="1"/>
  <c r="G37"/>
  <c r="G41"/>
  <c r="G55"/>
  <c r="J79"/>
  <c r="K79" s="1"/>
  <c r="E65"/>
  <c r="I65" s="1"/>
  <c r="J49"/>
  <c r="K49" s="1"/>
  <c r="J93"/>
  <c r="K93" s="1"/>
  <c r="J97"/>
  <c r="K97" s="1"/>
  <c r="G35" l="1"/>
  <c r="J21"/>
  <c r="K21" s="1"/>
  <c r="J17"/>
  <c r="K17" s="1"/>
  <c r="G39"/>
  <c r="G29"/>
  <c r="J85"/>
  <c r="K85" s="1"/>
  <c r="G99"/>
  <c r="J45"/>
  <c r="K45" s="1"/>
  <c r="G33"/>
  <c r="F83"/>
  <c r="G83" s="1"/>
  <c r="J87"/>
  <c r="K87" s="1"/>
  <c r="F13"/>
  <c r="G13" s="1"/>
  <c r="J77"/>
  <c r="K77" s="1"/>
  <c r="F75"/>
  <c r="J75" s="1"/>
  <c r="K75" s="1"/>
  <c r="J73"/>
  <c r="K73" s="1"/>
  <c r="J15"/>
  <c r="K15" s="1"/>
  <c r="F71"/>
  <c r="G71" s="1"/>
  <c r="F27"/>
  <c r="G27" s="1"/>
  <c r="J95"/>
  <c r="K95" s="1"/>
  <c r="F67"/>
  <c r="J67" s="1"/>
  <c r="K67" s="1"/>
  <c r="F91"/>
  <c r="F89" s="1"/>
  <c r="G61"/>
  <c r="G69"/>
  <c r="D89"/>
  <c r="H89" s="1"/>
  <c r="H91"/>
  <c r="F59"/>
  <c r="F57" s="1"/>
  <c r="D65"/>
  <c r="H65" s="1"/>
  <c r="H67"/>
  <c r="H59"/>
  <c r="D57"/>
  <c r="H57" s="1"/>
  <c r="G51"/>
  <c r="D81"/>
  <c r="H81" s="1"/>
  <c r="H83"/>
  <c r="D47"/>
  <c r="D43" s="1"/>
  <c r="D11" s="1"/>
  <c r="G23"/>
  <c r="G75"/>
  <c r="E100"/>
  <c r="J13" l="1"/>
  <c r="K13" s="1"/>
  <c r="J71"/>
  <c r="K71" s="1"/>
  <c r="F81"/>
  <c r="G81" s="1"/>
  <c r="J83"/>
  <c r="K83" s="1"/>
  <c r="J27"/>
  <c r="K27" s="1"/>
  <c r="G67"/>
  <c r="J59"/>
  <c r="K59" s="1"/>
  <c r="F65"/>
  <c r="G65" s="1"/>
  <c r="G59"/>
  <c r="J91"/>
  <c r="K91" s="1"/>
  <c r="G91"/>
  <c r="D100"/>
  <c r="F100" s="1"/>
  <c r="I100"/>
  <c r="H47"/>
  <c r="F47"/>
  <c r="G57"/>
  <c r="J57"/>
  <c r="K57" s="1"/>
  <c r="J89"/>
  <c r="K89" s="1"/>
  <c r="G89"/>
  <c r="J81" l="1"/>
  <c r="K81" s="1"/>
  <c r="J65"/>
  <c r="K65" s="1"/>
  <c r="O101"/>
  <c r="G47"/>
  <c r="F43"/>
  <c r="J47"/>
  <c r="K47" s="1"/>
  <c r="H100"/>
  <c r="H43"/>
  <c r="H11"/>
  <c r="F11" l="1"/>
  <c r="G43"/>
  <c r="J43"/>
  <c r="K43" s="1"/>
  <c r="G11" l="1"/>
  <c r="J11"/>
  <c r="K11" s="1"/>
  <c r="G100" l="1"/>
  <c r="J100"/>
  <c r="K100" s="1"/>
  <c r="L100" s="1"/>
</calcChain>
</file>

<file path=xl/sharedStrings.xml><?xml version="1.0" encoding="utf-8"?>
<sst xmlns="http://schemas.openxmlformats.org/spreadsheetml/2006/main" count="121" uniqueCount="116">
  <si>
    <t>DI KABUPATEN KARANGANYAR</t>
  </si>
  <si>
    <t>OPD</t>
  </si>
  <si>
    <t>SUMBER DANA</t>
  </si>
  <si>
    <t>TUTUP BULAN</t>
  </si>
  <si>
    <t>DANA (Rp)</t>
  </si>
  <si>
    <t>S P 2 D</t>
  </si>
  <si>
    <t>S P J</t>
  </si>
  <si>
    <t>REAL KEGIATAN %</t>
  </si>
  <si>
    <t>KET</t>
  </si>
  <si>
    <t>BELANJA LANGSUNG</t>
  </si>
  <si>
    <t>Penyediaan Jasa Surat Menyurat</t>
  </si>
  <si>
    <t>Penyediaan Bahan Logistik Kantor</t>
  </si>
  <si>
    <t>J U M L A H</t>
  </si>
  <si>
    <t>CAMAT JUMAPOLO</t>
  </si>
  <si>
    <t>Program Penunjang Urusan Pemerintahan Daerah Kabupaten/Kota</t>
  </si>
  <si>
    <t xml:space="preserve">Perencanaan, Penganggaran, dan Evaluasi Kinerja Perangkat Daerah </t>
  </si>
  <si>
    <t xml:space="preserve">Penyusunan Dokumen Perencanaan Perangkat Daerah </t>
  </si>
  <si>
    <t xml:space="preserve">Koordinasi dan Penyusunan Dokumen RKA-SKPD </t>
  </si>
  <si>
    <t xml:space="preserve">Koordinasi dan Penyusunan  DPA-SKPD </t>
  </si>
  <si>
    <t>Penyusunan    Laporan    Capaian    Kinerja   dan Ikhtisar Realisasi Kinerja SKPD</t>
  </si>
  <si>
    <t xml:space="preserve">Administrasi Keuangan Perangkat Daerah </t>
  </si>
  <si>
    <t>Penyediaan Gaji dan Tunjangan ASN</t>
  </si>
  <si>
    <t>7.01.01.02.01</t>
  </si>
  <si>
    <t>7.01.01.02.01.01</t>
  </si>
  <si>
    <t>7.01.01.02.01.02</t>
  </si>
  <si>
    <t>7.01.01.</t>
  </si>
  <si>
    <t>7.01.01.02.01.04</t>
  </si>
  <si>
    <t>7.01.01.02.01.06</t>
  </si>
  <si>
    <t>7.01.01.02.02</t>
  </si>
  <si>
    <t>7.01.01.02.02.01</t>
  </si>
  <si>
    <t xml:space="preserve">Administrasi Umum Perangkat Daerah </t>
  </si>
  <si>
    <t>Penyediaan Komponen Instalasi Listrik/ Penerangan Bangunan Kantor</t>
  </si>
  <si>
    <t xml:space="preserve">Penyediaan Peralatan Rumah Tangga </t>
  </si>
  <si>
    <t>Penyediaan Barang Cetakan dan Penggandaan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</si>
  <si>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</si>
  <si>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</si>
  <si>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</si>
  <si>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 xml:space="preserve">Penyediaan Jasa Penunjang Urusan Pemerintahan Daerah </t>
  </si>
  <si>
    <t>Penyediaan Jasa Komunikasi, Sumber Daya Air dan Listrik</t>
  </si>
  <si>
    <t>Penyediaan Jasa Pelayanan Umum Kantor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</si>
  <si>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</si>
  <si>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</si>
  <si>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</si>
  <si>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</si>
  <si>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</si>
  <si>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</si>
  <si>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</si>
  <si>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</si>
  <si>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</si>
  <si>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</si>
  <si>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 xml:space="preserve">Pemberdayaan Lembaga Kemasyarakatan Tingkat Kecamatan </t>
  </si>
  <si>
    <t>Peningkatan Efektifitas Kegiatan Pemberdayaan Masyarakat di Wilayah Kecamatan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</si>
  <si>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</si>
  <si>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</si>
  <si>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</si>
  <si>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</si>
  <si>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</si>
  <si>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</si>
  <si>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</si>
  <si>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 xml:space="preserve">Program Pembinaan Dan Pengawasan Pemerintahan Desa </t>
  </si>
  <si>
    <t xml:space="preserve">Fasilitasi, Rekomendasi, Dan Koordinasi Pembinaan Dan Pengawasan Pemerintahan Desa </t>
  </si>
  <si>
    <t xml:space="preserve">Fasilitasi Penyusunan Peraturan Desa Dan Peraturan Kepala Desa </t>
  </si>
  <si>
    <t xml:space="preserve">Fasilitasi Administrasi Tata Pemerintahan Desa </t>
  </si>
  <si>
    <t xml:space="preserve">Fasilitasi Pengelolaan Keuangan Desa dan Pendayagunaan Aset Desa </t>
  </si>
  <si>
    <t xml:space="preserve">Fasilitasi Pelaksanaan Tugas Kepala Desa Dan Perangkat Desa </t>
  </si>
  <si>
    <t>7.01.01.2.06</t>
  </si>
  <si>
    <t>7.01.01.2.06.01</t>
  </si>
  <si>
    <t>7.01.01.2.06.03</t>
  </si>
  <si>
    <t>7.01.01.2.06.04</t>
  </si>
  <si>
    <t>7.01.01.2.06.05</t>
  </si>
  <si>
    <t>7.01.01.2.06.06</t>
  </si>
  <si>
    <t>7.01.01.2.06.08</t>
  </si>
  <si>
    <t>7.01.01.2.06.09</t>
  </si>
  <si>
    <t>7.01.01.2.08</t>
  </si>
  <si>
    <t>7.01.01.2.08.01</t>
  </si>
  <si>
    <t>7.01.01.2.08.02</t>
  </si>
  <si>
    <t>7.01.01.2.08.04</t>
  </si>
  <si>
    <t>7.01.01.2.09</t>
  </si>
  <si>
    <t>7.01.01.2.09.01</t>
  </si>
  <si>
    <t>7.01.01.2.09.06</t>
  </si>
  <si>
    <t>7.01.02</t>
  </si>
  <si>
    <t>7.01.02.2.02</t>
  </si>
  <si>
    <t>7.01.02.2.02.02</t>
  </si>
  <si>
    <t>7.01.02.2.02.03</t>
  </si>
  <si>
    <t>7.01.03</t>
  </si>
  <si>
    <t>7.01.03.2.01</t>
  </si>
  <si>
    <t>7.01.03.2.01.01</t>
  </si>
  <si>
    <t>7.01.03.2.03</t>
  </si>
  <si>
    <t>7.01.03.2.03.01</t>
  </si>
  <si>
    <t>7.01.04</t>
  </si>
  <si>
    <t>7.01.04.2.01</t>
  </si>
  <si>
    <t>7.01.05</t>
  </si>
  <si>
    <t>7.01.05.2.01</t>
  </si>
  <si>
    <t>7.01.05.2.01.03</t>
  </si>
  <si>
    <t>7.01.05.2.01.04</t>
  </si>
  <si>
    <t>7.01.06</t>
  </si>
  <si>
    <t>7.01.06.2.01</t>
  </si>
  <si>
    <t>7.01.06.2.01.01</t>
  </si>
  <si>
    <t>7.01.06.2.01.02</t>
  </si>
  <si>
    <t>7.01.06.2.01.03</t>
  </si>
  <si>
    <t>7.01.06.2.01.05</t>
  </si>
  <si>
    <t>REALISASI PENGGUNA  DANA PEKERJAAN / KEGIATAN TAHUN ANGGARAN 2021</t>
  </si>
  <si>
    <t xml:space="preserve">Drs. MURSENO </t>
  </si>
  <si>
    <t xml:space="preserve">Pembina Tingkat I </t>
  </si>
  <si>
    <t xml:space="preserve">NIP. 19660102 199302 1 001 </t>
  </si>
  <si>
    <t>:  KECAMATAN JUMAPOLO</t>
  </si>
  <si>
    <t>:  D A U</t>
  </si>
  <si>
    <t>:  SEPTEMBER 2021</t>
  </si>
  <si>
    <t>Jumapolo,  30 September 2021</t>
  </si>
  <si>
    <t>%</t>
  </si>
  <si>
    <t>s/d Bulan Lalu (Rp)</t>
  </si>
  <si>
    <t>Bulan ini (Rp)</t>
  </si>
  <si>
    <t>s/d Bulan ini ( Rp )</t>
  </si>
  <si>
    <t>NO</t>
  </si>
  <si>
    <t>KODE REKENING/NAMA KEGIATAN DAN SUB KEGIATAN</t>
  </si>
  <si>
    <t xml:space="preserve">    a. DPA                b. Kontrak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</si>
</sst>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_);_(@_)"/>
    <numFmt numFmtId="167" formatCode="_(* #,##0.0_);_(* \(#,##0.0\);_(* &quot;-&quot;?_);_(@_)"/>
    <numFmt numFmtId="168" formatCode="_(* #,##0_);_(* \(#,##0\);_(* &quot;-&quot;??_);_(@_)"/>
    <numFmt numFmtId="170" formatCode="_(* #,##0_);_(* \(#,##0\);_(* &quot;-&quot;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i/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indexed="8"/>
      <name val="Calibri"/>
      <family val="2"/>
      <scheme val="minor"/>
    </font>
    <font>
      <sz val="10"/>
      <color indexed="8"/>
      <name val="Arial Narrow"/>
      <family val="2"/>
    </font>
    <font>
      <sz val="10"/>
      <color theme="1"/>
      <name val="Calibri"/>
      <family val="2"/>
      <charset val="1"/>
      <scheme val="minor"/>
    </font>
    <font>
      <b/>
      <sz val="10"/>
      <color indexed="8"/>
      <name val="Arial Narrow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top"/>
    </xf>
    <xf numFmtId="43" fontId="1" fillId="0" borderId="0" applyFont="0" applyFill="0" applyBorder="0" applyAlignment="0" applyProtection="0"/>
  </cellStyleXfs>
  <cellXfs count="141">
    <xf numFmtId="0" fontId="0" fillId="0" borderId="0" xfId="0"/>
    <xf numFmtId="164" fontId="0" fillId="0" borderId="0" xfId="1" applyFont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Alignment="1"/>
    <xf numFmtId="0" fontId="4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top"/>
    </xf>
    <xf numFmtId="0" fontId="5" fillId="2" borderId="0" xfId="0" applyFont="1" applyFill="1" applyBorder="1"/>
    <xf numFmtId="0" fontId="4" fillId="2" borderId="6" xfId="0" applyFont="1" applyFill="1" applyBorder="1" applyAlignment="1">
      <alignment horizontal="center" vertical="top"/>
    </xf>
    <xf numFmtId="10" fontId="4" fillId="2" borderId="6" xfId="2" applyNumberFormat="1" applyFont="1" applyFill="1" applyBorder="1" applyAlignment="1">
      <alignment vertical="top"/>
    </xf>
    <xf numFmtId="41" fontId="4" fillId="2" borderId="6" xfId="0" applyNumberFormat="1" applyFont="1" applyFill="1" applyBorder="1" applyAlignment="1">
      <alignment vertical="top"/>
    </xf>
    <xf numFmtId="41" fontId="4" fillId="2" borderId="6" xfId="0" applyNumberFormat="1" applyFont="1" applyFill="1" applyBorder="1" applyAlignment="1">
      <alignment horizontal="center" vertical="top"/>
    </xf>
    <xf numFmtId="167" fontId="4" fillId="2" borderId="6" xfId="0" applyNumberFormat="1" applyFont="1" applyFill="1" applyBorder="1" applyAlignment="1">
      <alignment horizontal="right" vertical="top"/>
    </xf>
    <xf numFmtId="0" fontId="4" fillId="2" borderId="6" xfId="0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center"/>
    </xf>
    <xf numFmtId="41" fontId="4" fillId="2" borderId="0" xfId="0" applyNumberFormat="1" applyFont="1" applyFill="1" applyBorder="1"/>
    <xf numFmtId="0" fontId="5" fillId="2" borderId="0" xfId="0" applyFont="1" applyFill="1"/>
    <xf numFmtId="41" fontId="5" fillId="2" borderId="0" xfId="0" applyNumberFormat="1" applyFont="1" applyFill="1"/>
    <xf numFmtId="164" fontId="4" fillId="2" borderId="0" xfId="1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41" fontId="5" fillId="2" borderId="0" xfId="0" applyNumberFormat="1" applyFont="1" applyFill="1" applyAlignment="1"/>
    <xf numFmtId="9" fontId="5" fillId="2" borderId="0" xfId="0" applyNumberFormat="1" applyFont="1" applyFill="1"/>
    <xf numFmtId="10" fontId="5" fillId="2" borderId="0" xfId="0" applyNumberFormat="1" applyFont="1" applyFill="1" applyAlignment="1"/>
    <xf numFmtId="0" fontId="5" fillId="2" borderId="0" xfId="0" applyFont="1" applyFill="1" applyAlignment="1"/>
    <xf numFmtId="2" fontId="4" fillId="2" borderId="6" xfId="0" applyNumberFormat="1" applyFont="1" applyFill="1" applyBorder="1" applyAlignment="1">
      <alignment vertical="top"/>
    </xf>
    <xf numFmtId="10" fontId="4" fillId="2" borderId="0" xfId="0" applyNumberFormat="1" applyFont="1" applyFill="1" applyBorder="1"/>
    <xf numFmtId="164" fontId="9" fillId="2" borderId="6" xfId="1" applyFont="1" applyFill="1" applyBorder="1" applyAlignment="1">
      <alignment horizontal="center" vertical="top"/>
    </xf>
    <xf numFmtId="41" fontId="10" fillId="2" borderId="0" xfId="0" applyNumberFormat="1" applyFont="1" applyFill="1" applyBorder="1"/>
    <xf numFmtId="0" fontId="10" fillId="2" borderId="0" xfId="0" applyFont="1" applyFill="1"/>
    <xf numFmtId="164" fontId="10" fillId="0" borderId="0" xfId="1" applyFont="1"/>
    <xf numFmtId="0" fontId="10" fillId="0" borderId="0" xfId="0" applyFont="1"/>
    <xf numFmtId="0" fontId="10" fillId="2" borderId="0" xfId="0" applyFont="1" applyFill="1" applyBorder="1"/>
    <xf numFmtId="41" fontId="10" fillId="2" borderId="0" xfId="0" applyNumberFormat="1" applyFont="1" applyFill="1"/>
    <xf numFmtId="0" fontId="0" fillId="2" borderId="0" xfId="0" applyFont="1" applyFill="1"/>
    <xf numFmtId="0" fontId="17" fillId="2" borderId="0" xfId="0" applyFont="1" applyFill="1"/>
    <xf numFmtId="41" fontId="17" fillId="2" borderId="0" xfId="0" applyNumberFormat="1" applyFont="1" applyFill="1"/>
    <xf numFmtId="0" fontId="17" fillId="2" borderId="0" xfId="0" applyFont="1" applyFill="1" applyAlignment="1">
      <alignment horizontal="center"/>
    </xf>
    <xf numFmtId="0" fontId="5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0" xfId="0" applyFill="1" applyAlignment="1">
      <alignment vertical="top"/>
    </xf>
    <xf numFmtId="164" fontId="0" fillId="0" borderId="0" xfId="1" applyFont="1" applyAlignment="1">
      <alignment vertical="top"/>
    </xf>
    <xf numFmtId="0" fontId="0" fillId="0" borderId="0" xfId="0" applyAlignment="1">
      <alignment vertical="top"/>
    </xf>
    <xf numFmtId="166" fontId="5" fillId="2" borderId="0" xfId="0" applyNumberFormat="1" applyFont="1" applyFill="1" applyBorder="1" applyAlignment="1">
      <alignment vertical="top"/>
    </xf>
    <xf numFmtId="41" fontId="10" fillId="2" borderId="0" xfId="0" applyNumberFormat="1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164" fontId="10" fillId="0" borderId="0" xfId="1" applyFont="1" applyAlignment="1">
      <alignment vertical="top"/>
    </xf>
    <xf numFmtId="0" fontId="10" fillId="0" borderId="0" xfId="0" applyFont="1" applyAlignment="1">
      <alignment vertical="top"/>
    </xf>
    <xf numFmtId="166" fontId="5" fillId="2" borderId="0" xfId="0" applyNumberFormat="1" applyFont="1" applyFill="1" applyBorder="1" applyAlignment="1">
      <alignment horizontal="right" vertical="top"/>
    </xf>
    <xf numFmtId="167" fontId="5" fillId="2" borderId="0" xfId="0" applyNumberFormat="1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/>
    <xf numFmtId="164" fontId="7" fillId="0" borderId="0" xfId="1" applyFont="1"/>
    <xf numFmtId="0" fontId="7" fillId="0" borderId="0" xfId="0" applyFont="1"/>
    <xf numFmtId="0" fontId="4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41" fontId="5" fillId="2" borderId="2" xfId="0" applyNumberFormat="1" applyFont="1" applyFill="1" applyBorder="1" applyAlignment="1">
      <alignment vertical="top"/>
    </xf>
    <xf numFmtId="0" fontId="8" fillId="2" borderId="5" xfId="3" applyFont="1" applyFill="1" applyBorder="1" applyAlignment="1">
      <alignment horizontal="left" vertical="top" wrapText="1"/>
    </xf>
    <xf numFmtId="164" fontId="9" fillId="2" borderId="5" xfId="1" applyFont="1" applyFill="1" applyBorder="1" applyAlignment="1">
      <alignment horizontal="center" vertical="top"/>
    </xf>
    <xf numFmtId="10" fontId="4" fillId="2" borderId="5" xfId="2" applyNumberFormat="1" applyFont="1" applyFill="1" applyBorder="1" applyAlignment="1">
      <alignment vertical="top"/>
    </xf>
    <xf numFmtId="41" fontId="4" fillId="2" borderId="5" xfId="0" applyNumberFormat="1" applyFont="1" applyFill="1" applyBorder="1" applyAlignment="1">
      <alignment vertical="top"/>
    </xf>
    <xf numFmtId="166" fontId="4" fillId="2" borderId="5" xfId="0" applyNumberFormat="1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41" fontId="5" fillId="2" borderId="2" xfId="0" applyNumberFormat="1" applyFont="1" applyFill="1" applyBorder="1" applyAlignment="1">
      <alignment horizontal="center" vertical="top"/>
    </xf>
    <xf numFmtId="10" fontId="5" fillId="2" borderId="2" xfId="0" applyNumberFormat="1" applyFont="1" applyFill="1" applyBorder="1" applyAlignment="1">
      <alignment vertical="top"/>
    </xf>
    <xf numFmtId="166" fontId="4" fillId="2" borderId="2" xfId="0" applyNumberFormat="1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164" fontId="10" fillId="0" borderId="0" xfId="1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5" fillId="2" borderId="5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left" vertical="top" wrapText="1"/>
    </xf>
    <xf numFmtId="10" fontId="4" fillId="2" borderId="5" xfId="0" applyNumberFormat="1" applyFont="1" applyFill="1" applyBorder="1" applyAlignment="1">
      <alignment vertical="top"/>
    </xf>
    <xf numFmtId="166" fontId="5" fillId="2" borderId="5" xfId="0" applyNumberFormat="1" applyFont="1" applyFill="1" applyBorder="1" applyAlignment="1">
      <alignment vertical="top"/>
    </xf>
    <xf numFmtId="164" fontId="12" fillId="2" borderId="2" xfId="1" applyFont="1" applyFill="1" applyBorder="1" applyAlignment="1">
      <alignment horizontal="center" vertical="top"/>
    </xf>
    <xf numFmtId="168" fontId="13" fillId="2" borderId="5" xfId="4" applyNumberFormat="1" applyFont="1" applyFill="1" applyBorder="1" applyAlignment="1">
      <alignment horizontal="left" vertical="top" wrapText="1"/>
    </xf>
    <xf numFmtId="164" fontId="10" fillId="2" borderId="5" xfId="1" applyFont="1" applyFill="1" applyBorder="1" applyAlignment="1">
      <alignment horizontal="center" vertical="top"/>
    </xf>
    <xf numFmtId="164" fontId="12" fillId="2" borderId="5" xfId="1" applyFont="1" applyFill="1" applyBorder="1" applyAlignment="1">
      <alignment horizontal="center" vertical="top"/>
    </xf>
    <xf numFmtId="41" fontId="5" fillId="2" borderId="5" xfId="0" applyNumberFormat="1" applyFont="1" applyFill="1" applyBorder="1" applyAlignment="1">
      <alignment vertical="top"/>
    </xf>
    <xf numFmtId="10" fontId="5" fillId="2" borderId="5" xfId="0" applyNumberFormat="1" applyFont="1" applyFill="1" applyBorder="1" applyAlignment="1">
      <alignment vertical="top"/>
    </xf>
    <xf numFmtId="164" fontId="10" fillId="2" borderId="2" xfId="1" applyFont="1" applyFill="1" applyBorder="1" applyAlignment="1">
      <alignment horizontal="center" vertical="top"/>
    </xf>
    <xf numFmtId="166" fontId="5" fillId="2" borderId="2" xfId="0" applyNumberFormat="1" applyFont="1" applyFill="1" applyBorder="1" applyAlignment="1">
      <alignment vertical="top"/>
    </xf>
    <xf numFmtId="168" fontId="14" fillId="2" borderId="5" xfId="4" applyNumberFormat="1" applyFont="1" applyFill="1" applyBorder="1" applyAlignment="1">
      <alignment horizontal="left" vertical="top" readingOrder="1"/>
    </xf>
    <xf numFmtId="164" fontId="15" fillId="2" borderId="2" xfId="1" applyFont="1" applyFill="1" applyBorder="1" applyAlignment="1">
      <alignment horizontal="center" vertical="top"/>
    </xf>
    <xf numFmtId="168" fontId="14" fillId="2" borderId="5" xfId="4" applyNumberFormat="1" applyFont="1" applyFill="1" applyBorder="1" applyAlignment="1">
      <alignment horizontal="left" vertical="top" wrapText="1" readingOrder="1"/>
    </xf>
    <xf numFmtId="164" fontId="15" fillId="2" borderId="5" xfId="1" applyFont="1" applyFill="1" applyBorder="1" applyAlignment="1">
      <alignment horizontal="center" vertical="top"/>
    </xf>
    <xf numFmtId="168" fontId="8" fillId="2" borderId="5" xfId="4" applyNumberFormat="1" applyFont="1" applyFill="1" applyBorder="1" applyAlignment="1">
      <alignment horizontal="left" vertical="top" readingOrder="1"/>
    </xf>
    <xf numFmtId="168" fontId="16" fillId="2" borderId="5" xfId="4" applyNumberFormat="1" applyFont="1" applyFill="1" applyBorder="1" applyAlignment="1">
      <alignment horizontal="center" vertical="top"/>
    </xf>
    <xf numFmtId="41" fontId="4" fillId="2" borderId="5" xfId="0" applyNumberFormat="1" applyFont="1" applyFill="1" applyBorder="1" applyAlignment="1">
      <alignment horizontal="center" vertical="top"/>
    </xf>
    <xf numFmtId="41" fontId="10" fillId="2" borderId="2" xfId="0" applyNumberFormat="1" applyFont="1" applyFill="1" applyBorder="1" applyAlignment="1">
      <alignment horizontal="center" vertical="top"/>
    </xf>
    <xf numFmtId="0" fontId="12" fillId="2" borderId="5" xfId="0" applyFont="1" applyFill="1" applyBorder="1" applyAlignment="1">
      <alignment horizontal="left" vertical="top" wrapText="1"/>
    </xf>
    <xf numFmtId="168" fontId="14" fillId="2" borderId="5" xfId="4" applyNumberFormat="1" applyFont="1" applyFill="1" applyBorder="1" applyAlignment="1">
      <alignment horizontal="center" vertical="top"/>
    </xf>
    <xf numFmtId="165" fontId="5" fillId="2" borderId="2" xfId="0" applyNumberFormat="1" applyFont="1" applyFill="1" applyBorder="1" applyAlignment="1">
      <alignment vertical="top"/>
    </xf>
    <xf numFmtId="166" fontId="5" fillId="2" borderId="5" xfId="0" applyNumberFormat="1" applyFont="1" applyFill="1" applyBorder="1" applyAlignment="1">
      <alignment horizontal="right" vertical="top"/>
    </xf>
    <xf numFmtId="166" fontId="5" fillId="2" borderId="2" xfId="0" applyNumberFormat="1" applyFont="1" applyFill="1" applyBorder="1" applyAlignment="1">
      <alignment horizontal="right" vertical="top"/>
    </xf>
    <xf numFmtId="168" fontId="14" fillId="2" borderId="2" xfId="4" applyNumberFormat="1" applyFont="1" applyFill="1" applyBorder="1" applyAlignment="1">
      <alignment horizontal="center" vertical="top"/>
    </xf>
    <xf numFmtId="164" fontId="10" fillId="2" borderId="5" xfId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168" fontId="8" fillId="2" borderId="5" xfId="4" applyNumberFormat="1" applyFont="1" applyFill="1" applyBorder="1" applyAlignment="1">
      <alignment horizontal="center" vertical="top"/>
    </xf>
    <xf numFmtId="167" fontId="4" fillId="2" borderId="5" xfId="0" applyNumberFormat="1" applyFont="1" applyFill="1" applyBorder="1" applyAlignment="1">
      <alignment horizontal="right" vertical="top"/>
    </xf>
    <xf numFmtId="168" fontId="8" fillId="2" borderId="2" xfId="4" applyNumberFormat="1" applyFont="1" applyFill="1" applyBorder="1" applyAlignment="1">
      <alignment horizontal="center" vertical="top"/>
    </xf>
    <xf numFmtId="167" fontId="5" fillId="2" borderId="2" xfId="0" applyNumberFormat="1" applyFont="1" applyFill="1" applyBorder="1" applyAlignment="1">
      <alignment horizontal="right" vertical="top"/>
    </xf>
    <xf numFmtId="170" fontId="5" fillId="2" borderId="5" xfId="0" applyNumberFormat="1" applyFont="1" applyFill="1" applyBorder="1" applyAlignment="1">
      <alignment horizontal="right" vertical="top"/>
    </xf>
    <xf numFmtId="167" fontId="5" fillId="2" borderId="5" xfId="0" applyNumberFormat="1" applyFont="1" applyFill="1" applyBorder="1" applyAlignment="1">
      <alignment horizontal="right" vertical="top"/>
    </xf>
    <xf numFmtId="170" fontId="5" fillId="2" borderId="2" xfId="0" applyNumberFormat="1" applyFont="1" applyFill="1" applyBorder="1" applyAlignment="1">
      <alignment horizontal="right" vertical="top"/>
    </xf>
    <xf numFmtId="164" fontId="5" fillId="2" borderId="5" xfId="1" applyFont="1" applyFill="1" applyBorder="1" applyAlignment="1">
      <alignment vertical="top"/>
    </xf>
    <xf numFmtId="170" fontId="5" fillId="2" borderId="2" xfId="0" applyNumberFormat="1" applyFont="1" applyFill="1" applyBorder="1" applyAlignment="1">
      <alignment vertical="top"/>
    </xf>
    <xf numFmtId="168" fontId="8" fillId="2" borderId="5" xfId="4" applyNumberFormat="1" applyFont="1" applyFill="1" applyBorder="1" applyAlignment="1">
      <alignment horizontal="left" vertical="top" wrapText="1" readingOrder="1"/>
    </xf>
    <xf numFmtId="0" fontId="4" fillId="2" borderId="5" xfId="0" applyFont="1" applyFill="1" applyBorder="1" applyAlignment="1">
      <alignment vertical="top"/>
    </xf>
    <xf numFmtId="168" fontId="16" fillId="2" borderId="2" xfId="4" applyNumberFormat="1" applyFont="1" applyFill="1" applyBorder="1" applyAlignment="1">
      <alignment horizontal="left" vertical="top" readingOrder="1"/>
    </xf>
    <xf numFmtId="168" fontId="14" fillId="2" borderId="2" xfId="4" applyNumberFormat="1" applyFont="1" applyFill="1" applyBorder="1" applyAlignment="1">
      <alignment horizontal="left" vertical="top" readingOrder="1"/>
    </xf>
    <xf numFmtId="164" fontId="5" fillId="2" borderId="2" xfId="0" applyNumberFormat="1" applyFont="1" applyFill="1" applyBorder="1" applyAlignment="1">
      <alignment vertical="top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wrapText="1"/>
    </xf>
    <xf numFmtId="0" fontId="7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</cellXfs>
  <cellStyles count="5">
    <cellStyle name="Comma [0]" xfId="1" builtinId="6"/>
    <cellStyle name="Comma 46" xfId="4"/>
    <cellStyle name="Normal" xfId="0" builtinId="0"/>
    <cellStyle name="Normal 15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1"/>
  <sheetViews>
    <sheetView view="pageBreakPreview" zoomScale="86" zoomScaleNormal="82" zoomScaleSheetLayoutView="86" workbookViewId="0">
      <pane ySplit="7" topLeftCell="A8" activePane="bottomLeft" state="frozen"/>
      <selection pane="bottomLeft" activeCell="K7" sqref="K7"/>
    </sheetView>
  </sheetViews>
  <sheetFormatPr defaultRowHeight="15"/>
  <cols>
    <col min="1" max="1" width="9.28515625" style="4" bestFit="1" customWidth="1"/>
    <col min="2" max="2" width="43.5703125" style="4" customWidth="1"/>
    <col min="3" max="5" width="14.85546875" style="4" customWidth="1"/>
    <col min="6" max="6" width="14.5703125" style="4" customWidth="1"/>
    <col min="7" max="7" width="8.5703125" style="4" customWidth="1"/>
    <col min="8" max="8" width="14.7109375" style="4" customWidth="1"/>
    <col min="9" max="9" width="14.42578125" style="4" customWidth="1"/>
    <col min="10" max="10" width="14.7109375" style="4" customWidth="1"/>
    <col min="11" max="11" width="9.28515625" style="4" customWidth="1"/>
    <col min="12" max="12" width="15" style="4" customWidth="1"/>
    <col min="13" max="13" width="9.140625" style="4"/>
    <col min="14" max="14" width="9.140625" style="3"/>
    <col min="15" max="15" width="12.140625" style="3" bestFit="1" customWidth="1"/>
    <col min="16" max="17" width="9.140625" style="4"/>
  </cols>
  <sheetData>
    <row r="1" spans="1:19" ht="18.75" customHeight="1">
      <c r="A1" s="135" t="s">
        <v>101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2"/>
      <c r="R1" s="1"/>
      <c r="S1" s="1"/>
    </row>
    <row r="2" spans="1:19" ht="18.75" customHeight="1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2"/>
      <c r="R2" s="1"/>
      <c r="S2" s="1"/>
    </row>
    <row r="3" spans="1:19" ht="14.25" customHeight="1">
      <c r="B3" s="6" t="s">
        <v>1</v>
      </c>
      <c r="C3" s="7" t="s">
        <v>105</v>
      </c>
      <c r="D3" s="6"/>
      <c r="E3" s="6"/>
      <c r="F3" s="7"/>
      <c r="G3" s="7"/>
      <c r="H3" s="7"/>
      <c r="I3" s="7"/>
      <c r="L3" s="5"/>
      <c r="M3" s="5"/>
      <c r="N3" s="5"/>
      <c r="R3" s="1"/>
      <c r="S3" s="1"/>
    </row>
    <row r="4" spans="1:19" ht="14.25" customHeight="1">
      <c r="B4" s="6" t="s">
        <v>2</v>
      </c>
      <c r="C4" s="7" t="s">
        <v>106</v>
      </c>
      <c r="D4" s="6"/>
      <c r="E4" s="6"/>
      <c r="F4" s="7"/>
      <c r="G4" s="7"/>
      <c r="H4" s="7"/>
      <c r="I4" s="7"/>
      <c r="L4" s="5"/>
      <c r="M4" s="5"/>
      <c r="N4" s="5"/>
      <c r="R4" s="1"/>
      <c r="S4" s="1"/>
    </row>
    <row r="5" spans="1:19" ht="14.25" customHeight="1">
      <c r="B5" s="6" t="s">
        <v>3</v>
      </c>
      <c r="C5" s="7" t="s">
        <v>107</v>
      </c>
      <c r="D5" s="6"/>
      <c r="E5" s="6"/>
      <c r="F5" s="7"/>
      <c r="G5" s="7"/>
      <c r="H5" s="7"/>
      <c r="I5" s="7"/>
      <c r="L5" s="8"/>
      <c r="M5" s="8"/>
      <c r="N5" s="5"/>
      <c r="R5" s="1"/>
      <c r="S5" s="1"/>
    </row>
    <row r="6" spans="1:19" s="65" customFormat="1" ht="13.5" customHeight="1">
      <c r="A6" s="57"/>
      <c r="B6" s="133" t="s">
        <v>114</v>
      </c>
      <c r="C6" s="57" t="s">
        <v>4</v>
      </c>
      <c r="D6" s="58"/>
      <c r="E6" s="59" t="s">
        <v>5</v>
      </c>
      <c r="F6" s="59"/>
      <c r="G6" s="59"/>
      <c r="H6" s="58"/>
      <c r="I6" s="59" t="s">
        <v>6</v>
      </c>
      <c r="J6" s="59"/>
      <c r="K6" s="60"/>
      <c r="L6" s="136" t="s">
        <v>7</v>
      </c>
      <c r="M6" s="138" t="s">
        <v>8</v>
      </c>
      <c r="N6" s="61"/>
      <c r="O6" s="62"/>
      <c r="P6" s="63"/>
      <c r="Q6" s="63"/>
      <c r="R6" s="64"/>
      <c r="S6" s="64"/>
    </row>
    <row r="7" spans="1:19" s="65" customFormat="1" ht="24.75" customHeight="1">
      <c r="A7" s="129" t="s">
        <v>113</v>
      </c>
      <c r="B7" s="134"/>
      <c r="C7" s="130" t="s">
        <v>115</v>
      </c>
      <c r="D7" s="128" t="s">
        <v>110</v>
      </c>
      <c r="E7" s="78" t="s">
        <v>111</v>
      </c>
      <c r="F7" s="128" t="s">
        <v>112</v>
      </c>
      <c r="G7" s="78" t="s">
        <v>109</v>
      </c>
      <c r="H7" s="128" t="s">
        <v>110</v>
      </c>
      <c r="I7" s="78" t="s">
        <v>111</v>
      </c>
      <c r="J7" s="128" t="s">
        <v>112</v>
      </c>
      <c r="K7" s="78" t="s">
        <v>109</v>
      </c>
      <c r="L7" s="137"/>
      <c r="M7" s="139"/>
      <c r="N7" s="61"/>
      <c r="O7" s="62"/>
      <c r="P7" s="63"/>
      <c r="Q7" s="63"/>
      <c r="R7" s="64"/>
      <c r="S7" s="64"/>
    </row>
    <row r="8" spans="1:19" s="65" customFormat="1" ht="12.75" customHeight="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66"/>
      <c r="O8" s="67"/>
      <c r="P8" s="63"/>
      <c r="Q8" s="63"/>
      <c r="R8" s="64"/>
      <c r="S8" s="64"/>
    </row>
    <row r="9" spans="1:19" ht="13.5" customHeight="1">
      <c r="A9" s="9"/>
      <c r="B9" s="11" t="s">
        <v>9</v>
      </c>
      <c r="C9" s="9"/>
      <c r="D9" s="9"/>
      <c r="E9" s="9"/>
      <c r="F9" s="9"/>
      <c r="G9" s="9"/>
      <c r="H9" s="9"/>
      <c r="I9" s="10"/>
      <c r="J9" s="10"/>
      <c r="K9" s="9"/>
      <c r="L9" s="9"/>
      <c r="M9" s="9"/>
      <c r="N9" s="5"/>
      <c r="R9" s="1"/>
      <c r="S9" s="1"/>
    </row>
    <row r="10" spans="1:19" s="49" customFormat="1" ht="21" customHeight="1">
      <c r="A10" s="77">
        <v>1</v>
      </c>
      <c r="B10" s="68" t="s">
        <v>25</v>
      </c>
      <c r="C10" s="69"/>
      <c r="D10" s="70"/>
      <c r="E10" s="70"/>
      <c r="F10" s="70"/>
      <c r="G10" s="70"/>
      <c r="H10" s="70"/>
      <c r="I10" s="71"/>
      <c r="J10" s="71"/>
      <c r="K10" s="70"/>
      <c r="L10" s="70"/>
      <c r="M10" s="70"/>
      <c r="N10" s="45"/>
      <c r="O10" s="46"/>
      <c r="P10" s="47"/>
      <c r="Q10" s="47"/>
      <c r="R10" s="48"/>
      <c r="S10" s="48"/>
    </row>
    <row r="11" spans="1:19" s="54" customFormat="1" ht="27" customHeight="1">
      <c r="A11" s="78"/>
      <c r="B11" s="72" t="s">
        <v>14</v>
      </c>
      <c r="C11" s="73">
        <f>SUM(C13+C23+C43+C27+C51)</f>
        <v>2200147000</v>
      </c>
      <c r="D11" s="73" t="e">
        <f>SUM(D13+D23+D43+D51+D27)</f>
        <v>#REF!</v>
      </c>
      <c r="E11" s="73">
        <f>SUM(E13+E23+E43+E51+E27)</f>
        <v>14625000</v>
      </c>
      <c r="F11" s="73" t="e">
        <f>SUM(F13+F23+F43+F51)</f>
        <v>#REF!</v>
      </c>
      <c r="G11" s="74" t="e">
        <f>F11/C11*100%</f>
        <v>#REF!</v>
      </c>
      <c r="H11" s="75" t="e">
        <f>D11</f>
        <v>#REF!</v>
      </c>
      <c r="I11" s="75">
        <f t="shared" ref="I11:J11" si="0">E11</f>
        <v>14625000</v>
      </c>
      <c r="J11" s="75" t="e">
        <f t="shared" si="0"/>
        <v>#REF!</v>
      </c>
      <c r="K11" s="76" t="e">
        <f>J11/C11*100</f>
        <v>#REF!</v>
      </c>
      <c r="L11" s="76"/>
      <c r="M11" s="76"/>
      <c r="N11" s="50"/>
      <c r="O11" s="51"/>
      <c r="P11" s="52"/>
      <c r="Q11" s="52"/>
      <c r="R11" s="53"/>
      <c r="S11" s="53"/>
    </row>
    <row r="12" spans="1:19" s="85" customFormat="1" ht="18" customHeight="1">
      <c r="A12" s="79"/>
      <c r="B12" s="68" t="s">
        <v>22</v>
      </c>
      <c r="C12" s="80"/>
      <c r="D12" s="80"/>
      <c r="E12" s="71"/>
      <c r="F12" s="71"/>
      <c r="G12" s="81"/>
      <c r="H12" s="71"/>
      <c r="I12" s="71"/>
      <c r="J12" s="71"/>
      <c r="K12" s="82"/>
      <c r="L12" s="70"/>
      <c r="M12" s="70"/>
      <c r="N12" s="45"/>
      <c r="O12" s="51"/>
      <c r="P12" s="83"/>
      <c r="Q12" s="83"/>
      <c r="R12" s="84"/>
      <c r="S12" s="84"/>
    </row>
    <row r="13" spans="1:19" s="85" customFormat="1" ht="27" customHeight="1">
      <c r="A13" s="86"/>
      <c r="B13" s="87" t="s">
        <v>15</v>
      </c>
      <c r="C13" s="73">
        <f>SUM(C15+C17+C19+C21)</f>
        <v>3600000</v>
      </c>
      <c r="D13" s="73" t="e">
        <f>SUM(D15+D17+D19+D21)</f>
        <v>#REF!</v>
      </c>
      <c r="E13" s="73">
        <f t="shared" ref="E13:F13" si="1">SUM(E15+E17+E19+E21)</f>
        <v>0</v>
      </c>
      <c r="F13" s="73" t="e">
        <f t="shared" si="1"/>
        <v>#REF!</v>
      </c>
      <c r="G13" s="88" t="e">
        <f t="shared" ref="G13:G75" si="2">F13/C13*100%</f>
        <v>#REF!</v>
      </c>
      <c r="H13" s="75" t="e">
        <f t="shared" ref="H13:J75" si="3">D13</f>
        <v>#REF!</v>
      </c>
      <c r="I13" s="75">
        <f t="shared" si="3"/>
        <v>0</v>
      </c>
      <c r="J13" s="75" t="e">
        <f t="shared" si="3"/>
        <v>#REF!</v>
      </c>
      <c r="K13" s="76" t="e">
        <f t="shared" ref="K13:K75" si="4">J13/C13*100</f>
        <v>#REF!</v>
      </c>
      <c r="L13" s="76"/>
      <c r="M13" s="89"/>
      <c r="N13" s="50"/>
      <c r="O13" s="51"/>
      <c r="P13" s="83"/>
      <c r="Q13" s="83"/>
      <c r="R13" s="84"/>
      <c r="S13" s="84"/>
    </row>
    <row r="14" spans="1:19" s="85" customFormat="1" ht="17.25" customHeight="1">
      <c r="A14" s="79"/>
      <c r="B14" s="70" t="s">
        <v>23</v>
      </c>
      <c r="C14" s="80"/>
      <c r="D14" s="90" t="e">
        <f>#REF!</f>
        <v>#REF!</v>
      </c>
      <c r="E14" s="71"/>
      <c r="F14" s="71"/>
      <c r="G14" s="81"/>
      <c r="H14" s="71"/>
      <c r="I14" s="71"/>
      <c r="J14" s="71"/>
      <c r="K14" s="82"/>
      <c r="L14" s="70"/>
      <c r="M14" s="70"/>
      <c r="N14" s="45"/>
      <c r="O14" s="51"/>
      <c r="P14" s="83"/>
      <c r="Q14" s="83"/>
      <c r="R14" s="84"/>
      <c r="S14" s="84"/>
    </row>
    <row r="15" spans="1:19" s="85" customFormat="1" ht="26.25" customHeight="1">
      <c r="A15" s="86"/>
      <c r="B15" s="91" t="s">
        <v>16</v>
      </c>
      <c r="C15" s="92">
        <v>900000</v>
      </c>
      <c r="D15" s="93" t="e">
        <f>#REF!</f>
        <v>#REF!</v>
      </c>
      <c r="E15" s="92">
        <v>0</v>
      </c>
      <c r="F15" s="94" t="e">
        <f t="shared" ref="F15:F73" si="5">D15+E15</f>
        <v>#REF!</v>
      </c>
      <c r="G15" s="95" t="e">
        <f t="shared" si="2"/>
        <v>#REF!</v>
      </c>
      <c r="H15" s="94" t="e">
        <f t="shared" si="3"/>
        <v>#REF!</v>
      </c>
      <c r="I15" s="94">
        <f t="shared" si="3"/>
        <v>0</v>
      </c>
      <c r="J15" s="94" t="e">
        <f t="shared" si="3"/>
        <v>#REF!</v>
      </c>
      <c r="K15" s="89" t="e">
        <f t="shared" si="4"/>
        <v>#REF!</v>
      </c>
      <c r="L15" s="89"/>
      <c r="M15" s="89"/>
      <c r="N15" s="50"/>
      <c r="O15" s="51"/>
      <c r="P15" s="83"/>
      <c r="Q15" s="83"/>
      <c r="R15" s="84"/>
      <c r="S15" s="84"/>
    </row>
    <row r="16" spans="1:19" s="85" customFormat="1" ht="16.5" customHeight="1">
      <c r="A16" s="79"/>
      <c r="B16" s="70" t="s">
        <v>24</v>
      </c>
      <c r="C16" s="96"/>
      <c r="D16" s="90" t="e">
        <f>#REF!</f>
        <v>#REF!</v>
      </c>
      <c r="E16" s="80"/>
      <c r="F16" s="71"/>
      <c r="G16" s="81"/>
      <c r="H16" s="71"/>
      <c r="I16" s="71"/>
      <c r="J16" s="71"/>
      <c r="K16" s="97"/>
      <c r="L16" s="70"/>
      <c r="M16" s="70"/>
      <c r="N16" s="45"/>
      <c r="O16" s="51"/>
      <c r="P16" s="83"/>
      <c r="Q16" s="83"/>
      <c r="R16" s="84"/>
      <c r="S16" s="84"/>
    </row>
    <row r="17" spans="1:19" s="85" customFormat="1" ht="25.5" customHeight="1">
      <c r="A17" s="86"/>
      <c r="B17" s="98" t="s">
        <v>17</v>
      </c>
      <c r="C17" s="92">
        <v>900000</v>
      </c>
      <c r="D17" s="93" t="e">
        <f>#REF!</f>
        <v>#REF!</v>
      </c>
      <c r="E17" s="92">
        <v>0</v>
      </c>
      <c r="F17" s="94" t="e">
        <f t="shared" si="5"/>
        <v>#REF!</v>
      </c>
      <c r="G17" s="95" t="e">
        <f t="shared" si="2"/>
        <v>#REF!</v>
      </c>
      <c r="H17" s="94" t="e">
        <f t="shared" si="3"/>
        <v>#REF!</v>
      </c>
      <c r="I17" s="94">
        <f t="shared" si="3"/>
        <v>0</v>
      </c>
      <c r="J17" s="94" t="e">
        <f t="shared" si="3"/>
        <v>#REF!</v>
      </c>
      <c r="K17" s="89" t="e">
        <f t="shared" si="4"/>
        <v>#REF!</v>
      </c>
      <c r="L17" s="89"/>
      <c r="M17" s="89"/>
      <c r="N17" s="50"/>
      <c r="O17" s="51"/>
      <c r="P17" s="83"/>
      <c r="Q17" s="83"/>
      <c r="R17" s="84"/>
      <c r="S17" s="84"/>
    </row>
    <row r="18" spans="1:19" s="85" customFormat="1" ht="17.25" customHeight="1">
      <c r="A18" s="79"/>
      <c r="B18" s="70" t="s">
        <v>26</v>
      </c>
      <c r="C18" s="99"/>
      <c r="D18" s="90" t="e">
        <f>#REF!</f>
        <v>#REF!</v>
      </c>
      <c r="E18" s="80"/>
      <c r="F18" s="71"/>
      <c r="G18" s="81"/>
      <c r="H18" s="71"/>
      <c r="I18" s="71"/>
      <c r="J18" s="71"/>
      <c r="K18" s="97"/>
      <c r="L18" s="70"/>
      <c r="M18" s="70"/>
      <c r="N18" s="45"/>
      <c r="O18" s="51"/>
      <c r="P18" s="83"/>
      <c r="Q18" s="83"/>
      <c r="R18" s="84"/>
      <c r="S18" s="84"/>
    </row>
    <row r="19" spans="1:19" s="85" customFormat="1" ht="21.75" customHeight="1">
      <c r="A19" s="86"/>
      <c r="B19" s="98" t="s">
        <v>18</v>
      </c>
      <c r="C19" s="92">
        <v>900000</v>
      </c>
      <c r="D19" s="93" t="e">
        <f>#REF!</f>
        <v>#REF!</v>
      </c>
      <c r="E19" s="92">
        <v>0</v>
      </c>
      <c r="F19" s="94" t="e">
        <f t="shared" si="5"/>
        <v>#REF!</v>
      </c>
      <c r="G19" s="95" t="e">
        <f t="shared" si="2"/>
        <v>#REF!</v>
      </c>
      <c r="H19" s="94" t="e">
        <f t="shared" si="3"/>
        <v>#REF!</v>
      </c>
      <c r="I19" s="94">
        <f t="shared" si="3"/>
        <v>0</v>
      </c>
      <c r="J19" s="94" t="e">
        <f t="shared" si="3"/>
        <v>#REF!</v>
      </c>
      <c r="K19" s="89" t="e">
        <f t="shared" si="4"/>
        <v>#REF!</v>
      </c>
      <c r="L19" s="89"/>
      <c r="M19" s="89"/>
      <c r="N19" s="50"/>
      <c r="O19" s="51"/>
      <c r="P19" s="83"/>
      <c r="Q19" s="83"/>
      <c r="R19" s="84"/>
      <c r="S19" s="84"/>
    </row>
    <row r="20" spans="1:19" s="85" customFormat="1" ht="17.25" customHeight="1">
      <c r="A20" s="79"/>
      <c r="B20" s="70" t="s">
        <v>27</v>
      </c>
      <c r="C20" s="96"/>
      <c r="D20" s="90" t="e">
        <f>#REF!</f>
        <v>#REF!</v>
      </c>
      <c r="E20" s="80"/>
      <c r="F20" s="71"/>
      <c r="G20" s="81"/>
      <c r="H20" s="71"/>
      <c r="I20" s="71"/>
      <c r="J20" s="71"/>
      <c r="K20" s="97"/>
      <c r="L20" s="70"/>
      <c r="M20" s="70"/>
      <c r="N20" s="45"/>
      <c r="O20" s="51"/>
      <c r="P20" s="83"/>
      <c r="Q20" s="83"/>
      <c r="R20" s="84"/>
      <c r="S20" s="84"/>
    </row>
    <row r="21" spans="1:19" s="85" customFormat="1" ht="24.75" customHeight="1">
      <c r="A21" s="86"/>
      <c r="B21" s="100" t="s">
        <v>19</v>
      </c>
      <c r="C21" s="92">
        <v>900000</v>
      </c>
      <c r="D21" s="93" t="e">
        <f>#REF!</f>
        <v>#REF!</v>
      </c>
      <c r="E21" s="101">
        <v>0</v>
      </c>
      <c r="F21" s="94" t="e">
        <f t="shared" si="5"/>
        <v>#REF!</v>
      </c>
      <c r="G21" s="95" t="e">
        <f t="shared" si="2"/>
        <v>#REF!</v>
      </c>
      <c r="H21" s="94" t="e">
        <f t="shared" si="3"/>
        <v>#REF!</v>
      </c>
      <c r="I21" s="94">
        <f t="shared" si="3"/>
        <v>0</v>
      </c>
      <c r="J21" s="94" t="e">
        <f t="shared" si="3"/>
        <v>#REF!</v>
      </c>
      <c r="K21" s="89" t="e">
        <f t="shared" si="4"/>
        <v>#REF!</v>
      </c>
      <c r="L21" s="89"/>
      <c r="M21" s="89"/>
      <c r="N21" s="50"/>
      <c r="O21" s="51"/>
      <c r="P21" s="83"/>
      <c r="Q21" s="83"/>
      <c r="R21" s="84"/>
      <c r="S21" s="84"/>
    </row>
    <row r="22" spans="1:19" s="85" customFormat="1" ht="17.25" customHeight="1">
      <c r="A22" s="79"/>
      <c r="B22" s="68" t="s">
        <v>28</v>
      </c>
      <c r="C22" s="99"/>
      <c r="D22" s="90" t="e">
        <f>#REF!</f>
        <v>#REF!</v>
      </c>
      <c r="E22" s="80"/>
      <c r="F22" s="71"/>
      <c r="G22" s="81"/>
      <c r="H22" s="71"/>
      <c r="I22" s="71"/>
      <c r="J22" s="71"/>
      <c r="K22" s="97"/>
      <c r="L22" s="70"/>
      <c r="M22" s="70"/>
      <c r="N22" s="45"/>
      <c r="O22" s="51"/>
      <c r="P22" s="83"/>
      <c r="Q22" s="83"/>
      <c r="R22" s="84"/>
      <c r="S22" s="84"/>
    </row>
    <row r="23" spans="1:19" s="84" customFormat="1" ht="21.75" customHeight="1">
      <c r="A23" s="86"/>
      <c r="B23" s="102" t="s">
        <v>20</v>
      </c>
      <c r="C23" s="103">
        <v>2018927000</v>
      </c>
      <c r="D23" s="73">
        <f>D25</f>
        <v>1343680407</v>
      </c>
      <c r="E23" s="104">
        <f t="shared" ref="E23:F23" si="6">E25</f>
        <v>0</v>
      </c>
      <c r="F23" s="104">
        <f t="shared" si="6"/>
        <v>1343680407</v>
      </c>
      <c r="G23" s="88">
        <f t="shared" si="2"/>
        <v>0.6655418482193759</v>
      </c>
      <c r="H23" s="75">
        <f t="shared" si="3"/>
        <v>1343680407</v>
      </c>
      <c r="I23" s="75">
        <f t="shared" si="3"/>
        <v>0</v>
      </c>
      <c r="J23" s="75">
        <f t="shared" si="3"/>
        <v>1343680407</v>
      </c>
      <c r="K23" s="76">
        <f t="shared" si="4"/>
        <v>66.554184821937596</v>
      </c>
      <c r="L23" s="76"/>
      <c r="M23" s="76"/>
      <c r="N23" s="50"/>
      <c r="O23" s="51"/>
      <c r="P23" s="83"/>
      <c r="Q23" s="83"/>
    </row>
    <row r="24" spans="1:19" s="84" customFormat="1" ht="15.75" customHeight="1">
      <c r="A24" s="79"/>
      <c r="B24" s="70" t="s">
        <v>29</v>
      </c>
      <c r="C24" s="105"/>
      <c r="D24" s="90" t="e">
        <f>#REF!</f>
        <v>#REF!</v>
      </c>
      <c r="E24" s="80"/>
      <c r="F24" s="71"/>
      <c r="G24" s="81"/>
      <c r="H24" s="71"/>
      <c r="I24" s="71"/>
      <c r="J24" s="71"/>
      <c r="K24" s="82"/>
      <c r="L24" s="70"/>
      <c r="M24" s="70"/>
      <c r="N24" s="45"/>
      <c r="O24" s="51"/>
      <c r="P24" s="83"/>
      <c r="Q24" s="83"/>
    </row>
    <row r="25" spans="1:19" s="84" customFormat="1" ht="22.5" customHeight="1">
      <c r="A25" s="86"/>
      <c r="B25" s="106" t="s">
        <v>21</v>
      </c>
      <c r="C25" s="107">
        <v>2018927000</v>
      </c>
      <c r="D25" s="93">
        <v>1343680407</v>
      </c>
      <c r="E25" s="92">
        <v>0</v>
      </c>
      <c r="F25" s="94">
        <f t="shared" si="5"/>
        <v>1343680407</v>
      </c>
      <c r="G25" s="95">
        <f t="shared" si="2"/>
        <v>0.6655418482193759</v>
      </c>
      <c r="H25" s="94">
        <f t="shared" si="3"/>
        <v>1343680407</v>
      </c>
      <c r="I25" s="94">
        <f t="shared" si="3"/>
        <v>0</v>
      </c>
      <c r="J25" s="94">
        <f t="shared" si="3"/>
        <v>1343680407</v>
      </c>
      <c r="K25" s="89">
        <f t="shared" si="4"/>
        <v>66.554184821937596</v>
      </c>
      <c r="L25" s="89"/>
      <c r="M25" s="89"/>
      <c r="N25" s="50"/>
      <c r="O25" s="51"/>
      <c r="P25" s="83"/>
      <c r="Q25" s="83"/>
    </row>
    <row r="26" spans="1:19" s="84" customFormat="1" ht="16.5" customHeight="1">
      <c r="A26" s="79"/>
      <c r="B26" s="68" t="s">
        <v>65</v>
      </c>
      <c r="C26" s="80"/>
      <c r="D26" s="90" t="e">
        <f>#REF!</f>
        <v>#REF!</v>
      </c>
      <c r="E26" s="80"/>
      <c r="F26" s="71"/>
      <c r="G26" s="81"/>
      <c r="H26" s="71"/>
      <c r="I26" s="71"/>
      <c r="J26" s="71"/>
      <c r="K26" s="97"/>
      <c r="L26" s="108"/>
      <c r="M26" s="70"/>
      <c r="N26" s="45"/>
      <c r="O26" s="51"/>
      <c r="P26" s="83"/>
      <c r="Q26" s="83"/>
    </row>
    <row r="27" spans="1:19" s="84" customFormat="1" ht="22.5" customHeight="1">
      <c r="A27" s="86"/>
      <c r="B27" s="102" t="s">
        <v>30</v>
      </c>
      <c r="C27" s="104">
        <f>SUM(C29+C31+C33+C35+C37+C39+C41)</f>
        <v>32500000</v>
      </c>
      <c r="D27" s="73" t="e">
        <f>SUM(D29+D31+D33+D35+D37+D39+D41)</f>
        <v>#REF!</v>
      </c>
      <c r="E27" s="104">
        <f t="shared" ref="E27:F27" si="7">SUM(E29+E31+E33+E35+E37+E39+E41)</f>
        <v>1285000</v>
      </c>
      <c r="F27" s="104" t="e">
        <f t="shared" si="7"/>
        <v>#REF!</v>
      </c>
      <c r="G27" s="88" t="e">
        <f t="shared" si="2"/>
        <v>#REF!</v>
      </c>
      <c r="H27" s="75" t="e">
        <f t="shared" si="3"/>
        <v>#REF!</v>
      </c>
      <c r="I27" s="75">
        <f t="shared" si="3"/>
        <v>1285000</v>
      </c>
      <c r="J27" s="75" t="e">
        <f t="shared" si="3"/>
        <v>#REF!</v>
      </c>
      <c r="K27" s="76" t="e">
        <f t="shared" si="4"/>
        <v>#REF!</v>
      </c>
      <c r="L27" s="109"/>
      <c r="M27" s="109"/>
      <c r="N27" s="55"/>
      <c r="O27" s="51"/>
      <c r="P27" s="83"/>
      <c r="Q27" s="83"/>
    </row>
    <row r="28" spans="1:19" s="84" customFormat="1" ht="16.5" customHeight="1">
      <c r="A28" s="79"/>
      <c r="B28" s="70" t="s">
        <v>66</v>
      </c>
      <c r="C28" s="80"/>
      <c r="D28" s="90" t="e">
        <f>#REF!</f>
        <v>#REF!</v>
      </c>
      <c r="E28" s="80"/>
      <c r="F28" s="71"/>
      <c r="G28" s="81"/>
      <c r="H28" s="71"/>
      <c r="I28" s="71"/>
      <c r="J28" s="71"/>
      <c r="K28" s="97"/>
      <c r="L28" s="110"/>
      <c r="M28" s="110"/>
      <c r="N28" s="55"/>
      <c r="O28" s="51"/>
      <c r="P28" s="83"/>
      <c r="Q28" s="83"/>
    </row>
    <row r="29" spans="1:19" s="84" customFormat="1" ht="30" customHeight="1">
      <c r="A29" s="86"/>
      <c r="B29" s="100" t="s">
        <v>31</v>
      </c>
      <c r="C29" s="107">
        <v>3000000</v>
      </c>
      <c r="D29" s="93" t="e">
        <f>#REF!</f>
        <v>#REF!</v>
      </c>
      <c r="E29" s="92">
        <v>0</v>
      </c>
      <c r="F29" s="94" t="e">
        <f t="shared" si="5"/>
        <v>#REF!</v>
      </c>
      <c r="G29" s="95" t="e">
        <f t="shared" si="2"/>
        <v>#REF!</v>
      </c>
      <c r="H29" s="94" t="e">
        <f t="shared" si="3"/>
        <v>#REF!</v>
      </c>
      <c r="I29" s="94">
        <f t="shared" si="3"/>
        <v>0</v>
      </c>
      <c r="J29" s="94" t="e">
        <f t="shared" si="3"/>
        <v>#REF!</v>
      </c>
      <c r="K29" s="89" t="e">
        <f t="shared" si="4"/>
        <v>#REF!</v>
      </c>
      <c r="L29" s="109"/>
      <c r="M29" s="109"/>
      <c r="N29" s="55"/>
      <c r="O29" s="51"/>
      <c r="P29" s="83"/>
      <c r="Q29" s="83"/>
    </row>
    <row r="30" spans="1:19" s="84" customFormat="1" ht="20.25" customHeight="1">
      <c r="A30" s="79"/>
      <c r="B30" s="70" t="s">
        <v>67</v>
      </c>
      <c r="C30" s="111"/>
      <c r="D30" s="90" t="e">
        <f>#REF!</f>
        <v>#REF!</v>
      </c>
      <c r="E30" s="80"/>
      <c r="F30" s="71"/>
      <c r="G30" s="81"/>
      <c r="H30" s="71"/>
      <c r="I30" s="71"/>
      <c r="J30" s="71"/>
      <c r="K30" s="97"/>
      <c r="L30" s="110"/>
      <c r="M30" s="110"/>
      <c r="N30" s="55"/>
      <c r="O30" s="51"/>
      <c r="P30" s="83"/>
      <c r="Q30" s="83"/>
    </row>
    <row r="31" spans="1:19" s="84" customFormat="1" ht="18" customHeight="1">
      <c r="A31" s="86"/>
      <c r="B31" s="98" t="s">
        <v>32</v>
      </c>
      <c r="C31" s="107">
        <v>3000000</v>
      </c>
      <c r="D31" s="93" t="e">
        <f>#REF!</f>
        <v>#REF!</v>
      </c>
      <c r="E31" s="92">
        <v>585000</v>
      </c>
      <c r="F31" s="94" t="e">
        <f t="shared" si="5"/>
        <v>#REF!</v>
      </c>
      <c r="G31" s="95" t="e">
        <f t="shared" si="2"/>
        <v>#REF!</v>
      </c>
      <c r="H31" s="94" t="e">
        <f t="shared" si="3"/>
        <v>#REF!</v>
      </c>
      <c r="I31" s="94">
        <f t="shared" si="3"/>
        <v>585000</v>
      </c>
      <c r="J31" s="94" t="e">
        <f t="shared" si="3"/>
        <v>#REF!</v>
      </c>
      <c r="K31" s="89" t="e">
        <f t="shared" si="4"/>
        <v>#REF!</v>
      </c>
      <c r="L31" s="109"/>
      <c r="M31" s="109"/>
      <c r="N31" s="55"/>
      <c r="O31" s="51"/>
      <c r="P31" s="83"/>
      <c r="Q31" s="83"/>
    </row>
    <row r="32" spans="1:19" s="84" customFormat="1" ht="16.5" customHeight="1">
      <c r="A32" s="79"/>
      <c r="B32" s="70" t="s">
        <v>68</v>
      </c>
      <c r="C32" s="111"/>
      <c r="D32" s="90" t="e">
        <f>#REF!</f>
        <v>#REF!</v>
      </c>
      <c r="E32" s="80"/>
      <c r="F32" s="71"/>
      <c r="G32" s="81"/>
      <c r="H32" s="71"/>
      <c r="I32" s="71"/>
      <c r="J32" s="71"/>
      <c r="K32" s="97"/>
      <c r="L32" s="110"/>
      <c r="M32" s="110"/>
      <c r="N32" s="55"/>
      <c r="O32" s="51"/>
      <c r="P32" s="83"/>
      <c r="Q32" s="83"/>
    </row>
    <row r="33" spans="1:17" s="84" customFormat="1" ht="23.25" customHeight="1">
      <c r="A33" s="86"/>
      <c r="B33" s="98" t="s">
        <v>11</v>
      </c>
      <c r="C33" s="107">
        <v>6000000</v>
      </c>
      <c r="D33" s="93" t="e">
        <f>#REF!</f>
        <v>#REF!</v>
      </c>
      <c r="E33" s="92">
        <v>0</v>
      </c>
      <c r="F33" s="94" t="e">
        <f t="shared" si="5"/>
        <v>#REF!</v>
      </c>
      <c r="G33" s="95" t="e">
        <f t="shared" si="2"/>
        <v>#REF!</v>
      </c>
      <c r="H33" s="94" t="e">
        <f t="shared" si="3"/>
        <v>#REF!</v>
      </c>
      <c r="I33" s="94">
        <f t="shared" si="3"/>
        <v>0</v>
      </c>
      <c r="J33" s="94" t="e">
        <f t="shared" si="3"/>
        <v>#REF!</v>
      </c>
      <c r="K33" s="89" t="e">
        <f t="shared" si="4"/>
        <v>#REF!</v>
      </c>
      <c r="L33" s="109"/>
      <c r="M33" s="109"/>
      <c r="N33" s="55"/>
      <c r="O33" s="51"/>
      <c r="P33" s="83"/>
      <c r="Q33" s="83"/>
    </row>
    <row r="34" spans="1:17" s="84" customFormat="1" ht="16.5" customHeight="1">
      <c r="A34" s="79"/>
      <c r="B34" s="70" t="s">
        <v>69</v>
      </c>
      <c r="C34" s="111"/>
      <c r="D34" s="90" t="e">
        <f>#REF!</f>
        <v>#REF!</v>
      </c>
      <c r="E34" s="80"/>
      <c r="F34" s="71"/>
      <c r="G34" s="81"/>
      <c r="H34" s="71"/>
      <c r="I34" s="71"/>
      <c r="J34" s="71"/>
      <c r="K34" s="97"/>
      <c r="L34" s="110"/>
      <c r="M34" s="110"/>
      <c r="N34" s="55"/>
      <c r="O34" s="51"/>
      <c r="P34" s="83"/>
      <c r="Q34" s="83"/>
    </row>
    <row r="35" spans="1:17" s="84" customFormat="1" ht="27" customHeight="1">
      <c r="A35" s="86"/>
      <c r="B35" s="98" t="s">
        <v>33</v>
      </c>
      <c r="C35" s="107">
        <v>4520000</v>
      </c>
      <c r="D35" s="93" t="e">
        <f>#REF!</f>
        <v>#REF!</v>
      </c>
      <c r="E35" s="92">
        <v>540000</v>
      </c>
      <c r="F35" s="94" t="e">
        <f t="shared" si="5"/>
        <v>#REF!</v>
      </c>
      <c r="G35" s="95" t="e">
        <f t="shared" si="2"/>
        <v>#REF!</v>
      </c>
      <c r="H35" s="94" t="e">
        <f t="shared" si="3"/>
        <v>#REF!</v>
      </c>
      <c r="I35" s="94">
        <f t="shared" si="3"/>
        <v>540000</v>
      </c>
      <c r="J35" s="94" t="e">
        <f t="shared" si="3"/>
        <v>#REF!</v>
      </c>
      <c r="K35" s="89" t="e">
        <f t="shared" si="4"/>
        <v>#REF!</v>
      </c>
      <c r="L35" s="109"/>
      <c r="M35" s="109"/>
      <c r="N35" s="55"/>
      <c r="O35" s="51"/>
      <c r="P35" s="83"/>
      <c r="Q35" s="83"/>
    </row>
    <row r="36" spans="1:17" s="84" customFormat="1" ht="18" customHeight="1">
      <c r="A36" s="79"/>
      <c r="B36" s="70" t="s">
        <v>70</v>
      </c>
      <c r="C36" s="111"/>
      <c r="D36" s="90" t="e">
        <f>#REF!</f>
        <v>#REF!</v>
      </c>
      <c r="E36" s="80"/>
      <c r="F36" s="71"/>
      <c r="G36" s="81"/>
      <c r="H36" s="71"/>
      <c r="I36" s="71"/>
      <c r="J36" s="71"/>
      <c r="K36" s="97"/>
      <c r="L36" s="110"/>
      <c r="M36" s="110"/>
      <c r="N36" s="55"/>
      <c r="O36" s="51"/>
      <c r="P36" s="83"/>
      <c r="Q36" s="83"/>
    </row>
    <row r="37" spans="1:17" s="84" customFormat="1" ht="28.5" customHeight="1">
      <c r="A37" s="86"/>
      <c r="B37" s="100" t="s">
        <v>34</v>
      </c>
      <c r="C37" s="107">
        <v>2280000</v>
      </c>
      <c r="D37" s="93" t="e">
        <f>#REF!</f>
        <v>#REF!</v>
      </c>
      <c r="E37" s="92">
        <v>160000</v>
      </c>
      <c r="F37" s="94" t="e">
        <f t="shared" si="5"/>
        <v>#REF!</v>
      </c>
      <c r="G37" s="95" t="e">
        <f t="shared" si="2"/>
        <v>#REF!</v>
      </c>
      <c r="H37" s="94" t="e">
        <f t="shared" si="3"/>
        <v>#REF!</v>
      </c>
      <c r="I37" s="94">
        <f t="shared" si="3"/>
        <v>160000</v>
      </c>
      <c r="J37" s="94" t="e">
        <f t="shared" si="3"/>
        <v>#REF!</v>
      </c>
      <c r="K37" s="89" t="e">
        <f t="shared" si="4"/>
        <v>#REF!</v>
      </c>
      <c r="L37" s="109"/>
      <c r="M37" s="109"/>
      <c r="N37" s="55"/>
      <c r="O37" s="51"/>
      <c r="P37" s="83"/>
      <c r="Q37" s="83"/>
    </row>
    <row r="38" spans="1:17" s="84" customFormat="1" ht="18" customHeight="1">
      <c r="A38" s="79"/>
      <c r="B38" s="70" t="s">
        <v>71</v>
      </c>
      <c r="C38" s="111"/>
      <c r="D38" s="90" t="e">
        <f>#REF!</f>
        <v>#REF!</v>
      </c>
      <c r="E38" s="80"/>
      <c r="F38" s="71"/>
      <c r="G38" s="81"/>
      <c r="H38" s="71"/>
      <c r="I38" s="71"/>
      <c r="J38" s="71"/>
      <c r="K38" s="97"/>
      <c r="L38" s="110"/>
      <c r="M38" s="110"/>
      <c r="N38" s="55"/>
      <c r="O38" s="51"/>
      <c r="P38" s="83"/>
      <c r="Q38" s="83"/>
    </row>
    <row r="39" spans="1:17" s="84" customFormat="1" ht="23.25" customHeight="1">
      <c r="A39" s="86"/>
      <c r="B39" s="98" t="s">
        <v>35</v>
      </c>
      <c r="C39" s="107">
        <v>11200000</v>
      </c>
      <c r="D39" s="93" t="e">
        <f>#REF!</f>
        <v>#REF!</v>
      </c>
      <c r="E39" s="92">
        <v>0</v>
      </c>
      <c r="F39" s="94" t="e">
        <f t="shared" si="5"/>
        <v>#REF!</v>
      </c>
      <c r="G39" s="95" t="e">
        <f t="shared" si="2"/>
        <v>#REF!</v>
      </c>
      <c r="H39" s="94" t="e">
        <f t="shared" si="3"/>
        <v>#REF!</v>
      </c>
      <c r="I39" s="94">
        <f t="shared" si="3"/>
        <v>0</v>
      </c>
      <c r="J39" s="94" t="e">
        <f t="shared" si="3"/>
        <v>#REF!</v>
      </c>
      <c r="K39" s="89" t="e">
        <f t="shared" si="4"/>
        <v>#REF!</v>
      </c>
      <c r="L39" s="109"/>
      <c r="M39" s="109"/>
      <c r="N39" s="55"/>
      <c r="O39" s="51"/>
      <c r="P39" s="83"/>
      <c r="Q39" s="83"/>
    </row>
    <row r="40" spans="1:17" s="84" customFormat="1" ht="23.25" customHeight="1">
      <c r="A40" s="79"/>
      <c r="B40" s="70" t="s">
        <v>72</v>
      </c>
      <c r="C40" s="111"/>
      <c r="D40" s="90" t="e">
        <f>#REF!</f>
        <v>#REF!</v>
      </c>
      <c r="E40" s="80"/>
      <c r="F40" s="71"/>
      <c r="G40" s="81"/>
      <c r="H40" s="71"/>
      <c r="I40" s="71"/>
      <c r="J40" s="71"/>
      <c r="K40" s="97"/>
      <c r="L40" s="110"/>
      <c r="M40" s="110"/>
      <c r="N40" s="55"/>
      <c r="O40" s="51"/>
      <c r="P40" s="83"/>
      <c r="Q40" s="83"/>
    </row>
    <row r="41" spans="1:17" s="84" customFormat="1" ht="26.25" customHeight="1">
      <c r="A41" s="86"/>
      <c r="B41" s="100" t="s">
        <v>36</v>
      </c>
      <c r="C41" s="107">
        <v>2500000</v>
      </c>
      <c r="D41" s="93" t="e">
        <f>#REF!</f>
        <v>#REF!</v>
      </c>
      <c r="E41" s="112">
        <v>0</v>
      </c>
      <c r="F41" s="94" t="e">
        <f t="shared" si="5"/>
        <v>#REF!</v>
      </c>
      <c r="G41" s="95" t="e">
        <f t="shared" si="2"/>
        <v>#REF!</v>
      </c>
      <c r="H41" s="94" t="e">
        <f t="shared" si="3"/>
        <v>#REF!</v>
      </c>
      <c r="I41" s="94">
        <f t="shared" si="3"/>
        <v>0</v>
      </c>
      <c r="J41" s="94" t="e">
        <f t="shared" si="3"/>
        <v>#REF!</v>
      </c>
      <c r="K41" s="89" t="e">
        <f t="shared" si="4"/>
        <v>#REF!</v>
      </c>
      <c r="L41" s="113"/>
      <c r="M41" s="113"/>
      <c r="N41" s="45"/>
      <c r="O41" s="51"/>
      <c r="P41" s="83"/>
      <c r="Q41" s="83"/>
    </row>
    <row r="42" spans="1:17" s="84" customFormat="1" ht="19.5" customHeight="1">
      <c r="A42" s="79"/>
      <c r="B42" s="68" t="s">
        <v>73</v>
      </c>
      <c r="C42" s="111"/>
      <c r="D42" s="90" t="e">
        <f>#REF!</f>
        <v>#REF!</v>
      </c>
      <c r="E42" s="80"/>
      <c r="F42" s="71"/>
      <c r="G42" s="81"/>
      <c r="H42" s="71"/>
      <c r="I42" s="71"/>
      <c r="J42" s="71"/>
      <c r="K42" s="97"/>
      <c r="L42" s="70"/>
      <c r="M42" s="70"/>
      <c r="N42" s="45"/>
      <c r="O42" s="51"/>
      <c r="P42" s="83"/>
      <c r="Q42" s="83"/>
    </row>
    <row r="43" spans="1:17" s="84" customFormat="1" ht="31.5" customHeight="1">
      <c r="A43" s="86"/>
      <c r="B43" s="87" t="s">
        <v>37</v>
      </c>
      <c r="C43" s="114">
        <f>SUM(C45+C47+C49)</f>
        <v>104120000</v>
      </c>
      <c r="D43" s="73" t="e">
        <f>SUM(D45+D47+D49)</f>
        <v>#REF!</v>
      </c>
      <c r="E43" s="114">
        <f>SUM(E45+E47+E49)</f>
        <v>7040000</v>
      </c>
      <c r="F43" s="114" t="e">
        <f>SUM(F45+F47+F49)</f>
        <v>#REF!</v>
      </c>
      <c r="G43" s="88" t="e">
        <f t="shared" si="2"/>
        <v>#REF!</v>
      </c>
      <c r="H43" s="75" t="e">
        <f t="shared" si="3"/>
        <v>#REF!</v>
      </c>
      <c r="I43" s="75">
        <f t="shared" si="3"/>
        <v>7040000</v>
      </c>
      <c r="J43" s="75" t="e">
        <f t="shared" si="3"/>
        <v>#REF!</v>
      </c>
      <c r="K43" s="76" t="e">
        <f t="shared" si="4"/>
        <v>#REF!</v>
      </c>
      <c r="L43" s="115"/>
      <c r="M43" s="115"/>
      <c r="N43" s="56"/>
      <c r="O43" s="51"/>
      <c r="P43" s="83"/>
      <c r="Q43" s="83"/>
    </row>
    <row r="44" spans="1:17" s="84" customFormat="1" ht="18.75" customHeight="1">
      <c r="A44" s="79"/>
      <c r="B44" s="70" t="s">
        <v>74</v>
      </c>
      <c r="C44" s="116"/>
      <c r="D44" s="90" t="e">
        <f>#REF!</f>
        <v>#REF!</v>
      </c>
      <c r="E44" s="80"/>
      <c r="F44" s="71"/>
      <c r="G44" s="81"/>
      <c r="H44" s="71"/>
      <c r="I44" s="71"/>
      <c r="J44" s="71"/>
      <c r="K44" s="97"/>
      <c r="L44" s="117"/>
      <c r="M44" s="117"/>
      <c r="N44" s="56"/>
      <c r="O44" s="51"/>
      <c r="P44" s="83"/>
      <c r="Q44" s="83"/>
    </row>
    <row r="45" spans="1:17" s="84" customFormat="1" ht="26.25" customHeight="1">
      <c r="A45" s="86"/>
      <c r="B45" s="98" t="s">
        <v>10</v>
      </c>
      <c r="C45" s="107">
        <v>800000</v>
      </c>
      <c r="D45" s="93" t="e">
        <f>#REF!</f>
        <v>#REF!</v>
      </c>
      <c r="E45" s="92">
        <v>0</v>
      </c>
      <c r="F45" s="94" t="e">
        <f t="shared" si="5"/>
        <v>#REF!</v>
      </c>
      <c r="G45" s="95" t="e">
        <f t="shared" si="2"/>
        <v>#REF!</v>
      </c>
      <c r="H45" s="94" t="e">
        <f t="shared" si="3"/>
        <v>#REF!</v>
      </c>
      <c r="I45" s="94">
        <f t="shared" si="3"/>
        <v>0</v>
      </c>
      <c r="J45" s="94" t="e">
        <f t="shared" si="3"/>
        <v>#REF!</v>
      </c>
      <c r="K45" s="89" t="e">
        <f t="shared" si="4"/>
        <v>#REF!</v>
      </c>
      <c r="L45" s="113"/>
      <c r="M45" s="113"/>
      <c r="N45" s="45"/>
      <c r="O45" s="51"/>
      <c r="P45" s="83"/>
      <c r="Q45" s="83"/>
    </row>
    <row r="46" spans="1:17" s="84" customFormat="1" ht="18" customHeight="1">
      <c r="A46" s="79"/>
      <c r="B46" s="70" t="s">
        <v>75</v>
      </c>
      <c r="C46" s="111"/>
      <c r="D46" s="90" t="e">
        <f>#REF!</f>
        <v>#REF!</v>
      </c>
      <c r="E46" s="80"/>
      <c r="F46" s="71"/>
      <c r="G46" s="81"/>
      <c r="H46" s="71"/>
      <c r="I46" s="71"/>
      <c r="J46" s="71"/>
      <c r="K46" s="97"/>
      <c r="L46" s="70"/>
      <c r="M46" s="70"/>
      <c r="N46" s="45"/>
      <c r="O46" s="51"/>
      <c r="P46" s="83"/>
      <c r="Q46" s="83"/>
    </row>
    <row r="47" spans="1:17" s="84" customFormat="1" ht="25.5" customHeight="1">
      <c r="A47" s="86"/>
      <c r="B47" s="100" t="s">
        <v>38</v>
      </c>
      <c r="C47" s="107">
        <v>18720000</v>
      </c>
      <c r="D47" s="93" t="e">
        <f>#REF!</f>
        <v>#REF!</v>
      </c>
      <c r="E47" s="92">
        <v>0</v>
      </c>
      <c r="F47" s="94" t="e">
        <f t="shared" si="5"/>
        <v>#REF!</v>
      </c>
      <c r="G47" s="95" t="e">
        <f t="shared" si="2"/>
        <v>#REF!</v>
      </c>
      <c r="H47" s="94" t="e">
        <f t="shared" si="3"/>
        <v>#REF!</v>
      </c>
      <c r="I47" s="94">
        <f t="shared" si="3"/>
        <v>0</v>
      </c>
      <c r="J47" s="94" t="e">
        <f t="shared" si="3"/>
        <v>#REF!</v>
      </c>
      <c r="K47" s="89" t="e">
        <f t="shared" si="4"/>
        <v>#REF!</v>
      </c>
      <c r="L47" s="118"/>
      <c r="M47" s="119"/>
      <c r="N47" s="56"/>
      <c r="O47" s="51"/>
      <c r="P47" s="83"/>
      <c r="Q47" s="83"/>
    </row>
    <row r="48" spans="1:17" s="84" customFormat="1" ht="21" customHeight="1">
      <c r="A48" s="79"/>
      <c r="B48" s="70" t="s">
        <v>76</v>
      </c>
      <c r="C48" s="111"/>
      <c r="D48" s="90" t="e">
        <f>#REF!</f>
        <v>#REF!</v>
      </c>
      <c r="E48" s="80"/>
      <c r="F48" s="71"/>
      <c r="G48" s="81"/>
      <c r="H48" s="71"/>
      <c r="I48" s="71"/>
      <c r="J48" s="71"/>
      <c r="K48" s="97"/>
      <c r="L48" s="120"/>
      <c r="M48" s="117"/>
      <c r="N48" s="56"/>
      <c r="O48" s="51"/>
      <c r="P48" s="83"/>
      <c r="Q48" s="83"/>
    </row>
    <row r="49" spans="1:17" s="84" customFormat="1" ht="24.75" customHeight="1">
      <c r="A49" s="86"/>
      <c r="B49" s="98" t="s">
        <v>39</v>
      </c>
      <c r="C49" s="107">
        <v>84600000</v>
      </c>
      <c r="D49" s="93" t="e">
        <f>#REF!</f>
        <v>#REF!</v>
      </c>
      <c r="E49" s="92">
        <v>7040000</v>
      </c>
      <c r="F49" s="94" t="e">
        <f t="shared" si="5"/>
        <v>#REF!</v>
      </c>
      <c r="G49" s="95" t="e">
        <f t="shared" si="2"/>
        <v>#REF!</v>
      </c>
      <c r="H49" s="94" t="e">
        <f t="shared" si="3"/>
        <v>#REF!</v>
      </c>
      <c r="I49" s="94">
        <f t="shared" si="3"/>
        <v>7040000</v>
      </c>
      <c r="J49" s="94" t="e">
        <f t="shared" si="3"/>
        <v>#REF!</v>
      </c>
      <c r="K49" s="89" t="e">
        <f t="shared" si="4"/>
        <v>#REF!</v>
      </c>
      <c r="L49" s="121"/>
      <c r="M49" s="113"/>
      <c r="N49" s="45"/>
      <c r="O49" s="51"/>
      <c r="P49" s="83"/>
      <c r="Q49" s="83"/>
    </row>
    <row r="50" spans="1:17" s="84" customFormat="1" ht="19.5" customHeight="1">
      <c r="A50" s="79"/>
      <c r="B50" s="68" t="s">
        <v>77</v>
      </c>
      <c r="C50" s="111"/>
      <c r="D50" s="90" t="e">
        <f>#REF!</f>
        <v>#REF!</v>
      </c>
      <c r="E50" s="80"/>
      <c r="F50" s="71"/>
      <c r="G50" s="81"/>
      <c r="H50" s="71"/>
      <c r="I50" s="71"/>
      <c r="J50" s="71"/>
      <c r="K50" s="97"/>
      <c r="L50" s="122"/>
      <c r="M50" s="70"/>
      <c r="N50" s="45"/>
      <c r="O50" s="51"/>
      <c r="P50" s="83"/>
      <c r="Q50" s="83"/>
    </row>
    <row r="51" spans="1:17" s="84" customFormat="1" ht="33" customHeight="1">
      <c r="A51" s="86"/>
      <c r="B51" s="123" t="s">
        <v>40</v>
      </c>
      <c r="C51" s="114">
        <f>SUM(C53+C55)</f>
        <v>41000000</v>
      </c>
      <c r="D51" s="73" t="e">
        <f>SUM(D53+D55)</f>
        <v>#REF!</v>
      </c>
      <c r="E51" s="114">
        <f t="shared" ref="E51:F51" si="8">SUM(E53+E55)</f>
        <v>6300000</v>
      </c>
      <c r="F51" s="114" t="e">
        <f t="shared" si="8"/>
        <v>#REF!</v>
      </c>
      <c r="G51" s="88" t="e">
        <f t="shared" si="2"/>
        <v>#REF!</v>
      </c>
      <c r="H51" s="75" t="e">
        <f t="shared" si="3"/>
        <v>#REF!</v>
      </c>
      <c r="I51" s="75">
        <f t="shared" si="3"/>
        <v>6300000</v>
      </c>
      <c r="J51" s="75" t="e">
        <f t="shared" si="3"/>
        <v>#REF!</v>
      </c>
      <c r="K51" s="76" t="e">
        <f t="shared" si="4"/>
        <v>#REF!</v>
      </c>
      <c r="L51" s="124"/>
      <c r="M51" s="124"/>
      <c r="N51" s="45"/>
      <c r="O51" s="51"/>
      <c r="P51" s="83"/>
      <c r="Q51" s="83"/>
    </row>
    <row r="52" spans="1:17" s="84" customFormat="1" ht="18.75" customHeight="1">
      <c r="A52" s="79"/>
      <c r="B52" s="70" t="s">
        <v>78</v>
      </c>
      <c r="C52" s="116"/>
      <c r="D52" s="90" t="e">
        <f>#REF!</f>
        <v>#REF!</v>
      </c>
      <c r="E52" s="80"/>
      <c r="F52" s="71"/>
      <c r="G52" s="81"/>
      <c r="H52" s="71"/>
      <c r="I52" s="71"/>
      <c r="J52" s="71"/>
      <c r="K52" s="97"/>
      <c r="L52" s="70"/>
      <c r="M52" s="70"/>
      <c r="N52" s="45"/>
      <c r="O52" s="51"/>
      <c r="P52" s="83"/>
      <c r="Q52" s="83"/>
    </row>
    <row r="53" spans="1:17" s="84" customFormat="1" ht="39.75" customHeight="1">
      <c r="A53" s="86"/>
      <c r="B53" s="100" t="s">
        <v>41</v>
      </c>
      <c r="C53" s="107">
        <v>36000000</v>
      </c>
      <c r="D53" s="93" t="e">
        <f>#REF!</f>
        <v>#REF!</v>
      </c>
      <c r="E53" s="92">
        <v>5285000</v>
      </c>
      <c r="F53" s="94" t="e">
        <f t="shared" si="5"/>
        <v>#REF!</v>
      </c>
      <c r="G53" s="95" t="e">
        <f t="shared" si="2"/>
        <v>#REF!</v>
      </c>
      <c r="H53" s="94" t="e">
        <f t="shared" si="3"/>
        <v>#REF!</v>
      </c>
      <c r="I53" s="94">
        <f t="shared" si="3"/>
        <v>5285000</v>
      </c>
      <c r="J53" s="94" t="e">
        <f t="shared" si="3"/>
        <v>#REF!</v>
      </c>
      <c r="K53" s="89" t="e">
        <f t="shared" si="4"/>
        <v>#REF!</v>
      </c>
      <c r="L53" s="113"/>
      <c r="M53" s="113"/>
      <c r="N53" s="45"/>
      <c r="O53" s="51"/>
      <c r="P53" s="83"/>
      <c r="Q53" s="83"/>
    </row>
    <row r="54" spans="1:17" s="84" customFormat="1" ht="21" customHeight="1">
      <c r="A54" s="79"/>
      <c r="B54" s="70" t="s">
        <v>79</v>
      </c>
      <c r="C54" s="111"/>
      <c r="D54" s="90" t="e">
        <f>#REF!</f>
        <v>#REF!</v>
      </c>
      <c r="E54" s="80"/>
      <c r="F54" s="71"/>
      <c r="G54" s="81"/>
      <c r="H54" s="71"/>
      <c r="I54" s="71"/>
      <c r="J54" s="71"/>
      <c r="K54" s="97"/>
      <c r="L54" s="70"/>
      <c r="M54" s="70"/>
      <c r="N54" s="45"/>
      <c r="O54" s="51"/>
      <c r="P54" s="83"/>
      <c r="Q54" s="83"/>
    </row>
    <row r="55" spans="1:17" s="84" customFormat="1" ht="27.75" customHeight="1">
      <c r="A55" s="86"/>
      <c r="B55" s="98" t="s">
        <v>42</v>
      </c>
      <c r="C55" s="107">
        <v>5000000</v>
      </c>
      <c r="D55" s="93" t="e">
        <f>#REF!</f>
        <v>#REF!</v>
      </c>
      <c r="E55" s="92">
        <v>1015000</v>
      </c>
      <c r="F55" s="94" t="e">
        <f t="shared" si="5"/>
        <v>#REF!</v>
      </c>
      <c r="G55" s="95" t="e">
        <f t="shared" si="2"/>
        <v>#REF!</v>
      </c>
      <c r="H55" s="94" t="e">
        <f t="shared" si="3"/>
        <v>#REF!</v>
      </c>
      <c r="I55" s="94">
        <f t="shared" si="3"/>
        <v>1015000</v>
      </c>
      <c r="J55" s="94" t="e">
        <f t="shared" si="3"/>
        <v>#REF!</v>
      </c>
      <c r="K55" s="89" t="e">
        <f t="shared" si="4"/>
        <v>#REF!</v>
      </c>
      <c r="L55" s="113"/>
      <c r="M55" s="113"/>
      <c r="N55" s="45"/>
      <c r="O55" s="51"/>
      <c r="P55" s="83"/>
      <c r="Q55" s="83"/>
    </row>
    <row r="56" spans="1:17" s="84" customFormat="1" ht="20.25" customHeight="1">
      <c r="A56" s="77">
        <v>2</v>
      </c>
      <c r="B56" s="125" t="s">
        <v>80</v>
      </c>
      <c r="C56" s="111"/>
      <c r="D56" s="90" t="e">
        <f>#REF!</f>
        <v>#REF!</v>
      </c>
      <c r="E56" s="80"/>
      <c r="F56" s="71"/>
      <c r="G56" s="81"/>
      <c r="H56" s="71"/>
      <c r="I56" s="71"/>
      <c r="J56" s="71"/>
      <c r="K56" s="82"/>
      <c r="L56" s="70"/>
      <c r="M56" s="70"/>
      <c r="N56" s="45"/>
      <c r="O56" s="51"/>
      <c r="P56" s="83"/>
      <c r="Q56" s="83"/>
    </row>
    <row r="57" spans="1:17" s="84" customFormat="1" ht="33" customHeight="1">
      <c r="A57" s="78"/>
      <c r="B57" s="123" t="s">
        <v>43</v>
      </c>
      <c r="C57" s="114">
        <f>C59</f>
        <v>1000000</v>
      </c>
      <c r="D57" s="73" t="e">
        <f>D59</f>
        <v>#REF!</v>
      </c>
      <c r="E57" s="114">
        <f t="shared" ref="E57:F57" si="9">E59</f>
        <v>0</v>
      </c>
      <c r="F57" s="114" t="e">
        <f t="shared" si="9"/>
        <v>#REF!</v>
      </c>
      <c r="G57" s="88" t="e">
        <f t="shared" si="2"/>
        <v>#REF!</v>
      </c>
      <c r="H57" s="75" t="e">
        <f t="shared" si="3"/>
        <v>#REF!</v>
      </c>
      <c r="I57" s="75">
        <f t="shared" si="3"/>
        <v>0</v>
      </c>
      <c r="J57" s="75" t="e">
        <f t="shared" si="3"/>
        <v>#REF!</v>
      </c>
      <c r="K57" s="76" t="e">
        <f t="shared" si="4"/>
        <v>#REF!</v>
      </c>
      <c r="L57" s="124"/>
      <c r="M57" s="124"/>
      <c r="N57" s="45"/>
      <c r="O57" s="51"/>
      <c r="P57" s="83"/>
      <c r="Q57" s="83"/>
    </row>
    <row r="58" spans="1:17" s="84" customFormat="1" ht="21" customHeight="1">
      <c r="A58" s="79"/>
      <c r="B58" s="126" t="s">
        <v>81</v>
      </c>
      <c r="C58" s="116"/>
      <c r="D58" s="90" t="e">
        <f>#REF!</f>
        <v>#REF!</v>
      </c>
      <c r="E58" s="80"/>
      <c r="F58" s="71"/>
      <c r="G58" s="81"/>
      <c r="H58" s="71"/>
      <c r="I58" s="71"/>
      <c r="J58" s="71"/>
      <c r="K58" s="82"/>
      <c r="L58" s="70"/>
      <c r="M58" s="70"/>
      <c r="N58" s="45"/>
      <c r="O58" s="51"/>
      <c r="P58" s="83"/>
      <c r="Q58" s="83"/>
    </row>
    <row r="59" spans="1:17" s="84" customFormat="1" ht="34.5" customHeight="1">
      <c r="A59" s="86"/>
      <c r="B59" s="123" t="s">
        <v>44</v>
      </c>
      <c r="C59" s="114">
        <f>SUM(C61+C63)</f>
        <v>1000000</v>
      </c>
      <c r="D59" s="73" t="e">
        <f>SUM(D61+D63)</f>
        <v>#REF!</v>
      </c>
      <c r="E59" s="114">
        <f t="shared" ref="E59:F59" si="10">SUM(E61+E63)</f>
        <v>0</v>
      </c>
      <c r="F59" s="114" t="e">
        <f t="shared" si="10"/>
        <v>#REF!</v>
      </c>
      <c r="G59" s="88" t="e">
        <f t="shared" si="2"/>
        <v>#REF!</v>
      </c>
      <c r="H59" s="75" t="e">
        <f t="shared" si="3"/>
        <v>#REF!</v>
      </c>
      <c r="I59" s="75">
        <f t="shared" si="3"/>
        <v>0</v>
      </c>
      <c r="J59" s="75" t="e">
        <f t="shared" si="3"/>
        <v>#REF!</v>
      </c>
      <c r="K59" s="76" t="e">
        <f t="shared" si="4"/>
        <v>#REF!</v>
      </c>
      <c r="L59" s="124"/>
      <c r="M59" s="124"/>
      <c r="N59" s="45"/>
      <c r="O59" s="51"/>
      <c r="P59" s="83"/>
      <c r="Q59" s="83"/>
    </row>
    <row r="60" spans="1:17" s="84" customFormat="1" ht="18.75" customHeight="1">
      <c r="A60" s="79"/>
      <c r="B60" s="126" t="s">
        <v>82</v>
      </c>
      <c r="C60" s="116"/>
      <c r="D60" s="90" t="e">
        <f>#REF!</f>
        <v>#REF!</v>
      </c>
      <c r="E60" s="80"/>
      <c r="F60" s="71"/>
      <c r="G60" s="81"/>
      <c r="H60" s="71"/>
      <c r="I60" s="71"/>
      <c r="J60" s="71"/>
      <c r="K60" s="82"/>
      <c r="L60" s="70"/>
      <c r="M60" s="70"/>
      <c r="N60" s="45"/>
      <c r="O60" s="51"/>
      <c r="P60" s="83"/>
      <c r="Q60" s="83"/>
    </row>
    <row r="61" spans="1:17" s="84" customFormat="1" ht="29.25" customHeight="1">
      <c r="A61" s="86"/>
      <c r="B61" s="100" t="s">
        <v>45</v>
      </c>
      <c r="C61" s="107">
        <v>500000</v>
      </c>
      <c r="D61" s="93" t="e">
        <f>#REF!</f>
        <v>#REF!</v>
      </c>
      <c r="E61" s="92">
        <v>0</v>
      </c>
      <c r="F61" s="94" t="e">
        <f t="shared" si="5"/>
        <v>#REF!</v>
      </c>
      <c r="G61" s="95" t="e">
        <f t="shared" si="2"/>
        <v>#REF!</v>
      </c>
      <c r="H61" s="94" t="e">
        <f t="shared" si="3"/>
        <v>#REF!</v>
      </c>
      <c r="I61" s="94">
        <f t="shared" si="3"/>
        <v>0</v>
      </c>
      <c r="J61" s="94" t="e">
        <f t="shared" si="3"/>
        <v>#REF!</v>
      </c>
      <c r="K61" s="89" t="e">
        <f t="shared" si="4"/>
        <v>#REF!</v>
      </c>
      <c r="L61" s="113"/>
      <c r="M61" s="113"/>
      <c r="N61" s="45"/>
      <c r="O61" s="51"/>
      <c r="P61" s="83"/>
      <c r="Q61" s="83"/>
    </row>
    <row r="62" spans="1:17" s="84" customFormat="1" ht="18.75" customHeight="1">
      <c r="A62" s="79"/>
      <c r="B62" s="126" t="s">
        <v>83</v>
      </c>
      <c r="C62" s="111"/>
      <c r="D62" s="90" t="e">
        <f>#REF!</f>
        <v>#REF!</v>
      </c>
      <c r="E62" s="80"/>
      <c r="F62" s="71"/>
      <c r="G62" s="81"/>
      <c r="H62" s="71"/>
      <c r="I62" s="71"/>
      <c r="J62" s="71"/>
      <c r="K62" s="97"/>
      <c r="L62" s="70"/>
      <c r="M62" s="70"/>
      <c r="N62" s="45"/>
      <c r="O62" s="51"/>
      <c r="P62" s="83"/>
      <c r="Q62" s="83"/>
    </row>
    <row r="63" spans="1:17" s="84" customFormat="1" ht="33" customHeight="1">
      <c r="A63" s="86"/>
      <c r="B63" s="100" t="s">
        <v>46</v>
      </c>
      <c r="C63" s="107">
        <v>500000</v>
      </c>
      <c r="D63" s="93" t="e">
        <f>#REF!</f>
        <v>#REF!</v>
      </c>
      <c r="E63" s="92">
        <v>0</v>
      </c>
      <c r="F63" s="94" t="e">
        <f t="shared" si="5"/>
        <v>#REF!</v>
      </c>
      <c r="G63" s="95" t="e">
        <f t="shared" si="2"/>
        <v>#REF!</v>
      </c>
      <c r="H63" s="94" t="e">
        <f t="shared" si="3"/>
        <v>#REF!</v>
      </c>
      <c r="I63" s="94">
        <f t="shared" si="3"/>
        <v>0</v>
      </c>
      <c r="J63" s="94" t="e">
        <f t="shared" si="3"/>
        <v>#REF!</v>
      </c>
      <c r="K63" s="89" t="e">
        <f t="shared" si="4"/>
        <v>#REF!</v>
      </c>
      <c r="L63" s="113"/>
      <c r="M63" s="113"/>
      <c r="N63" s="45"/>
      <c r="O63" s="51"/>
      <c r="P63" s="83"/>
      <c r="Q63" s="83"/>
    </row>
    <row r="64" spans="1:17" s="84" customFormat="1" ht="19.5" customHeight="1">
      <c r="A64" s="77">
        <v>3</v>
      </c>
      <c r="B64" s="125" t="s">
        <v>84</v>
      </c>
      <c r="C64" s="111"/>
      <c r="D64" s="90" t="e">
        <f>#REF!</f>
        <v>#REF!</v>
      </c>
      <c r="E64" s="80"/>
      <c r="F64" s="71"/>
      <c r="G64" s="81"/>
      <c r="H64" s="71"/>
      <c r="I64" s="71"/>
      <c r="J64" s="71"/>
      <c r="K64" s="82"/>
      <c r="L64" s="70"/>
      <c r="M64" s="70"/>
      <c r="N64" s="45"/>
      <c r="O64" s="51"/>
      <c r="P64" s="83"/>
      <c r="Q64" s="83"/>
    </row>
    <row r="65" spans="1:17" s="84" customFormat="1" ht="33" customHeight="1">
      <c r="A65" s="78"/>
      <c r="B65" s="123" t="s">
        <v>47</v>
      </c>
      <c r="C65" s="114">
        <f>C67+C71</f>
        <v>15000000</v>
      </c>
      <c r="D65" s="73" t="e">
        <f>SUM(D67+D71)</f>
        <v>#REF!</v>
      </c>
      <c r="E65" s="114">
        <f>E67+E71</f>
        <v>2289000</v>
      </c>
      <c r="F65" s="114" t="e">
        <f>F67+F71</f>
        <v>#REF!</v>
      </c>
      <c r="G65" s="88" t="e">
        <f t="shared" si="2"/>
        <v>#REF!</v>
      </c>
      <c r="H65" s="75" t="e">
        <f t="shared" si="3"/>
        <v>#REF!</v>
      </c>
      <c r="I65" s="75">
        <f t="shared" si="3"/>
        <v>2289000</v>
      </c>
      <c r="J65" s="75" t="e">
        <f t="shared" si="3"/>
        <v>#REF!</v>
      </c>
      <c r="K65" s="76" t="e">
        <f t="shared" si="4"/>
        <v>#REF!</v>
      </c>
      <c r="L65" s="124"/>
      <c r="M65" s="124"/>
      <c r="N65" s="45"/>
      <c r="O65" s="51"/>
      <c r="P65" s="83"/>
      <c r="Q65" s="83"/>
    </row>
    <row r="66" spans="1:17" s="84" customFormat="1" ht="19.5" customHeight="1">
      <c r="A66" s="79"/>
      <c r="B66" s="126" t="s">
        <v>85</v>
      </c>
      <c r="C66" s="116"/>
      <c r="D66" s="90" t="e">
        <f>#REF!</f>
        <v>#REF!</v>
      </c>
      <c r="E66" s="80"/>
      <c r="F66" s="71"/>
      <c r="G66" s="81"/>
      <c r="H66" s="71"/>
      <c r="I66" s="71"/>
      <c r="J66" s="71"/>
      <c r="K66" s="82"/>
      <c r="L66" s="70"/>
      <c r="M66" s="70"/>
      <c r="N66" s="45"/>
      <c r="O66" s="51"/>
      <c r="P66" s="83"/>
      <c r="Q66" s="83"/>
    </row>
    <row r="67" spans="1:17" s="84" customFormat="1" ht="33" customHeight="1">
      <c r="A67" s="86"/>
      <c r="B67" s="102" t="s">
        <v>48</v>
      </c>
      <c r="C67" s="114">
        <f>C69</f>
        <v>5000000</v>
      </c>
      <c r="D67" s="73" t="e">
        <f>SUM(D69)</f>
        <v>#REF!</v>
      </c>
      <c r="E67" s="114">
        <f t="shared" ref="E67:F67" si="11">E69</f>
        <v>0</v>
      </c>
      <c r="F67" s="114" t="e">
        <f t="shared" si="11"/>
        <v>#REF!</v>
      </c>
      <c r="G67" s="88" t="e">
        <f t="shared" si="2"/>
        <v>#REF!</v>
      </c>
      <c r="H67" s="75" t="e">
        <f t="shared" si="3"/>
        <v>#REF!</v>
      </c>
      <c r="I67" s="75">
        <f t="shared" si="3"/>
        <v>0</v>
      </c>
      <c r="J67" s="75" t="e">
        <f t="shared" si="3"/>
        <v>#REF!</v>
      </c>
      <c r="K67" s="76" t="e">
        <f t="shared" si="4"/>
        <v>#REF!</v>
      </c>
      <c r="L67" s="124"/>
      <c r="M67" s="124"/>
      <c r="N67" s="45"/>
      <c r="O67" s="51"/>
      <c r="P67" s="83"/>
      <c r="Q67" s="83"/>
    </row>
    <row r="68" spans="1:17" s="84" customFormat="1" ht="18" customHeight="1">
      <c r="A68" s="79"/>
      <c r="B68" s="126" t="s">
        <v>86</v>
      </c>
      <c r="C68" s="116"/>
      <c r="D68" s="90" t="e">
        <f>#REF!</f>
        <v>#REF!</v>
      </c>
      <c r="E68" s="80"/>
      <c r="F68" s="71"/>
      <c r="G68" s="81"/>
      <c r="H68" s="71"/>
      <c r="I68" s="71"/>
      <c r="J68" s="71"/>
      <c r="K68" s="82"/>
      <c r="L68" s="70"/>
      <c r="M68" s="70"/>
      <c r="N68" s="45"/>
      <c r="O68" s="51"/>
      <c r="P68" s="83"/>
      <c r="Q68" s="83"/>
    </row>
    <row r="69" spans="1:17" s="84" customFormat="1" ht="33" customHeight="1">
      <c r="A69" s="86"/>
      <c r="B69" s="100" t="s">
        <v>49</v>
      </c>
      <c r="C69" s="107">
        <v>5000000</v>
      </c>
      <c r="D69" s="93" t="e">
        <f>#REF!</f>
        <v>#REF!</v>
      </c>
      <c r="E69" s="92">
        <v>0</v>
      </c>
      <c r="F69" s="94" t="e">
        <f t="shared" si="5"/>
        <v>#REF!</v>
      </c>
      <c r="G69" s="95" t="e">
        <f t="shared" si="2"/>
        <v>#REF!</v>
      </c>
      <c r="H69" s="94" t="e">
        <f t="shared" si="3"/>
        <v>#REF!</v>
      </c>
      <c r="I69" s="94">
        <f t="shared" si="3"/>
        <v>0</v>
      </c>
      <c r="J69" s="94" t="e">
        <f t="shared" si="3"/>
        <v>#REF!</v>
      </c>
      <c r="K69" s="89" t="e">
        <f t="shared" si="4"/>
        <v>#REF!</v>
      </c>
      <c r="L69" s="113"/>
      <c r="M69" s="113"/>
      <c r="N69" s="45"/>
      <c r="O69" s="51"/>
      <c r="P69" s="83"/>
      <c r="Q69" s="83"/>
    </row>
    <row r="70" spans="1:17" s="84" customFormat="1" ht="18.75" customHeight="1">
      <c r="A70" s="79"/>
      <c r="B70" s="126" t="s">
        <v>87</v>
      </c>
      <c r="C70" s="111"/>
      <c r="D70" s="90" t="e">
        <f>#REF!</f>
        <v>#REF!</v>
      </c>
      <c r="E70" s="80"/>
      <c r="F70" s="71"/>
      <c r="G70" s="81"/>
      <c r="H70" s="71"/>
      <c r="I70" s="71"/>
      <c r="J70" s="71"/>
      <c r="K70" s="82"/>
      <c r="L70" s="70"/>
      <c r="M70" s="70"/>
      <c r="N70" s="45"/>
      <c r="O70" s="51"/>
      <c r="P70" s="83"/>
      <c r="Q70" s="83"/>
    </row>
    <row r="71" spans="1:17" s="84" customFormat="1" ht="33" customHeight="1">
      <c r="A71" s="86"/>
      <c r="B71" s="123" t="s">
        <v>50</v>
      </c>
      <c r="C71" s="114">
        <f>C73</f>
        <v>10000000</v>
      </c>
      <c r="D71" s="73" t="e">
        <f>SUM(D73)</f>
        <v>#REF!</v>
      </c>
      <c r="E71" s="114">
        <f t="shared" ref="E71:F71" si="12">E73</f>
        <v>2289000</v>
      </c>
      <c r="F71" s="114" t="e">
        <f t="shared" si="12"/>
        <v>#REF!</v>
      </c>
      <c r="G71" s="88" t="e">
        <f t="shared" si="2"/>
        <v>#REF!</v>
      </c>
      <c r="H71" s="75" t="e">
        <f t="shared" si="3"/>
        <v>#REF!</v>
      </c>
      <c r="I71" s="75">
        <f t="shared" si="3"/>
        <v>2289000</v>
      </c>
      <c r="J71" s="75" t="e">
        <f t="shared" si="3"/>
        <v>#REF!</v>
      </c>
      <c r="K71" s="76" t="e">
        <f t="shared" si="4"/>
        <v>#REF!</v>
      </c>
      <c r="L71" s="124"/>
      <c r="M71" s="124"/>
      <c r="N71" s="45"/>
      <c r="O71" s="51"/>
      <c r="P71" s="83"/>
      <c r="Q71" s="83"/>
    </row>
    <row r="72" spans="1:17" s="84" customFormat="1" ht="21" customHeight="1">
      <c r="A72" s="79"/>
      <c r="B72" s="126" t="s">
        <v>88</v>
      </c>
      <c r="C72" s="116"/>
      <c r="D72" s="90" t="e">
        <f>#REF!</f>
        <v>#REF!</v>
      </c>
      <c r="E72" s="80"/>
      <c r="F72" s="71"/>
      <c r="G72" s="81"/>
      <c r="H72" s="71"/>
      <c r="I72" s="71"/>
      <c r="J72" s="71"/>
      <c r="K72" s="82"/>
      <c r="L72" s="70"/>
      <c r="M72" s="70"/>
      <c r="N72" s="45"/>
      <c r="O72" s="51"/>
      <c r="P72" s="83"/>
      <c r="Q72" s="83"/>
    </row>
    <row r="73" spans="1:17" s="84" customFormat="1" ht="33" customHeight="1">
      <c r="A73" s="86"/>
      <c r="B73" s="100" t="s">
        <v>51</v>
      </c>
      <c r="C73" s="107">
        <v>10000000</v>
      </c>
      <c r="D73" s="93" t="e">
        <f>#REF!</f>
        <v>#REF!</v>
      </c>
      <c r="E73" s="92">
        <v>2289000</v>
      </c>
      <c r="F73" s="94" t="e">
        <f t="shared" si="5"/>
        <v>#REF!</v>
      </c>
      <c r="G73" s="95" t="e">
        <f t="shared" si="2"/>
        <v>#REF!</v>
      </c>
      <c r="H73" s="94" t="e">
        <f t="shared" si="3"/>
        <v>#REF!</v>
      </c>
      <c r="I73" s="94">
        <f t="shared" si="3"/>
        <v>2289000</v>
      </c>
      <c r="J73" s="94" t="e">
        <f t="shared" si="3"/>
        <v>#REF!</v>
      </c>
      <c r="K73" s="89" t="e">
        <f t="shared" si="4"/>
        <v>#REF!</v>
      </c>
      <c r="L73" s="113"/>
      <c r="M73" s="113"/>
      <c r="N73" s="45"/>
      <c r="O73" s="51"/>
      <c r="P73" s="83"/>
      <c r="Q73" s="83"/>
    </row>
    <row r="74" spans="1:17" s="84" customFormat="1" ht="24" customHeight="1">
      <c r="A74" s="77">
        <v>4</v>
      </c>
      <c r="B74" s="125" t="s">
        <v>89</v>
      </c>
      <c r="C74" s="111"/>
      <c r="D74" s="90" t="e">
        <f>#REF!</f>
        <v>#REF!</v>
      </c>
      <c r="E74" s="80"/>
      <c r="F74" s="71"/>
      <c r="G74" s="81"/>
      <c r="H74" s="71"/>
      <c r="I74" s="71"/>
      <c r="J74" s="71"/>
      <c r="K74" s="82"/>
      <c r="L74" s="70"/>
      <c r="M74" s="70"/>
      <c r="N74" s="45"/>
      <c r="O74" s="51"/>
      <c r="P74" s="83"/>
      <c r="Q74" s="83"/>
    </row>
    <row r="75" spans="1:17" s="84" customFormat="1" ht="33" customHeight="1">
      <c r="A75" s="78"/>
      <c r="B75" s="123" t="s">
        <v>52</v>
      </c>
      <c r="C75" s="114">
        <f>C77</f>
        <v>54000000</v>
      </c>
      <c r="D75" s="73">
        <f>D77</f>
        <v>29105000</v>
      </c>
      <c r="E75" s="114">
        <f t="shared" ref="E75:F75" si="13">E77</f>
        <v>1800000</v>
      </c>
      <c r="F75" s="114">
        <f t="shared" si="13"/>
        <v>30905000</v>
      </c>
      <c r="G75" s="88">
        <f t="shared" si="2"/>
        <v>0.57231481481481483</v>
      </c>
      <c r="H75" s="75">
        <f t="shared" si="3"/>
        <v>29105000</v>
      </c>
      <c r="I75" s="75">
        <f t="shared" si="3"/>
        <v>1800000</v>
      </c>
      <c r="J75" s="75">
        <f t="shared" si="3"/>
        <v>30905000</v>
      </c>
      <c r="K75" s="76">
        <f t="shared" si="4"/>
        <v>57.231481481481481</v>
      </c>
      <c r="L75" s="124"/>
      <c r="M75" s="124"/>
      <c r="N75" s="45"/>
      <c r="O75" s="51"/>
      <c r="P75" s="83"/>
      <c r="Q75" s="83"/>
    </row>
    <row r="76" spans="1:17" s="84" customFormat="1" ht="19.5" customHeight="1">
      <c r="A76" s="79"/>
      <c r="B76" s="126" t="s">
        <v>90</v>
      </c>
      <c r="C76" s="116"/>
      <c r="D76" s="90" t="e">
        <f>#REF!</f>
        <v>#REF!</v>
      </c>
      <c r="E76" s="80"/>
      <c r="F76" s="71"/>
      <c r="G76" s="81"/>
      <c r="H76" s="71"/>
      <c r="I76" s="71"/>
      <c r="J76" s="71"/>
      <c r="K76" s="82"/>
      <c r="L76" s="70"/>
      <c r="M76" s="70"/>
      <c r="N76" s="45"/>
      <c r="O76" s="51"/>
      <c r="P76" s="83"/>
      <c r="Q76" s="83"/>
    </row>
    <row r="77" spans="1:17" s="84" customFormat="1" ht="33" customHeight="1">
      <c r="A77" s="86"/>
      <c r="B77" s="123" t="s">
        <v>53</v>
      </c>
      <c r="C77" s="114">
        <f>SUM(C79)</f>
        <v>54000000</v>
      </c>
      <c r="D77" s="73">
        <f>SUM(D79)</f>
        <v>29105000</v>
      </c>
      <c r="E77" s="114">
        <f t="shared" ref="E77:F77" si="14">SUM(E79)</f>
        <v>1800000</v>
      </c>
      <c r="F77" s="114">
        <f t="shared" si="14"/>
        <v>30905000</v>
      </c>
      <c r="G77" s="88">
        <f t="shared" ref="G77:G100" si="15">F77/C77*100%</f>
        <v>0.57231481481481483</v>
      </c>
      <c r="H77" s="75">
        <f t="shared" ref="H77:J100" si="16">D77</f>
        <v>29105000</v>
      </c>
      <c r="I77" s="75">
        <f t="shared" si="16"/>
        <v>1800000</v>
      </c>
      <c r="J77" s="75">
        <f t="shared" si="16"/>
        <v>30905000</v>
      </c>
      <c r="K77" s="76">
        <f t="shared" ref="K77:K100" si="17">J77/C77*100</f>
        <v>57.231481481481481</v>
      </c>
      <c r="L77" s="124"/>
      <c r="M77" s="124"/>
      <c r="N77" s="45"/>
      <c r="O77" s="51"/>
      <c r="P77" s="83"/>
      <c r="Q77" s="83"/>
    </row>
    <row r="78" spans="1:17" s="84" customFormat="1" ht="21.75" customHeight="1">
      <c r="A78" s="79"/>
      <c r="B78" s="126" t="s">
        <v>86</v>
      </c>
      <c r="C78" s="116"/>
      <c r="D78" s="90" t="e">
        <f>#REF!</f>
        <v>#REF!</v>
      </c>
      <c r="E78" s="80"/>
      <c r="F78" s="71"/>
      <c r="G78" s="81"/>
      <c r="H78" s="71"/>
      <c r="I78" s="71"/>
      <c r="J78" s="71"/>
      <c r="K78" s="82"/>
      <c r="L78" s="70"/>
      <c r="M78" s="70"/>
      <c r="N78" s="45"/>
      <c r="O78" s="51"/>
      <c r="P78" s="83"/>
      <c r="Q78" s="83"/>
    </row>
    <row r="79" spans="1:17" s="84" customFormat="1" ht="33" customHeight="1">
      <c r="A79" s="86"/>
      <c r="B79" s="100" t="s">
        <v>54</v>
      </c>
      <c r="C79" s="107">
        <v>54000000</v>
      </c>
      <c r="D79" s="93">
        <v>29105000</v>
      </c>
      <c r="E79" s="92">
        <v>1800000</v>
      </c>
      <c r="F79" s="94">
        <f t="shared" ref="F79:F99" si="18">D79+E79</f>
        <v>30905000</v>
      </c>
      <c r="G79" s="95">
        <f t="shared" si="15"/>
        <v>0.57231481481481483</v>
      </c>
      <c r="H79" s="94">
        <f t="shared" si="16"/>
        <v>29105000</v>
      </c>
      <c r="I79" s="94">
        <f t="shared" si="16"/>
        <v>1800000</v>
      </c>
      <c r="J79" s="94">
        <f t="shared" si="16"/>
        <v>30905000</v>
      </c>
      <c r="K79" s="89">
        <f t="shared" si="17"/>
        <v>57.231481481481481</v>
      </c>
      <c r="L79" s="113"/>
      <c r="M79" s="113"/>
      <c r="N79" s="45"/>
      <c r="O79" s="51"/>
      <c r="P79" s="83"/>
      <c r="Q79" s="83"/>
    </row>
    <row r="80" spans="1:17" s="84" customFormat="1" ht="19.5" customHeight="1">
      <c r="A80" s="77">
        <v>5</v>
      </c>
      <c r="B80" s="125" t="s">
        <v>91</v>
      </c>
      <c r="C80" s="111"/>
      <c r="D80" s="90" t="e">
        <f>#REF!</f>
        <v>#REF!</v>
      </c>
      <c r="E80" s="80"/>
      <c r="F80" s="71"/>
      <c r="G80" s="81"/>
      <c r="H80" s="71"/>
      <c r="I80" s="71"/>
      <c r="J80" s="71"/>
      <c r="K80" s="82"/>
      <c r="L80" s="70"/>
      <c r="M80" s="70"/>
      <c r="N80" s="45"/>
      <c r="O80" s="51"/>
      <c r="P80" s="83"/>
      <c r="Q80" s="83"/>
    </row>
    <row r="81" spans="1:17" s="84" customFormat="1" ht="33" customHeight="1">
      <c r="A81" s="78"/>
      <c r="B81" s="123" t="s">
        <v>55</v>
      </c>
      <c r="C81" s="114">
        <f>SUM(C83)</f>
        <v>47700000</v>
      </c>
      <c r="D81" s="73" t="e">
        <f>D83</f>
        <v>#REF!</v>
      </c>
      <c r="E81" s="114">
        <f t="shared" ref="E81:F81" si="19">SUM(E83)</f>
        <v>0</v>
      </c>
      <c r="F81" s="114" t="e">
        <f t="shared" si="19"/>
        <v>#REF!</v>
      </c>
      <c r="G81" s="88" t="e">
        <f t="shared" si="15"/>
        <v>#REF!</v>
      </c>
      <c r="H81" s="75" t="e">
        <f t="shared" si="16"/>
        <v>#REF!</v>
      </c>
      <c r="I81" s="75">
        <f t="shared" si="16"/>
        <v>0</v>
      </c>
      <c r="J81" s="75" t="e">
        <f t="shared" si="16"/>
        <v>#REF!</v>
      </c>
      <c r="K81" s="76" t="e">
        <f t="shared" si="17"/>
        <v>#REF!</v>
      </c>
      <c r="L81" s="124"/>
      <c r="M81" s="124"/>
      <c r="N81" s="45"/>
      <c r="O81" s="51"/>
      <c r="P81" s="83"/>
      <c r="Q81" s="83"/>
    </row>
    <row r="82" spans="1:17" s="84" customFormat="1" ht="18.75" customHeight="1">
      <c r="A82" s="79"/>
      <c r="B82" s="126" t="s">
        <v>92</v>
      </c>
      <c r="C82" s="116"/>
      <c r="D82" s="90" t="e">
        <f>#REF!</f>
        <v>#REF!</v>
      </c>
      <c r="E82" s="80"/>
      <c r="F82" s="71"/>
      <c r="G82" s="81"/>
      <c r="H82" s="71"/>
      <c r="I82" s="71"/>
      <c r="J82" s="71"/>
      <c r="K82" s="82"/>
      <c r="L82" s="127"/>
      <c r="M82" s="70"/>
      <c r="N82" s="45"/>
      <c r="O82" s="51"/>
      <c r="P82" s="83"/>
      <c r="Q82" s="83"/>
    </row>
    <row r="83" spans="1:17" s="84" customFormat="1" ht="33" customHeight="1">
      <c r="A83" s="86"/>
      <c r="B83" s="123" t="s">
        <v>56</v>
      </c>
      <c r="C83" s="114">
        <f>SUM(C85:C87)</f>
        <v>47700000</v>
      </c>
      <c r="D83" s="73" t="e">
        <f>SUM(D85+D87)</f>
        <v>#REF!</v>
      </c>
      <c r="E83" s="114">
        <f t="shared" ref="E83:F83" si="20">SUM(E85:E87)</f>
        <v>0</v>
      </c>
      <c r="F83" s="114" t="e">
        <f t="shared" si="20"/>
        <v>#REF!</v>
      </c>
      <c r="G83" s="88" t="e">
        <f t="shared" si="15"/>
        <v>#REF!</v>
      </c>
      <c r="H83" s="75" t="e">
        <f t="shared" si="16"/>
        <v>#REF!</v>
      </c>
      <c r="I83" s="75">
        <f t="shared" si="16"/>
        <v>0</v>
      </c>
      <c r="J83" s="75" t="e">
        <f t="shared" si="16"/>
        <v>#REF!</v>
      </c>
      <c r="K83" s="76" t="e">
        <f t="shared" si="17"/>
        <v>#REF!</v>
      </c>
      <c r="L83" s="124"/>
      <c r="M83" s="124"/>
      <c r="N83" s="45"/>
      <c r="O83" s="51"/>
      <c r="P83" s="83"/>
      <c r="Q83" s="83"/>
    </row>
    <row r="84" spans="1:17" s="84" customFormat="1" ht="23.25" customHeight="1">
      <c r="A84" s="79"/>
      <c r="B84" s="126" t="s">
        <v>93</v>
      </c>
      <c r="C84" s="116"/>
      <c r="D84" s="90" t="e">
        <f>#REF!</f>
        <v>#REF!</v>
      </c>
      <c r="E84" s="80"/>
      <c r="F84" s="71"/>
      <c r="G84" s="81"/>
      <c r="H84" s="71"/>
      <c r="I84" s="71"/>
      <c r="J84" s="71"/>
      <c r="K84" s="82"/>
      <c r="L84" s="70"/>
      <c r="M84" s="70"/>
      <c r="N84" s="45"/>
      <c r="O84" s="51"/>
      <c r="P84" s="83"/>
      <c r="Q84" s="83"/>
    </row>
    <row r="85" spans="1:17" s="84" customFormat="1" ht="28.5" customHeight="1">
      <c r="A85" s="86"/>
      <c r="B85" s="98" t="s">
        <v>57</v>
      </c>
      <c r="C85" s="107">
        <v>44000000</v>
      </c>
      <c r="D85" s="93" t="e">
        <f>#REF!</f>
        <v>#REF!</v>
      </c>
      <c r="E85" s="92">
        <v>0</v>
      </c>
      <c r="F85" s="94" t="e">
        <f t="shared" si="18"/>
        <v>#REF!</v>
      </c>
      <c r="G85" s="95" t="e">
        <f t="shared" si="15"/>
        <v>#REF!</v>
      </c>
      <c r="H85" s="94" t="e">
        <f t="shared" si="16"/>
        <v>#REF!</v>
      </c>
      <c r="I85" s="94">
        <f t="shared" si="16"/>
        <v>0</v>
      </c>
      <c r="J85" s="94" t="e">
        <f t="shared" si="16"/>
        <v>#REF!</v>
      </c>
      <c r="K85" s="89" t="e">
        <f t="shared" si="17"/>
        <v>#REF!</v>
      </c>
      <c r="L85" s="113"/>
      <c r="M85" s="113"/>
      <c r="N85" s="45"/>
      <c r="O85" s="51"/>
      <c r="P85" s="83"/>
      <c r="Q85" s="83"/>
    </row>
    <row r="86" spans="1:17" s="84" customFormat="1" ht="16.5" customHeight="1">
      <c r="A86" s="79"/>
      <c r="B86" s="126" t="s">
        <v>94</v>
      </c>
      <c r="C86" s="111"/>
      <c r="D86" s="90" t="e">
        <f>#REF!</f>
        <v>#REF!</v>
      </c>
      <c r="E86" s="80"/>
      <c r="F86" s="71"/>
      <c r="G86" s="81"/>
      <c r="H86" s="71"/>
      <c r="I86" s="71"/>
      <c r="J86" s="71"/>
      <c r="K86" s="97"/>
      <c r="L86" s="70"/>
      <c r="M86" s="70"/>
      <c r="N86" s="45"/>
      <c r="O86" s="51"/>
      <c r="P86" s="83"/>
      <c r="Q86" s="83"/>
    </row>
    <row r="87" spans="1:17" s="84" customFormat="1" ht="33" customHeight="1">
      <c r="A87" s="86"/>
      <c r="B87" s="100" t="s">
        <v>58</v>
      </c>
      <c r="C87" s="107">
        <v>3700000</v>
      </c>
      <c r="D87" s="93" t="e">
        <f>#REF!</f>
        <v>#REF!</v>
      </c>
      <c r="E87" s="92">
        <v>0</v>
      </c>
      <c r="F87" s="94" t="e">
        <f t="shared" si="18"/>
        <v>#REF!</v>
      </c>
      <c r="G87" s="95" t="e">
        <f t="shared" si="15"/>
        <v>#REF!</v>
      </c>
      <c r="H87" s="94" t="e">
        <f t="shared" si="16"/>
        <v>#REF!</v>
      </c>
      <c r="I87" s="94">
        <f t="shared" si="16"/>
        <v>0</v>
      </c>
      <c r="J87" s="94" t="e">
        <f t="shared" si="16"/>
        <v>#REF!</v>
      </c>
      <c r="K87" s="89" t="e">
        <f t="shared" si="17"/>
        <v>#REF!</v>
      </c>
      <c r="L87" s="113"/>
      <c r="M87" s="113"/>
      <c r="N87" s="45"/>
      <c r="O87" s="51"/>
      <c r="P87" s="83"/>
      <c r="Q87" s="83"/>
    </row>
    <row r="88" spans="1:17" s="84" customFormat="1" ht="22.5" customHeight="1">
      <c r="A88" s="77">
        <v>6</v>
      </c>
      <c r="B88" s="125" t="s">
        <v>95</v>
      </c>
      <c r="C88" s="111"/>
      <c r="D88" s="90" t="e">
        <f>#REF!</f>
        <v>#REF!</v>
      </c>
      <c r="E88" s="80"/>
      <c r="F88" s="71"/>
      <c r="G88" s="81"/>
      <c r="H88" s="71"/>
      <c r="I88" s="71"/>
      <c r="J88" s="71"/>
      <c r="K88" s="82"/>
      <c r="L88" s="70"/>
      <c r="M88" s="70"/>
      <c r="N88" s="45"/>
      <c r="O88" s="51"/>
      <c r="P88" s="83"/>
      <c r="Q88" s="83"/>
    </row>
    <row r="89" spans="1:17" s="84" customFormat="1" ht="33" customHeight="1">
      <c r="A89" s="78"/>
      <c r="B89" s="123" t="s">
        <v>59</v>
      </c>
      <c r="C89" s="114">
        <f>C91</f>
        <v>27600000</v>
      </c>
      <c r="D89" s="73" t="e">
        <f>D91</f>
        <v>#REF!</v>
      </c>
      <c r="E89" s="114">
        <f t="shared" ref="E89:F89" si="21">E91</f>
        <v>2814100</v>
      </c>
      <c r="F89" s="114" t="e">
        <f t="shared" si="21"/>
        <v>#REF!</v>
      </c>
      <c r="G89" s="88" t="e">
        <f t="shared" si="15"/>
        <v>#REF!</v>
      </c>
      <c r="H89" s="75" t="e">
        <f t="shared" si="16"/>
        <v>#REF!</v>
      </c>
      <c r="I89" s="75">
        <f t="shared" si="16"/>
        <v>2814100</v>
      </c>
      <c r="J89" s="75" t="e">
        <f t="shared" si="16"/>
        <v>#REF!</v>
      </c>
      <c r="K89" s="76" t="e">
        <f t="shared" si="17"/>
        <v>#REF!</v>
      </c>
      <c r="L89" s="124"/>
      <c r="M89" s="124"/>
      <c r="N89" s="45"/>
      <c r="O89" s="51"/>
      <c r="P89" s="83"/>
      <c r="Q89" s="83"/>
    </row>
    <row r="90" spans="1:17" s="84" customFormat="1" ht="20.25" customHeight="1">
      <c r="A90" s="79"/>
      <c r="B90" s="126" t="s">
        <v>96</v>
      </c>
      <c r="C90" s="116"/>
      <c r="D90" s="90" t="e">
        <f>#REF!</f>
        <v>#REF!</v>
      </c>
      <c r="E90" s="80"/>
      <c r="F90" s="71"/>
      <c r="G90" s="81"/>
      <c r="H90" s="71"/>
      <c r="I90" s="71"/>
      <c r="J90" s="71"/>
      <c r="K90" s="82"/>
      <c r="L90" s="70"/>
      <c r="M90" s="70"/>
      <c r="N90" s="45"/>
      <c r="O90" s="51"/>
      <c r="P90" s="83"/>
      <c r="Q90" s="83"/>
    </row>
    <row r="91" spans="1:17" s="84" customFormat="1" ht="33" customHeight="1">
      <c r="A91" s="86"/>
      <c r="B91" s="123" t="s">
        <v>60</v>
      </c>
      <c r="C91" s="114">
        <f>SUM(C93:C99)</f>
        <v>27600000</v>
      </c>
      <c r="D91" s="73" t="e">
        <f>SUM(D93+D95+D97+D99)</f>
        <v>#REF!</v>
      </c>
      <c r="E91" s="114">
        <f t="shared" ref="E91:F91" si="22">SUM(E93:E99)</f>
        <v>2814100</v>
      </c>
      <c r="F91" s="114" t="e">
        <f t="shared" si="22"/>
        <v>#REF!</v>
      </c>
      <c r="G91" s="88" t="e">
        <f t="shared" si="15"/>
        <v>#REF!</v>
      </c>
      <c r="H91" s="75" t="e">
        <f t="shared" si="16"/>
        <v>#REF!</v>
      </c>
      <c r="I91" s="75">
        <f t="shared" si="16"/>
        <v>2814100</v>
      </c>
      <c r="J91" s="75" t="e">
        <f t="shared" si="16"/>
        <v>#REF!</v>
      </c>
      <c r="K91" s="76" t="e">
        <f t="shared" si="17"/>
        <v>#REF!</v>
      </c>
      <c r="L91" s="124"/>
      <c r="M91" s="124"/>
      <c r="N91" s="45"/>
      <c r="O91" s="51"/>
      <c r="P91" s="83"/>
      <c r="Q91" s="83"/>
    </row>
    <row r="92" spans="1:17" s="84" customFormat="1" ht="23.25" customHeight="1">
      <c r="A92" s="79"/>
      <c r="B92" s="126" t="s">
        <v>97</v>
      </c>
      <c r="C92" s="116"/>
      <c r="D92" s="90" t="e">
        <f>#REF!</f>
        <v>#REF!</v>
      </c>
      <c r="E92" s="80"/>
      <c r="F92" s="71"/>
      <c r="G92" s="81"/>
      <c r="H92" s="71"/>
      <c r="I92" s="71"/>
      <c r="J92" s="71"/>
      <c r="K92" s="82"/>
      <c r="L92" s="70"/>
      <c r="M92" s="70"/>
      <c r="N92" s="45"/>
      <c r="O92" s="51"/>
      <c r="P92" s="83"/>
      <c r="Q92" s="83"/>
    </row>
    <row r="93" spans="1:17" s="84" customFormat="1" ht="33" customHeight="1">
      <c r="A93" s="86"/>
      <c r="B93" s="100" t="s">
        <v>61</v>
      </c>
      <c r="C93" s="107">
        <v>2000000</v>
      </c>
      <c r="D93" s="93" t="e">
        <f>#REF!</f>
        <v>#REF!</v>
      </c>
      <c r="E93" s="92">
        <v>0</v>
      </c>
      <c r="F93" s="94" t="e">
        <f t="shared" si="18"/>
        <v>#REF!</v>
      </c>
      <c r="G93" s="95" t="e">
        <f t="shared" si="15"/>
        <v>#REF!</v>
      </c>
      <c r="H93" s="94" t="e">
        <f t="shared" si="16"/>
        <v>#REF!</v>
      </c>
      <c r="I93" s="94">
        <f t="shared" si="16"/>
        <v>0</v>
      </c>
      <c r="J93" s="94" t="e">
        <f t="shared" si="16"/>
        <v>#REF!</v>
      </c>
      <c r="K93" s="89" t="e">
        <f t="shared" si="17"/>
        <v>#REF!</v>
      </c>
      <c r="L93" s="113"/>
      <c r="M93" s="113"/>
      <c r="N93" s="45"/>
      <c r="O93" s="51"/>
      <c r="P93" s="83"/>
      <c r="Q93" s="83"/>
    </row>
    <row r="94" spans="1:17" s="84" customFormat="1" ht="22.5" customHeight="1">
      <c r="A94" s="79"/>
      <c r="B94" s="126" t="s">
        <v>98</v>
      </c>
      <c r="C94" s="111"/>
      <c r="D94" s="90" t="e">
        <f>#REF!</f>
        <v>#REF!</v>
      </c>
      <c r="E94" s="80"/>
      <c r="F94" s="71"/>
      <c r="G94" s="81"/>
      <c r="H94" s="71"/>
      <c r="I94" s="71"/>
      <c r="J94" s="71"/>
      <c r="K94" s="97"/>
      <c r="L94" s="70"/>
      <c r="M94" s="70"/>
      <c r="N94" s="45"/>
      <c r="O94" s="51"/>
      <c r="P94" s="83"/>
      <c r="Q94" s="83"/>
    </row>
    <row r="95" spans="1:17" s="84" customFormat="1" ht="29.25" customHeight="1">
      <c r="A95" s="86"/>
      <c r="B95" s="100" t="s">
        <v>62</v>
      </c>
      <c r="C95" s="107">
        <v>1600000</v>
      </c>
      <c r="D95" s="93" t="e">
        <f>#REF!</f>
        <v>#REF!</v>
      </c>
      <c r="E95" s="92">
        <v>0</v>
      </c>
      <c r="F95" s="94" t="e">
        <f t="shared" si="18"/>
        <v>#REF!</v>
      </c>
      <c r="G95" s="95" t="e">
        <f t="shared" si="15"/>
        <v>#REF!</v>
      </c>
      <c r="H95" s="94" t="e">
        <f t="shared" si="16"/>
        <v>#REF!</v>
      </c>
      <c r="I95" s="94">
        <f t="shared" si="16"/>
        <v>0</v>
      </c>
      <c r="J95" s="94" t="e">
        <f t="shared" si="16"/>
        <v>#REF!</v>
      </c>
      <c r="K95" s="89" t="e">
        <f t="shared" si="17"/>
        <v>#REF!</v>
      </c>
      <c r="L95" s="113"/>
      <c r="M95" s="113"/>
      <c r="N95" s="45"/>
      <c r="O95" s="51"/>
      <c r="P95" s="83"/>
      <c r="Q95" s="83"/>
    </row>
    <row r="96" spans="1:17" s="84" customFormat="1" ht="18" customHeight="1">
      <c r="A96" s="79"/>
      <c r="B96" s="126" t="s">
        <v>99</v>
      </c>
      <c r="C96" s="111"/>
      <c r="D96" s="90" t="e">
        <f>#REF!</f>
        <v>#REF!</v>
      </c>
      <c r="E96" s="80"/>
      <c r="F96" s="71"/>
      <c r="G96" s="81"/>
      <c r="H96" s="71"/>
      <c r="I96" s="71"/>
      <c r="J96" s="71"/>
      <c r="K96" s="97"/>
      <c r="L96" s="70"/>
      <c r="M96" s="70"/>
      <c r="N96" s="45"/>
      <c r="O96" s="51"/>
      <c r="P96" s="83"/>
      <c r="Q96" s="83"/>
    </row>
    <row r="97" spans="1:19" s="84" customFormat="1" ht="33" customHeight="1">
      <c r="A97" s="86"/>
      <c r="B97" s="100" t="s">
        <v>63</v>
      </c>
      <c r="C97" s="107">
        <v>19200000</v>
      </c>
      <c r="D97" s="93" t="e">
        <f>#REF!</f>
        <v>#REF!</v>
      </c>
      <c r="E97" s="92">
        <v>2814100</v>
      </c>
      <c r="F97" s="94" t="e">
        <f t="shared" si="18"/>
        <v>#REF!</v>
      </c>
      <c r="G97" s="95" t="e">
        <f t="shared" si="15"/>
        <v>#REF!</v>
      </c>
      <c r="H97" s="94" t="e">
        <f t="shared" si="16"/>
        <v>#REF!</v>
      </c>
      <c r="I97" s="94">
        <f t="shared" si="16"/>
        <v>2814100</v>
      </c>
      <c r="J97" s="94" t="e">
        <f t="shared" si="16"/>
        <v>#REF!</v>
      </c>
      <c r="K97" s="89" t="e">
        <f t="shared" si="17"/>
        <v>#REF!</v>
      </c>
      <c r="L97" s="113"/>
      <c r="M97" s="113"/>
      <c r="N97" s="45"/>
      <c r="O97" s="51"/>
      <c r="P97" s="83"/>
      <c r="Q97" s="83"/>
    </row>
    <row r="98" spans="1:19" s="84" customFormat="1" ht="24.75" customHeight="1">
      <c r="A98" s="79"/>
      <c r="B98" s="126" t="s">
        <v>100</v>
      </c>
      <c r="C98" s="111"/>
      <c r="D98" s="90" t="e">
        <f>#REF!</f>
        <v>#REF!</v>
      </c>
      <c r="E98" s="80"/>
      <c r="F98" s="71"/>
      <c r="G98" s="81"/>
      <c r="H98" s="71"/>
      <c r="I98" s="71"/>
      <c r="J98" s="71"/>
      <c r="K98" s="97"/>
      <c r="L98" s="70"/>
      <c r="M98" s="70"/>
      <c r="N98" s="45"/>
      <c r="O98" s="51"/>
      <c r="P98" s="83"/>
      <c r="Q98" s="83"/>
    </row>
    <row r="99" spans="1:19" s="84" customFormat="1" ht="27.75" customHeight="1">
      <c r="A99" s="86"/>
      <c r="B99" s="100" t="s">
        <v>64</v>
      </c>
      <c r="C99" s="107">
        <v>4800000</v>
      </c>
      <c r="D99" s="93" t="e">
        <f>#REF!</f>
        <v>#REF!</v>
      </c>
      <c r="E99" s="92">
        <v>0</v>
      </c>
      <c r="F99" s="94" t="e">
        <f t="shared" si="18"/>
        <v>#REF!</v>
      </c>
      <c r="G99" s="95" t="e">
        <f t="shared" si="15"/>
        <v>#REF!</v>
      </c>
      <c r="H99" s="94" t="e">
        <f t="shared" si="16"/>
        <v>#REF!</v>
      </c>
      <c r="I99" s="94">
        <f t="shared" si="16"/>
        <v>0</v>
      </c>
      <c r="J99" s="94" t="e">
        <f t="shared" si="16"/>
        <v>#REF!</v>
      </c>
      <c r="K99" s="89" t="e">
        <f t="shared" si="17"/>
        <v>#REF!</v>
      </c>
      <c r="L99" s="113"/>
      <c r="M99" s="113"/>
      <c r="N99" s="45"/>
      <c r="O99" s="51"/>
      <c r="P99" s="83"/>
      <c r="Q99" s="83"/>
    </row>
    <row r="100" spans="1:19" s="53" customFormat="1" ht="22.5" customHeight="1">
      <c r="A100" s="12"/>
      <c r="B100" s="14" t="s">
        <v>12</v>
      </c>
      <c r="C100" s="17">
        <f>SUM(C11+C57+C65+C75+C81+C89)</f>
        <v>2345447000</v>
      </c>
      <c r="D100" s="34" t="e">
        <f>SUM(D11+D57+D65+D75+D81+D89)</f>
        <v>#REF!</v>
      </c>
      <c r="E100" s="17">
        <f>SUM(E11+E57+E65+E75+E81+E89)</f>
        <v>21528100</v>
      </c>
      <c r="F100" s="17" t="e">
        <f>D100+E100</f>
        <v>#REF!</v>
      </c>
      <c r="G100" s="15" t="e">
        <f t="shared" si="15"/>
        <v>#REF!</v>
      </c>
      <c r="H100" s="16" t="e">
        <f t="shared" si="16"/>
        <v>#REF!</v>
      </c>
      <c r="I100" s="16">
        <f t="shared" si="16"/>
        <v>21528100</v>
      </c>
      <c r="J100" s="16" t="e">
        <f t="shared" si="16"/>
        <v>#REF!</v>
      </c>
      <c r="K100" s="32" t="e">
        <f t="shared" si="17"/>
        <v>#REF!</v>
      </c>
      <c r="L100" s="20" t="e">
        <f>K100</f>
        <v>#REF!</v>
      </c>
      <c r="M100" s="18"/>
      <c r="N100" s="56"/>
      <c r="O100" s="51"/>
      <c r="P100" s="52"/>
      <c r="Q100" s="52"/>
    </row>
    <row r="101" spans="1:19" s="37" customFormat="1" ht="12.75">
      <c r="A101" s="13"/>
      <c r="B101" s="21"/>
      <c r="C101" s="22"/>
      <c r="D101" s="22"/>
      <c r="E101" s="22"/>
      <c r="F101" s="22"/>
      <c r="G101" s="33"/>
      <c r="H101" s="22"/>
      <c r="I101" s="22"/>
      <c r="J101" s="22"/>
      <c r="K101" s="22"/>
      <c r="L101" s="22"/>
      <c r="M101" s="22"/>
      <c r="N101" s="22"/>
      <c r="O101" s="35">
        <f t="shared" ref="O101" si="23">C101-F101</f>
        <v>0</v>
      </c>
      <c r="P101" s="36"/>
      <c r="Q101" s="36"/>
    </row>
    <row r="102" spans="1:19" s="38" customFormat="1" ht="14.25">
      <c r="A102" s="23"/>
      <c r="B102" s="23"/>
      <c r="C102" s="24"/>
      <c r="D102" s="25"/>
      <c r="E102" s="24"/>
      <c r="F102" s="24"/>
      <c r="G102" s="23"/>
      <c r="H102" s="140" t="s">
        <v>108</v>
      </c>
      <c r="I102" s="140"/>
      <c r="J102" s="140"/>
      <c r="K102" s="140"/>
      <c r="L102" s="26"/>
      <c r="M102" s="26"/>
      <c r="N102" s="27"/>
      <c r="O102" s="39"/>
      <c r="P102" s="36"/>
      <c r="Q102" s="36"/>
      <c r="R102" s="37"/>
      <c r="S102" s="37"/>
    </row>
    <row r="103" spans="1:19" s="38" customFormat="1" ht="14.25">
      <c r="A103" s="23"/>
      <c r="B103" s="23"/>
      <c r="C103" s="24"/>
      <c r="D103" s="24"/>
      <c r="E103" s="40"/>
      <c r="F103" s="24"/>
      <c r="G103" s="23"/>
      <c r="H103" s="42"/>
      <c r="I103" s="44"/>
      <c r="J103" s="44"/>
      <c r="K103" s="44"/>
      <c r="L103" s="26"/>
      <c r="M103" s="26"/>
      <c r="N103" s="27"/>
      <c r="O103" s="39"/>
      <c r="P103" s="36"/>
      <c r="Q103" s="36"/>
      <c r="R103" s="37"/>
      <c r="S103" s="37"/>
    </row>
    <row r="104" spans="1:19" s="38" customFormat="1" ht="14.25">
      <c r="A104" s="23"/>
      <c r="B104" s="26"/>
      <c r="C104" s="28"/>
      <c r="D104" s="29"/>
      <c r="E104" s="28"/>
      <c r="F104" s="30"/>
      <c r="G104" s="31"/>
      <c r="H104" s="140" t="s">
        <v>13</v>
      </c>
      <c r="I104" s="140"/>
      <c r="J104" s="140"/>
      <c r="K104" s="140"/>
      <c r="L104" s="26"/>
      <c r="M104" s="26"/>
      <c r="N104" s="27"/>
      <c r="O104" s="39"/>
      <c r="P104" s="36"/>
      <c r="Q104" s="36"/>
      <c r="R104" s="37"/>
      <c r="S104" s="37"/>
    </row>
    <row r="105" spans="1:19" s="38" customFormat="1" ht="14.25">
      <c r="A105" s="23"/>
      <c r="B105" s="26"/>
      <c r="C105" s="23"/>
      <c r="D105" s="23"/>
      <c r="E105" s="23"/>
      <c r="F105" s="23"/>
      <c r="G105" s="23"/>
      <c r="H105" s="43"/>
      <c r="I105" s="44"/>
      <c r="J105" s="42"/>
      <c r="K105" s="42"/>
      <c r="L105" s="23"/>
      <c r="M105" s="23"/>
      <c r="N105" s="13"/>
      <c r="O105" s="39"/>
      <c r="P105" s="36"/>
      <c r="Q105" s="36"/>
      <c r="R105" s="37"/>
      <c r="S105" s="37"/>
    </row>
    <row r="106" spans="1:19" s="38" customFormat="1" ht="14.25">
      <c r="A106" s="23"/>
      <c r="B106" s="23"/>
      <c r="C106" s="23"/>
      <c r="D106" s="23"/>
      <c r="E106" s="23"/>
      <c r="F106" s="23"/>
      <c r="G106" s="23"/>
      <c r="H106" s="42"/>
      <c r="I106" s="42"/>
      <c r="J106" s="42"/>
      <c r="K106" s="42"/>
      <c r="L106" s="23"/>
      <c r="M106" s="23"/>
      <c r="N106" s="13"/>
      <c r="O106" s="39"/>
      <c r="P106" s="36"/>
      <c r="Q106" s="36"/>
      <c r="R106" s="37"/>
      <c r="S106" s="37"/>
    </row>
    <row r="107" spans="1:19" s="38" customFormat="1" ht="14.25">
      <c r="A107" s="23"/>
      <c r="B107" s="23"/>
      <c r="C107" s="23"/>
      <c r="D107" s="23"/>
      <c r="E107" s="23"/>
      <c r="F107" s="23"/>
      <c r="G107" s="23"/>
      <c r="H107" s="42"/>
      <c r="I107" s="42"/>
      <c r="J107" s="42"/>
      <c r="K107" s="42"/>
      <c r="L107" s="23"/>
      <c r="M107" s="23"/>
      <c r="N107" s="13"/>
      <c r="O107" s="39"/>
      <c r="P107" s="36"/>
      <c r="Q107" s="36"/>
      <c r="R107" s="37"/>
      <c r="S107" s="37"/>
    </row>
    <row r="108" spans="1:19" s="38" customFormat="1">
      <c r="A108" s="36"/>
      <c r="B108" s="36"/>
      <c r="C108" s="36"/>
      <c r="D108" s="36"/>
      <c r="E108" s="36"/>
      <c r="F108" s="36"/>
      <c r="G108" s="36"/>
      <c r="H108" s="41"/>
      <c r="I108" s="131" t="s">
        <v>102</v>
      </c>
      <c r="J108" s="131"/>
      <c r="K108" s="41"/>
      <c r="L108" s="36"/>
      <c r="M108" s="36"/>
      <c r="N108" s="39"/>
      <c r="O108" s="39"/>
      <c r="P108" s="36"/>
      <c r="Q108" s="36"/>
    </row>
    <row r="109" spans="1:19" s="38" customFormat="1">
      <c r="A109" s="36"/>
      <c r="B109" s="36"/>
      <c r="C109" s="36"/>
      <c r="D109" s="36"/>
      <c r="E109" s="36"/>
      <c r="F109" s="36"/>
      <c r="G109" s="36"/>
      <c r="H109" s="41"/>
      <c r="I109" s="132" t="s">
        <v>103</v>
      </c>
      <c r="J109" s="132"/>
      <c r="K109" s="41"/>
      <c r="L109" s="36"/>
      <c r="M109" s="36"/>
      <c r="N109" s="39"/>
      <c r="O109" s="39"/>
      <c r="P109" s="36"/>
      <c r="Q109" s="36"/>
    </row>
    <row r="110" spans="1:19" s="38" customFormat="1">
      <c r="A110" s="36"/>
      <c r="B110" s="36"/>
      <c r="C110" s="36"/>
      <c r="D110" s="36"/>
      <c r="E110" s="36"/>
      <c r="F110" s="36"/>
      <c r="G110" s="36"/>
      <c r="H110" s="41"/>
      <c r="I110" s="132" t="s">
        <v>104</v>
      </c>
      <c r="J110" s="132"/>
      <c r="K110" s="41"/>
      <c r="L110" s="36"/>
      <c r="M110" s="36"/>
      <c r="N110" s="39"/>
      <c r="O110" s="39"/>
      <c r="P110" s="36"/>
      <c r="Q110" s="36"/>
    </row>
    <row r="111" spans="1:19" s="38" customFormat="1" ht="12.7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9"/>
      <c r="O111" s="39"/>
      <c r="P111" s="36"/>
      <c r="Q111" s="36"/>
    </row>
  </sheetData>
  <mergeCells count="10">
    <mergeCell ref="I108:J108"/>
    <mergeCell ref="I109:J109"/>
    <mergeCell ref="I110:J110"/>
    <mergeCell ref="B6:B7"/>
    <mergeCell ref="A1:M1"/>
    <mergeCell ref="A2:M2"/>
    <mergeCell ref="L6:L7"/>
    <mergeCell ref="M6:M7"/>
    <mergeCell ref="H102:K102"/>
    <mergeCell ref="H104:K104"/>
  </mergeCells>
  <pageMargins left="0.70866141732283472" right="0.70866141732283472" top="0.74803149606299213" bottom="0.74803149606299213" header="0.31496062992125984" footer="0.31496062992125984"/>
  <pageSetup paperSize="5" scale="75" orientation="landscape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H21" sqref="H2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september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2021-10-04T15:37:11Z</cp:lastPrinted>
  <dcterms:created xsi:type="dcterms:W3CDTF">2021-05-20T00:58:03Z</dcterms:created>
  <dcterms:modified xsi:type="dcterms:W3CDTF">2022-09-30T03:25:41Z</dcterms:modified>
</cp:coreProperties>
</file>