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30" windowWidth="20115" windowHeight="7755"/>
  </bookViews>
  <sheets>
    <sheet name="POK FEB 2022" sheetId="1" r:id="rId1"/>
    <sheet name="Sheet2" sheetId="2" r:id="rId2"/>
  </sheets>
  <calcPr calcId="124519"/>
</workbook>
</file>

<file path=xl/calcChain.xml><?xml version="1.0" encoding="utf-8"?>
<calcChain xmlns="http://schemas.openxmlformats.org/spreadsheetml/2006/main">
  <c r="K104" i="1"/>
  <c r="G104"/>
  <c r="G14"/>
  <c r="G16"/>
  <c r="G18"/>
  <c r="G20"/>
  <c r="G22"/>
  <c r="G24"/>
  <c r="G26"/>
  <c r="G28"/>
  <c r="G30"/>
  <c r="G32"/>
  <c r="G34"/>
  <c r="G36"/>
  <c r="G38"/>
  <c r="G40"/>
  <c r="G42"/>
  <c r="G44"/>
  <c r="G46"/>
  <c r="G48"/>
  <c r="G50"/>
  <c r="G52"/>
  <c r="G54"/>
  <c r="G56"/>
  <c r="G58"/>
  <c r="G60"/>
  <c r="G62"/>
  <c r="G64"/>
  <c r="G66"/>
  <c r="G68"/>
  <c r="G70"/>
  <c r="G72"/>
  <c r="G74"/>
  <c r="G76"/>
  <c r="G78"/>
  <c r="G80"/>
  <c r="G82"/>
  <c r="G84"/>
  <c r="G86"/>
  <c r="G88"/>
  <c r="G90"/>
  <c r="G92"/>
  <c r="G94"/>
  <c r="G96"/>
  <c r="G98"/>
  <c r="G100"/>
  <c r="G102"/>
  <c r="G12"/>
  <c r="K36"/>
  <c r="K38"/>
  <c r="K40"/>
  <c r="K42"/>
  <c r="K82"/>
  <c r="F28" l="1"/>
  <c r="E28"/>
  <c r="C28"/>
  <c r="C24"/>
  <c r="H16" l="1"/>
  <c r="I16"/>
  <c r="H18"/>
  <c r="I18"/>
  <c r="H20"/>
  <c r="I20"/>
  <c r="H22"/>
  <c r="I22"/>
  <c r="H26"/>
  <c r="I26"/>
  <c r="H30"/>
  <c r="I30"/>
  <c r="H32"/>
  <c r="I32"/>
  <c r="H36"/>
  <c r="I36"/>
  <c r="H38"/>
  <c r="I38"/>
  <c r="H40"/>
  <c r="I40"/>
  <c r="H42"/>
  <c r="I42"/>
  <c r="H44"/>
  <c r="I44"/>
  <c r="H48"/>
  <c r="I48"/>
  <c r="H50"/>
  <c r="I50"/>
  <c r="H52"/>
  <c r="I52"/>
  <c r="H56"/>
  <c r="I56"/>
  <c r="H58"/>
  <c r="I58"/>
  <c r="H64"/>
  <c r="I64"/>
  <c r="H66"/>
  <c r="I66"/>
  <c r="H72"/>
  <c r="I72"/>
  <c r="H76"/>
  <c r="I76"/>
  <c r="H82"/>
  <c r="I82"/>
  <c r="H88"/>
  <c r="I88"/>
  <c r="H90"/>
  <c r="I90"/>
  <c r="H96"/>
  <c r="I96"/>
  <c r="H98"/>
  <c r="I98"/>
  <c r="H100"/>
  <c r="I100"/>
  <c r="H102"/>
  <c r="I102"/>
  <c r="D94"/>
  <c r="D92" s="1"/>
  <c r="H92" s="1"/>
  <c r="E94"/>
  <c r="I94" s="1"/>
  <c r="D86"/>
  <c r="D84" s="1"/>
  <c r="H84" s="1"/>
  <c r="E86"/>
  <c r="I86" s="1"/>
  <c r="D80"/>
  <c r="D78" s="1"/>
  <c r="H78" s="1"/>
  <c r="E80"/>
  <c r="I80" s="1"/>
  <c r="D74"/>
  <c r="E74"/>
  <c r="I74" s="1"/>
  <c r="E68"/>
  <c r="I68" s="1"/>
  <c r="D70"/>
  <c r="H70" s="1"/>
  <c r="E70"/>
  <c r="I70" s="1"/>
  <c r="D62"/>
  <c r="D60" s="1"/>
  <c r="H60" s="1"/>
  <c r="E62"/>
  <c r="I62" s="1"/>
  <c r="C62"/>
  <c r="C60" s="1"/>
  <c r="D54"/>
  <c r="H54" s="1"/>
  <c r="E54"/>
  <c r="C54"/>
  <c r="D46"/>
  <c r="H46" s="1"/>
  <c r="E46"/>
  <c r="I46" s="1"/>
  <c r="C46"/>
  <c r="D28"/>
  <c r="H28" s="1"/>
  <c r="I28"/>
  <c r="E24"/>
  <c r="I24" s="1"/>
  <c r="D24"/>
  <c r="H24" s="1"/>
  <c r="D14"/>
  <c r="E14"/>
  <c r="I14" s="1"/>
  <c r="F16"/>
  <c r="F18"/>
  <c r="J18" s="1"/>
  <c r="K18" s="1"/>
  <c r="F20"/>
  <c r="F22"/>
  <c r="J22" s="1"/>
  <c r="K22" s="1"/>
  <c r="F26"/>
  <c r="F24" s="1"/>
  <c r="J30"/>
  <c r="K30" s="1"/>
  <c r="J36"/>
  <c r="J40"/>
  <c r="J44"/>
  <c r="K44" s="1"/>
  <c r="F48"/>
  <c r="J48" s="1"/>
  <c r="K48" s="1"/>
  <c r="F50"/>
  <c r="F52"/>
  <c r="J52" s="1"/>
  <c r="K52" s="1"/>
  <c r="F56"/>
  <c r="J56" s="1"/>
  <c r="K56" s="1"/>
  <c r="F58"/>
  <c r="F64"/>
  <c r="J64" s="1"/>
  <c r="K64" s="1"/>
  <c r="F66"/>
  <c r="F72"/>
  <c r="J72" s="1"/>
  <c r="K72" s="1"/>
  <c r="F76"/>
  <c r="F74" s="1"/>
  <c r="F82"/>
  <c r="F80" s="1"/>
  <c r="F88"/>
  <c r="J88" s="1"/>
  <c r="K88" s="1"/>
  <c r="F90"/>
  <c r="F96"/>
  <c r="J96" s="1"/>
  <c r="K96" s="1"/>
  <c r="F98"/>
  <c r="F100"/>
  <c r="J100" s="1"/>
  <c r="K100" s="1"/>
  <c r="F102"/>
  <c r="J102" s="1"/>
  <c r="K102" s="1"/>
  <c r="C94"/>
  <c r="C92" s="1"/>
  <c r="C86"/>
  <c r="C84" s="1"/>
  <c r="C80"/>
  <c r="C78" s="1"/>
  <c r="C74"/>
  <c r="C70"/>
  <c r="C14"/>
  <c r="I54" l="1"/>
  <c r="E12"/>
  <c r="E92"/>
  <c r="I92" s="1"/>
  <c r="E84"/>
  <c r="I84" s="1"/>
  <c r="E78"/>
  <c r="I78" s="1"/>
  <c r="H14"/>
  <c r="D12"/>
  <c r="C12"/>
  <c r="F78"/>
  <c r="J80"/>
  <c r="K80" s="1"/>
  <c r="J74"/>
  <c r="K74" s="1"/>
  <c r="E60"/>
  <c r="I60" s="1"/>
  <c r="D68"/>
  <c r="H68" s="1"/>
  <c r="J98"/>
  <c r="K98" s="1"/>
  <c r="H94"/>
  <c r="J90"/>
  <c r="K90" s="1"/>
  <c r="H86"/>
  <c r="J82"/>
  <c r="J66"/>
  <c r="K66" s="1"/>
  <c r="H62"/>
  <c r="J58"/>
  <c r="K58" s="1"/>
  <c r="J50"/>
  <c r="K50" s="1"/>
  <c r="J42"/>
  <c r="J24"/>
  <c r="K24" s="1"/>
  <c r="J16"/>
  <c r="K16" s="1"/>
  <c r="H80"/>
  <c r="J76"/>
  <c r="K76" s="1"/>
  <c r="J26"/>
  <c r="K26" s="1"/>
  <c r="F70"/>
  <c r="F68" s="1"/>
  <c r="F86"/>
  <c r="F94"/>
  <c r="H74"/>
  <c r="J38"/>
  <c r="J20"/>
  <c r="K20" s="1"/>
  <c r="F46"/>
  <c r="F54"/>
  <c r="F62"/>
  <c r="F14"/>
  <c r="C68"/>
  <c r="E104" l="1"/>
  <c r="D104"/>
  <c r="C104"/>
  <c r="F12"/>
  <c r="J12" s="1"/>
  <c r="K12" s="1"/>
  <c r="L12" s="1"/>
  <c r="I12"/>
  <c r="J46"/>
  <c r="K46" s="1"/>
  <c r="J68"/>
  <c r="K68" s="1"/>
  <c r="L68" s="1"/>
  <c r="F92"/>
  <c r="J94"/>
  <c r="K94" s="1"/>
  <c r="J14"/>
  <c r="K14" s="1"/>
  <c r="F60"/>
  <c r="J62"/>
  <c r="K62" s="1"/>
  <c r="H104"/>
  <c r="H12"/>
  <c r="F84"/>
  <c r="J86"/>
  <c r="K86" s="1"/>
  <c r="J54"/>
  <c r="K54" s="1"/>
  <c r="J70"/>
  <c r="K70" s="1"/>
  <c r="J78"/>
  <c r="K78" s="1"/>
  <c r="L78" s="1"/>
  <c r="F104" l="1"/>
  <c r="J84"/>
  <c r="K84" s="1"/>
  <c r="L84" s="1"/>
  <c r="J92"/>
  <c r="K92" s="1"/>
  <c r="L92" s="1"/>
  <c r="J60"/>
  <c r="K60" s="1"/>
  <c r="L60" s="1"/>
  <c r="I104" l="1"/>
  <c r="J32"/>
  <c r="K32" s="1"/>
  <c r="J28" l="1"/>
  <c r="K28" s="1"/>
  <c r="J104"/>
  <c r="L104" l="1"/>
</calcChain>
</file>

<file path=xl/sharedStrings.xml><?xml version="1.0" encoding="utf-8"?>
<sst xmlns="http://schemas.openxmlformats.org/spreadsheetml/2006/main" count="120" uniqueCount="115">
  <si>
    <t>DI KABUPATEN KARANGANYAR</t>
  </si>
  <si>
    <t>OPD</t>
  </si>
  <si>
    <t>: KECAMATAN JUMAPOLO</t>
  </si>
  <si>
    <t>SUMBER DANA</t>
  </si>
  <si>
    <t>: D A U</t>
  </si>
  <si>
    <t>TUTUP BULAN</t>
  </si>
  <si>
    <t>DANA (Rp)</t>
  </si>
  <si>
    <t>S P 2 D</t>
  </si>
  <si>
    <t>S P J</t>
  </si>
  <si>
    <t>REAL KEGIATAN %</t>
  </si>
  <si>
    <t>KET</t>
  </si>
  <si>
    <t>b. KONTRAK</t>
  </si>
  <si>
    <t>Lalu (Rp)</t>
  </si>
  <si>
    <t xml:space="preserve"> ( Rp )</t>
  </si>
  <si>
    <t>ini ( Rp )</t>
  </si>
  <si>
    <t>BELANJA LANGSUNG</t>
  </si>
  <si>
    <t>Penyediaan Jasa Surat Menyurat</t>
  </si>
  <si>
    <t>Penyediaan Bahan Logistik Kantor</t>
  </si>
  <si>
    <t>J U M L A H</t>
  </si>
  <si>
    <t>CAMAT JUMAPOLO</t>
  </si>
  <si>
    <t>Program Penunjang Urusan Pemerintahan Daerah Kabupaten/Kota</t>
  </si>
  <si>
    <t xml:space="preserve">Perencanaan, Penganggaran, dan Evaluasi Kinerja Perangkat Daerah </t>
  </si>
  <si>
    <t xml:space="preserve">Koordinasi dan Penyusunan Dokumen RKA-SKPD </t>
  </si>
  <si>
    <t xml:space="preserve">Koordinasi dan Penyusunan  DPA-SKPD </t>
  </si>
  <si>
    <t>Penyusunan    Laporan    Capaian    Kinerja   dan Ikhtisar Realisasi Kinerja SKPD</t>
  </si>
  <si>
    <t xml:space="preserve">Administrasi Keuangan Perangkat Daerah </t>
  </si>
  <si>
    <t>Penyediaan Gaji dan Tunjangan ASN</t>
  </si>
  <si>
    <t>7.01.01.02.01</t>
  </si>
  <si>
    <t>7.01.01.02.01.01</t>
  </si>
  <si>
    <t>7.01.01.02.01.02</t>
  </si>
  <si>
    <t>7.01.01.</t>
  </si>
  <si>
    <t>7.01.01.02.01.04</t>
  </si>
  <si>
    <t>7.01.01.02.01.06</t>
  </si>
  <si>
    <t>7.01.01.02.02</t>
  </si>
  <si>
    <t>7.01.01.02.02.01</t>
  </si>
  <si>
    <t xml:space="preserve">Administrasi Umum Perangkat Daerah </t>
  </si>
  <si>
    <t>Penyediaan Komponen Instalasi Listrik/ Penerangan Bangunan Kantor</t>
  </si>
  <si>
    <t>Penyediaan Barang Cetakan dan Penggandaan</t>
  </si>
  <si>
    <t>Penyediaan  Bahan  Bacaan  dan Peraturan Perundang-Undangan</t>
  </si>
  <si>
    <t xml:space="preserve">Fasilitasi Kunjungan Tamu </t>
  </si>
  <si>
    <t xml:space="preserve">Penyelenggaraan Rapat  Kordinasi  dan  Konsultasi  SKPD </t>
  </si>
  <si>
    <t xml:space="preserve">Penyediaan Jasa Penunjang Urusan Pemerintahan Daerah </t>
  </si>
  <si>
    <t>Penyediaan Jasa Komunikasi, Sumber Daya Air dan Listrik</t>
  </si>
  <si>
    <t>Penyediaan Jasa Pelayanan Umum Kantor</t>
  </si>
  <si>
    <t xml:space="preserve">Pemeliharaan Barang Milik Daerah Penunjang Urusan Pemerintah Daerah </t>
  </si>
  <si>
    <t xml:space="preserve">Penyediaan Jasa Pemeliharaan, Biaya Pemeliharaan, dan Pajak Kendaraan Perorangan Dinas atau Kendaraan Dinas Jabatan </t>
  </si>
  <si>
    <t xml:space="preserve">Pemeliharaan  Peralatan dan Mesin Lainnya </t>
  </si>
  <si>
    <t xml:space="preserve">Program Penyelenggaraan Pemerintahan Dan Pelayanan Publik </t>
  </si>
  <si>
    <t xml:space="preserve">Penyelenggaraan Urusan Pemerintahan Yang Tidak Dilaksanakan Oleh Unit Kerja Perangkat Daerah Yang Ada Di Kecamatan </t>
  </si>
  <si>
    <t xml:space="preserve">Fasilitasi Percepatan Pencapaian Standar Pelayanan Minimal Di Wilayah Kecamatan </t>
  </si>
  <si>
    <t xml:space="preserve">Peningkatan Efektifitas Pelaksanaan Pelayanan Kepada Masyarakat Di Wilayah Kecamatan </t>
  </si>
  <si>
    <t xml:space="preserve">Program Pemberdayaan Masyarakat Desa Dan Kelurahan </t>
  </si>
  <si>
    <t xml:space="preserve">Koordinasi Kegiatan Pemberdayaan Desa </t>
  </si>
  <si>
    <t xml:space="preserve">Peningkatan Partisipasi Masyarakat Dalam Forum Musyawarah Perencanaan Pembangunan Di Desa </t>
  </si>
  <si>
    <t xml:space="preserve">Pemberdayaan Lembaga Kemasyarakatan Tingkat Kecamatan </t>
  </si>
  <si>
    <t>Peningkatan Efektifitas Kegiatan Pemberdayaan Masyarakat di Wilayah Kecamatan</t>
  </si>
  <si>
    <t xml:space="preserve">Program Koordinasi Ketentraman Dan Ketertiban Umum </t>
  </si>
  <si>
    <t xml:space="preserve">Koordinasi Upaya Penyelenggaraan Ketentraman Dan Ketertiban Umum </t>
  </si>
  <si>
    <t xml:space="preserve">Snergritas Dengan Kepolisian Negara Republik Indonesia, Tentara Nasional Indonesia, Dan Instansi Vertikal Di Wilayah Kecamatan </t>
  </si>
  <si>
    <t xml:space="preserve">Program Penyelenggaraan Urusan Pemerintahan Umum </t>
  </si>
  <si>
    <t xml:space="preserve">Penyelenggaraan Urusan Pemerintahan Umum Sesuai Penugasan Kepala Daerah </t>
  </si>
  <si>
    <t xml:space="preserve">Pembinaan Persatuan dan Kesatuan Bangsa </t>
  </si>
  <si>
    <t xml:space="preserve">Pembinaan Kerukunan Antarsuku dan Intrasuku, Umat Beragama, Ras, dan Golongan Lainnya Guna Mewujudkan Stabilitas Keamanan Lokal, Regional, dan Nasional </t>
  </si>
  <si>
    <t xml:space="preserve">Program Pembinaan Dan Pengawasan Pemerintahan Desa </t>
  </si>
  <si>
    <t xml:space="preserve">Fasilitasi, Rekomendasi, Dan Koordinasi Pembinaan Dan Pengawasan Pemerintahan Desa </t>
  </si>
  <si>
    <t xml:space="preserve">Fasilitasi Penyusunan Peraturan Desa Dan Peraturan Kepala Desa </t>
  </si>
  <si>
    <t xml:space="preserve">Fasilitasi Administrasi Tata Pemerintahan Desa </t>
  </si>
  <si>
    <t xml:space="preserve">Fasilitasi Pengelolaan Keuangan Desa dan Pendayagunaan Aset Desa </t>
  </si>
  <si>
    <t xml:space="preserve">Fasilitasi Pelaksanaan Tugas Kepala Desa Dan Perangkat Desa </t>
  </si>
  <si>
    <t>7.01.01.2.06</t>
  </si>
  <si>
    <t>7.01.01.2.06.01</t>
  </si>
  <si>
    <t>7.01.01.2.06.03</t>
  </si>
  <si>
    <t>7.01.01.2.06.04</t>
  </si>
  <si>
    <t>7.01.01.2.06.05</t>
  </si>
  <si>
    <t>7.01.01.2.06.06</t>
  </si>
  <si>
    <t>7.01.01.2.06.08</t>
  </si>
  <si>
    <t>7.01.01.2.06.09</t>
  </si>
  <si>
    <t>7.01.01.2.08</t>
  </si>
  <si>
    <t>7.01.01.2.08.01</t>
  </si>
  <si>
    <t>7.01.01.2.08.02</t>
  </si>
  <si>
    <t>7.01.01.2.08.04</t>
  </si>
  <si>
    <t>7.01.01.2.09</t>
  </si>
  <si>
    <t>7.01.01.2.09.01</t>
  </si>
  <si>
    <t>7.01.01.2.09.06</t>
  </si>
  <si>
    <t>7.01.02</t>
  </si>
  <si>
    <t>7.01.02.2.02</t>
  </si>
  <si>
    <t>7.01.02.2.02.02</t>
  </si>
  <si>
    <t>7.01.02.2.02.03</t>
  </si>
  <si>
    <t>7.01.03</t>
  </si>
  <si>
    <t>7.01.03.2.01</t>
  </si>
  <si>
    <t>7.01.03.2.01.01</t>
  </si>
  <si>
    <t>7.01.03.2.03</t>
  </si>
  <si>
    <t>7.01.03.2.03.01</t>
  </si>
  <si>
    <t>7.01.04</t>
  </si>
  <si>
    <t>7.01.04.2.01</t>
  </si>
  <si>
    <t>7.01.05</t>
  </si>
  <si>
    <t>7.01.05.2.01</t>
  </si>
  <si>
    <t>7.01.05.2.01.03</t>
  </si>
  <si>
    <t>7.01.05.2.01.04</t>
  </si>
  <si>
    <t>7.01.06</t>
  </si>
  <si>
    <t>7.01.06.2.01</t>
  </si>
  <si>
    <t>7.01.06.2.01.01</t>
  </si>
  <si>
    <t>7.01.06.2.01.02</t>
  </si>
  <si>
    <t>7.01.06.2.01.03</t>
  </si>
  <si>
    <t>7.01.06.2.01.05</t>
  </si>
  <si>
    <t>%</t>
  </si>
  <si>
    <t>Penyediaan Peralatan dan Perlengkapan Kantor</t>
  </si>
  <si>
    <t>Penyusunan Dokumen Evaluasi Perangkat Daerah</t>
  </si>
  <si>
    <t>Penyediaan Peralatan Rumah Tangga</t>
  </si>
  <si>
    <t>HARYANTO. SE. M.A.P</t>
  </si>
  <si>
    <t xml:space="preserve">Pembina </t>
  </si>
  <si>
    <t>NIP. 196705141990031011</t>
  </si>
  <si>
    <t>REALISASI PENGGUNAAN  DANA PEKERJAAN / KEGIATAN TAHUN ANGGARAN 2022</t>
  </si>
  <si>
    <t>: FEBRUARI 2022</t>
  </si>
  <si>
    <t>Jumapolo,   31 Februari  2022</t>
  </si>
</sst>
</file>

<file path=xl/styles.xml><?xml version="1.0" encoding="utf-8"?>
<styleSheet xmlns="http://schemas.openxmlformats.org/spreadsheetml/2006/main">
  <numFmts count="9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* #,##0.00_);_(* \(#,##0.00\);_(* &quot;-&quot;?_);_(@_)"/>
    <numFmt numFmtId="167" formatCode="_(* #,##0.0_);_(* \(#,##0.0\);_(* &quot;-&quot;?_);_(@_)"/>
    <numFmt numFmtId="168" formatCode="_(* #,##0_);_(* \(#,##0\);_(* &quot;-&quot;??_);_(@_)"/>
    <numFmt numFmtId="169" formatCode="_(* #,##0.00_);_(* \(#,##0.00\);_(* &quot;-&quot;_);_(@_)"/>
    <numFmt numFmtId="170" formatCode="_-* #,##0.00_-;\-* #,##0.00_-;_-* &quot;-&quot;_-;_-@_-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b/>
      <i/>
      <sz val="11"/>
      <color indexed="8"/>
      <name val="Arial Narrow"/>
      <family val="2"/>
    </font>
    <font>
      <b/>
      <i/>
      <sz val="11"/>
      <color rgb="FF000000"/>
      <name val="Arial Narrow"/>
      <family val="2"/>
    </font>
    <font>
      <sz val="11"/>
      <color indexed="8"/>
      <name val="Arial Narrow"/>
      <family val="2"/>
    </font>
    <font>
      <sz val="11"/>
      <color theme="1"/>
      <name val="Arial Narrow"/>
      <family val="2"/>
    </font>
    <font>
      <sz val="11"/>
      <color theme="1"/>
      <name val="Calibri"/>
      <family val="2"/>
      <charset val="1"/>
      <scheme val="minor"/>
    </font>
    <font>
      <b/>
      <sz val="11"/>
      <color indexed="8"/>
      <name val="Arial Narrow"/>
      <family val="2"/>
    </font>
    <font>
      <b/>
      <sz val="11"/>
      <color theme="1"/>
      <name val="Arial Narrow"/>
      <family val="2"/>
    </font>
    <font>
      <sz val="10"/>
      <name val="Arial Narrow"/>
      <family val="2"/>
    </font>
    <font>
      <b/>
      <sz val="12"/>
      <color theme="1"/>
      <name val="Bookman Old Style"/>
      <family val="1"/>
    </font>
    <font>
      <sz val="12"/>
      <color theme="1"/>
      <name val="Bookman Old Style"/>
      <family val="1"/>
    </font>
    <font>
      <sz val="12"/>
      <name val="Bookman Old Style"/>
      <family val="1"/>
    </font>
    <font>
      <sz val="11"/>
      <color theme="1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vertical="top"/>
    </xf>
    <xf numFmtId="43" fontId="1" fillId="0" borderId="0" applyFont="0" applyFill="0" applyBorder="0" applyAlignment="0" applyProtection="0"/>
  </cellStyleXfs>
  <cellXfs count="118">
    <xf numFmtId="0" fontId="0" fillId="0" borderId="0" xfId="0"/>
    <xf numFmtId="164" fontId="0" fillId="0" borderId="0" xfId="2" applyFo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Border="1"/>
    <xf numFmtId="41" fontId="0" fillId="0" borderId="0" xfId="0" applyNumberFormat="1"/>
    <xf numFmtId="0" fontId="3" fillId="0" borderId="7" xfId="0" applyFont="1" applyBorder="1"/>
    <xf numFmtId="0" fontId="4" fillId="0" borderId="7" xfId="0" applyFont="1" applyFill="1" applyBorder="1" applyAlignment="1">
      <alignment horizontal="center"/>
    </xf>
    <xf numFmtId="0" fontId="3" fillId="0" borderId="0" xfId="0" applyFont="1" applyBorder="1"/>
    <xf numFmtId="0" fontId="4" fillId="0" borderId="0" xfId="0" applyFont="1" applyFill="1" applyBorder="1" applyAlignment="1">
      <alignment horizontal="center"/>
    </xf>
    <xf numFmtId="41" fontId="4" fillId="0" borderId="0" xfId="0" applyNumberFormat="1" applyFont="1" applyBorder="1"/>
    <xf numFmtId="0" fontId="5" fillId="0" borderId="7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168" fontId="4" fillId="0" borderId="0" xfId="1" applyNumberFormat="1" applyFont="1" applyBorder="1"/>
    <xf numFmtId="0" fontId="5" fillId="0" borderId="0" xfId="0" applyFont="1"/>
    <xf numFmtId="41" fontId="5" fillId="0" borderId="0" xfId="0" applyNumberFormat="1" applyFont="1"/>
    <xf numFmtId="0" fontId="5" fillId="0" borderId="0" xfId="0" applyFont="1" applyAlignment="1">
      <alignment horizontal="center"/>
    </xf>
    <xf numFmtId="41" fontId="5" fillId="0" borderId="0" xfId="0" applyNumberFormat="1" applyFont="1" applyAlignment="1"/>
    <xf numFmtId="9" fontId="5" fillId="0" borderId="0" xfId="0" applyNumberFormat="1" applyFont="1"/>
    <xf numFmtId="10" fontId="5" fillId="0" borderId="0" xfId="0" applyNumberFormat="1" applyFont="1" applyAlignment="1"/>
    <xf numFmtId="0" fontId="5" fillId="0" borderId="0" xfId="0" applyFont="1" applyAlignment="1"/>
    <xf numFmtId="0" fontId="8" fillId="0" borderId="7" xfId="4" applyFont="1" applyBorder="1" applyAlignment="1">
      <alignment horizontal="left" vertical="top" wrapText="1"/>
    </xf>
    <xf numFmtId="0" fontId="9" fillId="0" borderId="7" xfId="0" applyFont="1" applyFill="1" applyBorder="1" applyAlignment="1">
      <alignment horizontal="left" vertical="top" wrapText="1"/>
    </xf>
    <xf numFmtId="168" fontId="10" fillId="0" borderId="7" xfId="5" applyNumberFormat="1" applyFont="1" applyBorder="1" applyAlignment="1">
      <alignment horizontal="left" vertical="center" readingOrder="1"/>
    </xf>
    <xf numFmtId="168" fontId="10" fillId="0" borderId="7" xfId="5" applyNumberFormat="1" applyFont="1" applyBorder="1" applyAlignment="1">
      <alignment horizontal="left" vertical="center" wrapText="1" readingOrder="1"/>
    </xf>
    <xf numFmtId="168" fontId="8" fillId="0" borderId="7" xfId="5" applyNumberFormat="1" applyFont="1" applyBorder="1" applyAlignment="1">
      <alignment horizontal="left" vertical="center" readingOrder="1"/>
    </xf>
    <xf numFmtId="0" fontId="11" fillId="0" borderId="7" xfId="0" applyFont="1" applyFill="1" applyBorder="1" applyAlignment="1">
      <alignment horizontal="left" vertical="center" wrapText="1"/>
    </xf>
    <xf numFmtId="168" fontId="8" fillId="0" borderId="7" xfId="5" applyNumberFormat="1" applyFont="1" applyFill="1" applyBorder="1" applyAlignment="1">
      <alignment horizontal="left" vertical="center" readingOrder="1"/>
    </xf>
    <xf numFmtId="168" fontId="10" fillId="0" borderId="7" xfId="5" applyNumberFormat="1" applyFont="1" applyBorder="1" applyAlignment="1">
      <alignment horizontal="left" vertical="top" wrapText="1" readingOrder="1"/>
    </xf>
    <xf numFmtId="168" fontId="10" fillId="0" borderId="7" xfId="5" applyNumberFormat="1" applyFont="1" applyFill="1" applyBorder="1" applyAlignment="1">
      <alignment horizontal="left" vertical="center" readingOrder="1"/>
    </xf>
    <xf numFmtId="168" fontId="10" fillId="0" borderId="7" xfId="5" applyNumberFormat="1" applyFont="1" applyFill="1" applyBorder="1" applyAlignment="1">
      <alignment horizontal="left" vertical="top" wrapText="1" readingOrder="1"/>
    </xf>
    <xf numFmtId="168" fontId="8" fillId="0" borderId="7" xfId="5" applyNumberFormat="1" applyFont="1" applyBorder="1" applyAlignment="1">
      <alignment horizontal="left" vertical="top" wrapText="1" readingOrder="1"/>
    </xf>
    <xf numFmtId="168" fontId="10" fillId="0" borderId="7" xfId="5" applyNumberFormat="1" applyFont="1" applyFill="1" applyBorder="1" applyAlignment="1">
      <alignment horizontal="left" vertical="center" wrapText="1" readingOrder="1"/>
    </xf>
    <xf numFmtId="168" fontId="8" fillId="0" borderId="7" xfId="5" applyNumberFormat="1" applyFont="1" applyFill="1" applyBorder="1" applyAlignment="1">
      <alignment horizontal="left" vertical="center" wrapText="1" readingOrder="1"/>
    </xf>
    <xf numFmtId="168" fontId="8" fillId="0" borderId="7" xfId="5" applyNumberFormat="1" applyFont="1" applyBorder="1" applyAlignment="1">
      <alignment horizontal="left" vertical="center" wrapText="1" readingOrder="1"/>
    </xf>
    <xf numFmtId="164" fontId="0" fillId="0" borderId="7" xfId="2" applyFont="1" applyBorder="1" applyAlignment="1">
      <alignment vertical="top"/>
    </xf>
    <xf numFmtId="168" fontId="10" fillId="0" borderId="7" xfId="5" applyNumberFormat="1" applyFont="1" applyBorder="1" applyAlignment="1">
      <alignment horizontal="center" vertical="top"/>
    </xf>
    <xf numFmtId="168" fontId="10" fillId="0" borderId="7" xfId="5" applyNumberFormat="1" applyFont="1" applyFill="1" applyBorder="1" applyAlignment="1">
      <alignment horizontal="center" vertical="top"/>
    </xf>
    <xf numFmtId="168" fontId="8" fillId="2" borderId="7" xfId="5" applyNumberFormat="1" applyFont="1" applyFill="1" applyBorder="1" applyAlignment="1">
      <alignment horizontal="center" vertical="top"/>
    </xf>
    <xf numFmtId="168" fontId="8" fillId="0" borderId="7" xfId="5" applyNumberFormat="1" applyFont="1" applyBorder="1" applyAlignment="1">
      <alignment horizontal="center" vertical="top"/>
    </xf>
    <xf numFmtId="164" fontId="0" fillId="0" borderId="7" xfId="2" applyFont="1" applyBorder="1" applyAlignment="1">
      <alignment horizontal="center" vertical="top"/>
    </xf>
    <xf numFmtId="168" fontId="8" fillId="0" borderId="7" xfId="5" applyNumberFormat="1" applyFont="1" applyFill="1" applyBorder="1" applyAlignment="1">
      <alignment horizontal="center" vertical="top"/>
    </xf>
    <xf numFmtId="164" fontId="0" fillId="2" borderId="7" xfId="2" applyFont="1" applyFill="1" applyBorder="1" applyAlignment="1">
      <alignment horizontal="center" vertical="top"/>
    </xf>
    <xf numFmtId="41" fontId="4" fillId="0" borderId="7" xfId="0" applyNumberFormat="1" applyFont="1" applyBorder="1" applyAlignment="1">
      <alignment horizontal="center" vertical="top"/>
    </xf>
    <xf numFmtId="41" fontId="0" fillId="0" borderId="0" xfId="0" applyNumberFormat="1" applyBorder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7" xfId="0" applyFont="1" applyBorder="1"/>
    <xf numFmtId="41" fontId="3" fillId="0" borderId="7" xfId="0" applyNumberFormat="1" applyFont="1" applyBorder="1" applyAlignment="1">
      <alignment horizontal="center" vertical="top"/>
    </xf>
    <xf numFmtId="41" fontId="5" fillId="0" borderId="7" xfId="0" applyNumberFormat="1" applyFont="1" applyBorder="1" applyAlignment="1">
      <alignment horizontal="center" vertical="top"/>
    </xf>
    <xf numFmtId="168" fontId="10" fillId="2" borderId="7" xfId="5" applyNumberFormat="1" applyFont="1" applyFill="1" applyBorder="1" applyAlignment="1">
      <alignment horizontal="center" vertical="top"/>
    </xf>
    <xf numFmtId="164" fontId="14" fillId="0" borderId="7" xfId="2" applyFont="1" applyBorder="1" applyAlignment="1">
      <alignment horizontal="center" vertical="top"/>
    </xf>
    <xf numFmtId="164" fontId="1" fillId="0" borderId="7" xfId="2" applyFont="1" applyBorder="1" applyAlignment="1">
      <alignment horizontal="center" vertical="top"/>
    </xf>
    <xf numFmtId="164" fontId="12" fillId="0" borderId="7" xfId="2" applyFont="1" applyBorder="1" applyAlignment="1">
      <alignment horizontal="center" vertical="top"/>
    </xf>
    <xf numFmtId="41" fontId="0" fillId="0" borderId="7" xfId="0" applyNumberFormat="1" applyBorder="1" applyAlignment="1">
      <alignment horizontal="center" vertical="top"/>
    </xf>
    <xf numFmtId="0" fontId="3" fillId="0" borderId="7" xfId="0" applyFont="1" applyBorder="1" applyAlignment="1">
      <alignment vertical="top"/>
    </xf>
    <xf numFmtId="0" fontId="5" fillId="0" borderId="7" xfId="0" applyFont="1" applyBorder="1" applyAlignment="1">
      <alignment vertical="top"/>
    </xf>
    <xf numFmtId="41" fontId="5" fillId="0" borderId="7" xfId="0" applyNumberFormat="1" applyFont="1" applyBorder="1" applyAlignment="1">
      <alignment vertical="top"/>
    </xf>
    <xf numFmtId="166" fontId="5" fillId="0" borderId="7" xfId="0" applyNumberFormat="1" applyFont="1" applyBorder="1" applyAlignment="1">
      <alignment vertical="top"/>
    </xf>
    <xf numFmtId="164" fontId="1" fillId="0" borderId="7" xfId="2" applyFont="1" applyBorder="1" applyAlignment="1">
      <alignment vertical="top"/>
    </xf>
    <xf numFmtId="166" fontId="5" fillId="0" borderId="7" xfId="0" applyNumberFormat="1" applyFont="1" applyBorder="1" applyAlignment="1">
      <alignment horizontal="right" vertical="top"/>
    </xf>
    <xf numFmtId="167" fontId="5" fillId="0" borderId="7" xfId="0" applyNumberFormat="1" applyFont="1" applyBorder="1" applyAlignment="1">
      <alignment horizontal="right" vertical="top"/>
    </xf>
    <xf numFmtId="41" fontId="4" fillId="0" borderId="7" xfId="0" applyNumberFormat="1" applyFont="1" applyBorder="1" applyAlignment="1">
      <alignment vertical="top"/>
    </xf>
    <xf numFmtId="166" fontId="4" fillId="0" borderId="7" xfId="0" applyNumberFormat="1" applyFont="1" applyBorder="1" applyAlignment="1">
      <alignment vertical="top"/>
    </xf>
    <xf numFmtId="168" fontId="13" fillId="2" borderId="7" xfId="5" applyNumberFormat="1" applyFont="1" applyFill="1" applyBorder="1" applyAlignment="1">
      <alignment horizontal="center" vertical="top"/>
    </xf>
    <xf numFmtId="167" fontId="4" fillId="0" borderId="7" xfId="0" applyNumberFormat="1" applyFont="1" applyBorder="1" applyAlignment="1">
      <alignment horizontal="right" vertical="top"/>
    </xf>
    <xf numFmtId="0" fontId="4" fillId="0" borderId="7" xfId="0" applyFont="1" applyBorder="1" applyAlignment="1">
      <alignment vertical="top"/>
    </xf>
    <xf numFmtId="0" fontId="4" fillId="0" borderId="7" xfId="0" applyFont="1" applyBorder="1" applyAlignment="1">
      <alignment horizontal="center" vertical="top"/>
    </xf>
    <xf numFmtId="0" fontId="5" fillId="0" borderId="6" xfId="0" applyFont="1" applyBorder="1" applyAlignment="1">
      <alignment horizontal="center"/>
    </xf>
    <xf numFmtId="169" fontId="4" fillId="0" borderId="7" xfId="0" applyNumberFormat="1" applyFont="1" applyBorder="1" applyAlignment="1">
      <alignment vertical="top"/>
    </xf>
    <xf numFmtId="168" fontId="10" fillId="0" borderId="7" xfId="5" applyNumberFormat="1" applyFont="1" applyBorder="1" applyAlignment="1">
      <alignment horizontal="left" vertical="top" wrapText="1"/>
    </xf>
    <xf numFmtId="0" fontId="15" fillId="0" borderId="7" xfId="0" applyFont="1" applyBorder="1"/>
    <xf numFmtId="0" fontId="3" fillId="0" borderId="10" xfId="0" applyFont="1" applyBorder="1" applyAlignment="1">
      <alignment horizontal="center"/>
    </xf>
    <xf numFmtId="0" fontId="5" fillId="0" borderId="4" xfId="0" applyFont="1" applyBorder="1" applyAlignment="1">
      <alignment vertical="top"/>
    </xf>
    <xf numFmtId="166" fontId="4" fillId="0" borderId="4" xfId="0" applyNumberFormat="1" applyFont="1" applyBorder="1" applyAlignment="1">
      <alignment vertical="top"/>
    </xf>
    <xf numFmtId="166" fontId="5" fillId="0" borderId="4" xfId="0" applyNumberFormat="1" applyFont="1" applyBorder="1" applyAlignment="1">
      <alignment vertical="top"/>
    </xf>
    <xf numFmtId="166" fontId="5" fillId="0" borderId="4" xfId="0" applyNumberFormat="1" applyFont="1" applyBorder="1" applyAlignment="1">
      <alignment horizontal="right" vertical="top"/>
    </xf>
    <xf numFmtId="167" fontId="4" fillId="0" borderId="4" xfId="0" applyNumberFormat="1" applyFont="1" applyBorder="1" applyAlignment="1">
      <alignment horizontal="right" vertical="top"/>
    </xf>
    <xf numFmtId="167" fontId="5" fillId="0" borderId="4" xfId="0" applyNumberFormat="1" applyFont="1" applyBorder="1" applyAlignment="1">
      <alignment horizontal="right" vertical="top"/>
    </xf>
    <xf numFmtId="0" fontId="4" fillId="0" borderId="4" xfId="0" applyFont="1" applyBorder="1" applyAlignment="1">
      <alignment vertical="top"/>
    </xf>
    <xf numFmtId="0" fontId="5" fillId="0" borderId="8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5" fillId="0" borderId="8" xfId="0" applyFont="1" applyBorder="1"/>
    <xf numFmtId="166" fontId="5" fillId="0" borderId="8" xfId="0" applyNumberFormat="1" applyFont="1" applyBorder="1" applyAlignment="1"/>
    <xf numFmtId="166" fontId="5" fillId="0" borderId="8" xfId="0" applyNumberFormat="1" applyFont="1" applyBorder="1" applyAlignment="1">
      <alignment horizontal="right"/>
    </xf>
    <xf numFmtId="167" fontId="5" fillId="0" borderId="8" xfId="0" applyNumberFormat="1" applyFont="1" applyBorder="1" applyAlignment="1">
      <alignment horizontal="right"/>
    </xf>
    <xf numFmtId="0" fontId="0" fillId="0" borderId="8" xfId="0" applyBorder="1"/>
    <xf numFmtId="0" fontId="2" fillId="0" borderId="0" xfId="0" applyFont="1" applyBorder="1" applyAlignment="1">
      <alignment horizontal="center"/>
    </xf>
    <xf numFmtId="2" fontId="4" fillId="0" borderId="7" xfId="3" applyNumberFormat="1" applyFont="1" applyBorder="1" applyAlignment="1">
      <alignment vertical="top"/>
    </xf>
    <xf numFmtId="2" fontId="4" fillId="0" borderId="7" xfId="0" applyNumberFormat="1" applyFont="1" applyBorder="1" applyAlignment="1">
      <alignment horizontal="right" vertical="top"/>
    </xf>
    <xf numFmtId="170" fontId="5" fillId="0" borderId="7" xfId="2" applyNumberFormat="1" applyFont="1" applyBorder="1" applyAlignment="1">
      <alignment vertical="top"/>
    </xf>
    <xf numFmtId="2" fontId="4" fillId="0" borderId="7" xfId="0" applyNumberFormat="1" applyFont="1" applyBorder="1" applyAlignment="1">
      <alignment vertical="top"/>
    </xf>
    <xf numFmtId="0" fontId="4" fillId="0" borderId="0" xfId="0" applyFont="1" applyBorder="1" applyAlignment="1"/>
    <xf numFmtId="0" fontId="5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41" fontId="18" fillId="0" borderId="0" xfId="0" applyNumberFormat="1" applyFont="1" applyBorder="1"/>
    <xf numFmtId="0" fontId="18" fillId="0" borderId="0" xfId="0" applyFont="1" applyBorder="1" applyAlignment="1">
      <alignment horizontal="center"/>
    </xf>
    <xf numFmtId="0" fontId="18" fillId="0" borderId="0" xfId="0" applyFont="1" applyBorder="1"/>
    <xf numFmtId="0" fontId="19" fillId="0" borderId="0" xfId="0" applyFont="1" applyBorder="1"/>
    <xf numFmtId="0" fontId="17" fillId="0" borderId="0" xfId="0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</cellXfs>
  <cellStyles count="6">
    <cellStyle name="Comma" xfId="1" builtinId="3"/>
    <cellStyle name="Comma [0]" xfId="2" builtinId="6"/>
    <cellStyle name="Comma 46" xfId="5"/>
    <cellStyle name="Normal" xfId="0" builtinId="0"/>
    <cellStyle name="Normal 15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51"/>
  <sheetViews>
    <sheetView tabSelected="1" zoomScale="82" zoomScaleNormal="82" workbookViewId="0">
      <pane ySplit="8" topLeftCell="A99" activePane="bottomLeft" state="frozen"/>
      <selection pane="bottomLeft" activeCell="C119" sqref="C119"/>
    </sheetView>
  </sheetViews>
  <sheetFormatPr defaultRowHeight="15"/>
  <cols>
    <col min="1" max="1" width="7.85546875" customWidth="1"/>
    <col min="2" max="2" width="41.85546875" customWidth="1"/>
    <col min="3" max="3" width="13.85546875" customWidth="1"/>
    <col min="4" max="4" width="12.5703125" customWidth="1"/>
    <col min="5" max="5" width="14.140625" customWidth="1"/>
    <col min="6" max="6" width="14" customWidth="1"/>
    <col min="7" max="7" width="7.7109375" customWidth="1"/>
    <col min="8" max="9" width="13.85546875" customWidth="1"/>
    <col min="10" max="10" width="14" customWidth="1"/>
    <col min="11" max="11" width="8.140625" customWidth="1"/>
    <col min="12" max="12" width="11" customWidth="1"/>
    <col min="14" max="14" width="9.140625" style="94"/>
    <col min="15" max="15" width="18.7109375" style="11" customWidth="1"/>
    <col min="16" max="17" width="9.140625" style="11"/>
  </cols>
  <sheetData>
    <row r="1" spans="1:19" ht="18.75" customHeight="1">
      <c r="A1" s="111" t="s">
        <v>112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95"/>
      <c r="R1" s="1"/>
      <c r="S1" s="1"/>
    </row>
    <row r="2" spans="1:19" ht="18.75" customHeight="1">
      <c r="A2" s="111" t="s">
        <v>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95"/>
      <c r="R2" s="1"/>
      <c r="S2" s="1"/>
    </row>
    <row r="3" spans="1:19" ht="18.75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6"/>
      <c r="M3" s="6"/>
      <c r="N3" s="6"/>
      <c r="R3" s="1"/>
      <c r="S3" s="1"/>
    </row>
    <row r="4" spans="1:19" ht="18.75" customHeight="1">
      <c r="A4" s="11"/>
      <c r="B4" s="100" t="s">
        <v>1</v>
      </c>
      <c r="C4" s="20" t="s">
        <v>2</v>
      </c>
      <c r="D4" s="100"/>
      <c r="E4" s="100"/>
      <c r="F4" s="20"/>
      <c r="G4" s="20"/>
      <c r="H4" s="20"/>
      <c r="I4" s="20"/>
      <c r="J4" s="11"/>
      <c r="K4" s="11"/>
      <c r="L4" s="6"/>
      <c r="M4" s="6"/>
      <c r="N4" s="6"/>
      <c r="R4" s="1"/>
      <c r="S4" s="1"/>
    </row>
    <row r="5" spans="1:19" ht="18.75" customHeight="1">
      <c r="A5" s="11"/>
      <c r="B5" s="100" t="s">
        <v>3</v>
      </c>
      <c r="C5" s="20" t="s">
        <v>4</v>
      </c>
      <c r="D5" s="100"/>
      <c r="E5" s="100"/>
      <c r="F5" s="20"/>
      <c r="G5" s="20"/>
      <c r="H5" s="20"/>
      <c r="I5" s="20"/>
      <c r="J5" s="11"/>
      <c r="K5" s="11"/>
      <c r="L5" s="6"/>
      <c r="M5" s="6"/>
      <c r="N5" s="6"/>
      <c r="R5" s="1"/>
      <c r="S5" s="1"/>
    </row>
    <row r="6" spans="1:19" ht="18.75" customHeight="1">
      <c r="A6" s="11"/>
      <c r="B6" s="100" t="s">
        <v>5</v>
      </c>
      <c r="C6" s="20" t="s">
        <v>113</v>
      </c>
      <c r="D6" s="100"/>
      <c r="E6" s="100"/>
      <c r="F6" s="20"/>
      <c r="G6" s="20"/>
      <c r="H6" s="20"/>
      <c r="I6" s="20"/>
      <c r="J6" s="11"/>
      <c r="K6" s="11"/>
      <c r="L6" s="8"/>
      <c r="M6" s="8"/>
      <c r="N6" s="6"/>
      <c r="R6" s="1"/>
      <c r="S6" s="1"/>
    </row>
    <row r="7" spans="1:19" ht="18.75" customHeight="1">
      <c r="A7" s="2"/>
      <c r="B7" s="3"/>
      <c r="C7" s="2" t="s">
        <v>6</v>
      </c>
      <c r="D7" s="4"/>
      <c r="E7" s="54" t="s">
        <v>7</v>
      </c>
      <c r="F7" s="54"/>
      <c r="G7" s="54"/>
      <c r="H7" s="4"/>
      <c r="I7" s="54" t="s">
        <v>8</v>
      </c>
      <c r="J7" s="54"/>
      <c r="K7" s="5"/>
      <c r="L7" s="112" t="s">
        <v>9</v>
      </c>
      <c r="M7" s="114" t="s">
        <v>10</v>
      </c>
      <c r="N7" s="88"/>
      <c r="R7" s="1"/>
      <c r="S7" s="1"/>
    </row>
    <row r="8" spans="1:19" ht="18.75" customHeight="1">
      <c r="A8" s="7"/>
      <c r="B8" s="8"/>
      <c r="C8" s="7" t="s">
        <v>11</v>
      </c>
      <c r="D8" s="7" t="s">
        <v>12</v>
      </c>
      <c r="E8" s="7" t="s">
        <v>13</v>
      </c>
      <c r="F8" s="7" t="s">
        <v>14</v>
      </c>
      <c r="G8" s="76" t="s">
        <v>105</v>
      </c>
      <c r="H8" s="7" t="s">
        <v>12</v>
      </c>
      <c r="I8" s="7" t="s">
        <v>13</v>
      </c>
      <c r="J8" s="7" t="s">
        <v>14</v>
      </c>
      <c r="K8" s="76" t="s">
        <v>105</v>
      </c>
      <c r="L8" s="113"/>
      <c r="M8" s="115"/>
      <c r="N8" s="88"/>
      <c r="R8" s="1"/>
      <c r="S8" s="1"/>
    </row>
    <row r="9" spans="1:19" ht="18.75" customHeight="1">
      <c r="A9" s="9">
        <v>1</v>
      </c>
      <c r="B9" s="9">
        <v>2</v>
      </c>
      <c r="C9" s="9">
        <v>3</v>
      </c>
      <c r="D9" s="9">
        <v>4</v>
      </c>
      <c r="E9" s="9">
        <v>5</v>
      </c>
      <c r="F9" s="9">
        <v>6</v>
      </c>
      <c r="G9" s="9">
        <v>7</v>
      </c>
      <c r="H9" s="9">
        <v>8</v>
      </c>
      <c r="I9" s="9">
        <v>9</v>
      </c>
      <c r="J9" s="9">
        <v>10</v>
      </c>
      <c r="K9" s="9">
        <v>11</v>
      </c>
      <c r="L9" s="9">
        <v>12</v>
      </c>
      <c r="M9" s="4">
        <v>13</v>
      </c>
      <c r="N9" s="53"/>
      <c r="O9" s="89"/>
      <c r="R9" s="1"/>
      <c r="S9" s="1"/>
    </row>
    <row r="10" spans="1:19" ht="18.75" customHeight="1">
      <c r="A10" s="2"/>
      <c r="B10" s="10" t="s">
        <v>15</v>
      </c>
      <c r="C10" s="2"/>
      <c r="D10" s="2"/>
      <c r="E10" s="2"/>
      <c r="F10" s="2"/>
      <c r="G10" s="2"/>
      <c r="H10" s="2"/>
      <c r="I10" s="9"/>
      <c r="J10" s="9"/>
      <c r="K10" s="2"/>
      <c r="L10" s="2"/>
      <c r="M10" s="80"/>
      <c r="N10" s="53"/>
      <c r="R10" s="1"/>
      <c r="S10" s="1"/>
    </row>
    <row r="11" spans="1:19" ht="29.25" customHeight="1">
      <c r="A11" s="9"/>
      <c r="B11" s="55" t="s">
        <v>30</v>
      </c>
      <c r="C11" s="63"/>
      <c r="D11" s="64"/>
      <c r="E11" s="64"/>
      <c r="F11" s="64"/>
      <c r="G11" s="64"/>
      <c r="H11" s="64"/>
      <c r="I11" s="65"/>
      <c r="J11" s="65"/>
      <c r="K11" s="64"/>
      <c r="L11" s="64"/>
      <c r="M11" s="81"/>
      <c r="N11" s="90"/>
      <c r="R11" s="1"/>
      <c r="S11" s="1"/>
    </row>
    <row r="12" spans="1:19" ht="29.25" customHeight="1">
      <c r="A12" s="75">
        <v>1</v>
      </c>
      <c r="B12" s="29" t="s">
        <v>20</v>
      </c>
      <c r="C12" s="59">
        <f>SUM(C14+C24+C46+C28+C54)</f>
        <v>2232926000</v>
      </c>
      <c r="D12" s="59">
        <f>SUM(D14+D24+D46+D54+D28)</f>
        <v>0</v>
      </c>
      <c r="E12" s="59">
        <f>SUM(E14+E24+E28+E46+E54)</f>
        <v>326843613</v>
      </c>
      <c r="F12" s="59">
        <f t="shared" ref="F12" si="0">SUM(F14+F24+F46+F54)</f>
        <v>319677813</v>
      </c>
      <c r="G12" s="96">
        <f>F12/C12*100</f>
        <v>14.316543091889297</v>
      </c>
      <c r="H12" s="70">
        <f>D12</f>
        <v>0</v>
      </c>
      <c r="I12" s="70">
        <f t="shared" ref="I12:J12" si="1">E12</f>
        <v>326843613</v>
      </c>
      <c r="J12" s="70">
        <f t="shared" si="1"/>
        <v>319677813</v>
      </c>
      <c r="K12" s="71">
        <f>J12/C12*100</f>
        <v>14.316543091889297</v>
      </c>
      <c r="L12" s="71">
        <f>K12</f>
        <v>14.316543091889297</v>
      </c>
      <c r="M12" s="82"/>
      <c r="N12" s="91"/>
      <c r="O12" s="52"/>
      <c r="R12" s="1"/>
      <c r="S12" s="1"/>
    </row>
    <row r="13" spans="1:19" ht="29.25" customHeight="1">
      <c r="A13" s="9"/>
      <c r="B13" s="55" t="s">
        <v>27</v>
      </c>
      <c r="C13" s="56"/>
      <c r="D13" s="57"/>
      <c r="E13" s="65"/>
      <c r="F13" s="65"/>
      <c r="G13" s="96"/>
      <c r="H13" s="65"/>
      <c r="I13" s="65"/>
      <c r="J13" s="65"/>
      <c r="K13" s="71"/>
      <c r="L13" s="64"/>
      <c r="M13" s="81"/>
      <c r="N13" s="90"/>
      <c r="O13" s="52"/>
      <c r="R13" s="1"/>
      <c r="S13" s="1"/>
    </row>
    <row r="14" spans="1:19" ht="29.25" customHeight="1">
      <c r="A14" s="9"/>
      <c r="B14" s="30" t="s">
        <v>21</v>
      </c>
      <c r="C14" s="59">
        <f>SUM(C16+C18+C20+C22)</f>
        <v>3600000</v>
      </c>
      <c r="D14" s="59">
        <f t="shared" ref="D14:F14" si="2">SUM(D16+D18+D20+D22)</f>
        <v>0</v>
      </c>
      <c r="E14" s="59">
        <f t="shared" si="2"/>
        <v>3600000</v>
      </c>
      <c r="F14" s="59">
        <f t="shared" si="2"/>
        <v>3600000</v>
      </c>
      <c r="G14" s="96">
        <f t="shared" ref="G14:G76" si="3">F14/C14*100</f>
        <v>100</v>
      </c>
      <c r="H14" s="70">
        <f t="shared" ref="H14:H78" si="4">D14</f>
        <v>0</v>
      </c>
      <c r="I14" s="70">
        <f t="shared" ref="I14:I78" si="5">E14</f>
        <v>3600000</v>
      </c>
      <c r="J14" s="70">
        <f t="shared" ref="J14:J78" si="6">F14</f>
        <v>3600000</v>
      </c>
      <c r="K14" s="71">
        <f t="shared" ref="K14:K78" si="7">J14/C14*100</f>
        <v>100</v>
      </c>
      <c r="L14" s="71"/>
      <c r="M14" s="83"/>
      <c r="N14" s="91"/>
      <c r="O14" s="52"/>
      <c r="R14" s="1"/>
      <c r="S14" s="1"/>
    </row>
    <row r="15" spans="1:19" ht="29.25" customHeight="1">
      <c r="A15" s="9"/>
      <c r="B15" s="55" t="s">
        <v>28</v>
      </c>
      <c r="C15" s="56"/>
      <c r="D15" s="57"/>
      <c r="E15" s="65"/>
      <c r="F15" s="65"/>
      <c r="G15" s="96"/>
      <c r="H15" s="65"/>
      <c r="I15" s="65"/>
      <c r="J15" s="65"/>
      <c r="K15" s="71"/>
      <c r="L15" s="64"/>
      <c r="M15" s="81"/>
      <c r="N15" s="90"/>
      <c r="O15" s="52"/>
      <c r="R15" s="1"/>
      <c r="S15" s="1"/>
    </row>
    <row r="16" spans="1:19" ht="29.25" customHeight="1">
      <c r="A16" s="9"/>
      <c r="B16" s="78" t="s">
        <v>107</v>
      </c>
      <c r="C16" s="60">
        <v>900000</v>
      </c>
      <c r="D16" s="67">
        <v>0</v>
      </c>
      <c r="E16" s="60">
        <v>900000</v>
      </c>
      <c r="F16" s="65">
        <f t="shared" ref="F16:F76" si="8">D16+E16</f>
        <v>900000</v>
      </c>
      <c r="G16" s="96">
        <f t="shared" si="3"/>
        <v>100</v>
      </c>
      <c r="H16" s="65">
        <f t="shared" si="4"/>
        <v>0</v>
      </c>
      <c r="I16" s="65">
        <f t="shared" si="5"/>
        <v>900000</v>
      </c>
      <c r="J16" s="65">
        <f t="shared" si="6"/>
        <v>900000</v>
      </c>
      <c r="K16" s="66">
        <f t="shared" si="7"/>
        <v>100</v>
      </c>
      <c r="L16" s="66"/>
      <c r="M16" s="83"/>
      <c r="N16" s="91"/>
      <c r="O16" s="52"/>
      <c r="R16" s="1"/>
      <c r="S16" s="1"/>
    </row>
    <row r="17" spans="1:19" ht="29.25" customHeight="1">
      <c r="A17" s="9"/>
      <c r="B17" s="79" t="s">
        <v>29</v>
      </c>
      <c r="C17" s="48"/>
      <c r="D17" s="57"/>
      <c r="E17" s="57"/>
      <c r="F17" s="65"/>
      <c r="G17" s="96"/>
      <c r="H17" s="65"/>
      <c r="I17" s="65"/>
      <c r="J17" s="65"/>
      <c r="K17" s="66"/>
      <c r="L17" s="64"/>
      <c r="M17" s="81"/>
      <c r="N17" s="90"/>
      <c r="O17" s="52"/>
      <c r="R17" s="1"/>
      <c r="S17" s="1"/>
    </row>
    <row r="18" spans="1:19" ht="29.25" customHeight="1">
      <c r="A18" s="9"/>
      <c r="B18" s="31" t="s">
        <v>22</v>
      </c>
      <c r="C18" s="48">
        <v>900000</v>
      </c>
      <c r="D18" s="43">
        <v>0</v>
      </c>
      <c r="E18" s="48">
        <v>900000</v>
      </c>
      <c r="F18" s="65">
        <f t="shared" si="8"/>
        <v>900000</v>
      </c>
      <c r="G18" s="96">
        <f t="shared" si="3"/>
        <v>100</v>
      </c>
      <c r="H18" s="65">
        <f t="shared" si="4"/>
        <v>0</v>
      </c>
      <c r="I18" s="65">
        <f t="shared" si="5"/>
        <v>900000</v>
      </c>
      <c r="J18" s="65">
        <f t="shared" si="6"/>
        <v>900000</v>
      </c>
      <c r="K18" s="66">
        <f t="shared" si="7"/>
        <v>100</v>
      </c>
      <c r="L18" s="66"/>
      <c r="M18" s="83"/>
      <c r="N18" s="91"/>
      <c r="O18" s="52"/>
      <c r="R18" s="1"/>
      <c r="S18" s="1"/>
    </row>
    <row r="19" spans="1:19" ht="29.25" customHeight="1">
      <c r="A19" s="9"/>
      <c r="B19" s="55" t="s">
        <v>31</v>
      </c>
      <c r="C19" s="61"/>
      <c r="D19" s="57"/>
      <c r="E19" s="57"/>
      <c r="F19" s="65"/>
      <c r="G19" s="96"/>
      <c r="H19" s="65"/>
      <c r="I19" s="65"/>
      <c r="J19" s="65"/>
      <c r="K19" s="66"/>
      <c r="L19" s="64"/>
      <c r="M19" s="81"/>
      <c r="N19" s="90"/>
      <c r="O19" s="52"/>
      <c r="R19" s="1"/>
      <c r="S19" s="1"/>
    </row>
    <row r="20" spans="1:19" ht="29.25" customHeight="1">
      <c r="A20" s="18"/>
      <c r="B20" s="31" t="s">
        <v>23</v>
      </c>
      <c r="C20" s="60">
        <v>900000</v>
      </c>
      <c r="D20" s="43">
        <v>0</v>
      </c>
      <c r="E20" s="48">
        <v>900000</v>
      </c>
      <c r="F20" s="65">
        <f t="shared" si="8"/>
        <v>900000</v>
      </c>
      <c r="G20" s="96">
        <f t="shared" si="3"/>
        <v>100</v>
      </c>
      <c r="H20" s="65">
        <f t="shared" si="4"/>
        <v>0</v>
      </c>
      <c r="I20" s="65">
        <f t="shared" si="5"/>
        <v>900000</v>
      </c>
      <c r="J20" s="65">
        <f t="shared" si="6"/>
        <v>900000</v>
      </c>
      <c r="K20" s="66">
        <f t="shared" si="7"/>
        <v>100</v>
      </c>
      <c r="L20" s="66"/>
      <c r="M20" s="83"/>
      <c r="N20" s="91"/>
      <c r="O20" s="52"/>
      <c r="R20" s="1"/>
      <c r="S20" s="1"/>
    </row>
    <row r="21" spans="1:19" ht="29.25" customHeight="1">
      <c r="A21" s="9"/>
      <c r="B21" s="55" t="s">
        <v>32</v>
      </c>
      <c r="C21" s="48"/>
      <c r="D21" s="57"/>
      <c r="E21" s="57"/>
      <c r="F21" s="65"/>
      <c r="G21" s="96"/>
      <c r="H21" s="65"/>
      <c r="I21" s="65"/>
      <c r="J21" s="65"/>
      <c r="K21" s="66"/>
      <c r="L21" s="64"/>
      <c r="M21" s="81"/>
      <c r="N21" s="90"/>
      <c r="O21" s="52"/>
      <c r="R21" s="1"/>
      <c r="S21" s="1"/>
    </row>
    <row r="22" spans="1:19" ht="29.25" customHeight="1">
      <c r="A22" s="9"/>
      <c r="B22" s="32" t="s">
        <v>24</v>
      </c>
      <c r="C22" s="48">
        <v>900000</v>
      </c>
      <c r="D22" s="43">
        <v>0</v>
      </c>
      <c r="E22" s="61">
        <v>900000</v>
      </c>
      <c r="F22" s="65">
        <f t="shared" si="8"/>
        <v>900000</v>
      </c>
      <c r="G22" s="96">
        <f t="shared" si="3"/>
        <v>100</v>
      </c>
      <c r="H22" s="65">
        <f t="shared" si="4"/>
        <v>0</v>
      </c>
      <c r="I22" s="65">
        <f t="shared" si="5"/>
        <v>900000</v>
      </c>
      <c r="J22" s="65">
        <f t="shared" si="6"/>
        <v>900000</v>
      </c>
      <c r="K22" s="66">
        <f t="shared" si="7"/>
        <v>100</v>
      </c>
      <c r="L22" s="66"/>
      <c r="M22" s="83"/>
      <c r="N22" s="91"/>
      <c r="O22" s="52"/>
      <c r="R22" s="1"/>
      <c r="S22" s="1"/>
    </row>
    <row r="23" spans="1:19" ht="29.25" customHeight="1">
      <c r="A23" s="9"/>
      <c r="B23" s="55" t="s">
        <v>33</v>
      </c>
      <c r="C23" s="61"/>
      <c r="D23" s="57"/>
      <c r="E23" s="57"/>
      <c r="F23" s="65"/>
      <c r="G23" s="96"/>
      <c r="H23" s="65"/>
      <c r="I23" s="65"/>
      <c r="J23" s="65"/>
      <c r="K23" s="66"/>
      <c r="L23" s="64"/>
      <c r="M23" s="81"/>
      <c r="N23" s="90"/>
      <c r="O23" s="52"/>
      <c r="R23" s="1"/>
      <c r="S23" s="1"/>
    </row>
    <row r="24" spans="1:19" s="1" customFormat="1" ht="29.25" customHeight="1">
      <c r="A24" s="9"/>
      <c r="B24" s="33" t="s">
        <v>25</v>
      </c>
      <c r="C24" s="72">
        <f>SUM(C26)</f>
        <v>1858506000</v>
      </c>
      <c r="D24" s="51">
        <f>D26</f>
        <v>0</v>
      </c>
      <c r="E24" s="51">
        <f t="shared" ref="E24:F24" si="9">E26</f>
        <v>290409302</v>
      </c>
      <c r="F24" s="51">
        <f t="shared" si="9"/>
        <v>290409302</v>
      </c>
      <c r="G24" s="96">
        <f t="shared" si="3"/>
        <v>15.625954503240774</v>
      </c>
      <c r="H24" s="70">
        <f t="shared" si="4"/>
        <v>0</v>
      </c>
      <c r="I24" s="70">
        <f t="shared" si="5"/>
        <v>290409302</v>
      </c>
      <c r="J24" s="70">
        <f t="shared" si="6"/>
        <v>290409302</v>
      </c>
      <c r="K24" s="71">
        <f t="shared" si="7"/>
        <v>15.625954503240774</v>
      </c>
      <c r="L24" s="71"/>
      <c r="M24" s="82"/>
      <c r="N24" s="91"/>
      <c r="O24" s="52"/>
      <c r="P24" s="11"/>
      <c r="Q24" s="11"/>
    </row>
    <row r="25" spans="1:19" s="1" customFormat="1" ht="29.25" customHeight="1">
      <c r="A25" s="9"/>
      <c r="B25" s="55" t="s">
        <v>34</v>
      </c>
      <c r="C25" s="62"/>
      <c r="D25" s="57"/>
      <c r="E25" s="57"/>
      <c r="F25" s="65"/>
      <c r="G25" s="96"/>
      <c r="H25" s="65"/>
      <c r="I25" s="65"/>
      <c r="J25" s="65"/>
      <c r="K25" s="71"/>
      <c r="L25" s="64"/>
      <c r="M25" s="81"/>
      <c r="N25" s="90"/>
      <c r="O25" s="52"/>
      <c r="P25" s="11"/>
      <c r="Q25" s="11"/>
    </row>
    <row r="26" spans="1:19" s="1" customFormat="1" ht="29.25" customHeight="1">
      <c r="A26" s="9"/>
      <c r="B26" s="34" t="s">
        <v>26</v>
      </c>
      <c r="C26" s="58">
        <v>1858506000</v>
      </c>
      <c r="D26" s="43">
        <v>0</v>
      </c>
      <c r="E26" s="48">
        <v>290409302</v>
      </c>
      <c r="F26" s="65">
        <f t="shared" si="8"/>
        <v>290409302</v>
      </c>
      <c r="G26" s="96">
        <f t="shared" si="3"/>
        <v>15.625954503240774</v>
      </c>
      <c r="H26" s="65">
        <f t="shared" si="4"/>
        <v>0</v>
      </c>
      <c r="I26" s="65">
        <f t="shared" si="5"/>
        <v>290409302</v>
      </c>
      <c r="J26" s="65">
        <f t="shared" si="6"/>
        <v>290409302</v>
      </c>
      <c r="K26" s="66">
        <f t="shared" si="7"/>
        <v>15.625954503240774</v>
      </c>
      <c r="L26" s="66"/>
      <c r="M26" s="83"/>
      <c r="N26" s="91"/>
      <c r="O26" s="52"/>
      <c r="P26" s="11"/>
      <c r="Q26" s="11"/>
    </row>
    <row r="27" spans="1:19" s="1" customFormat="1" ht="29.25" customHeight="1">
      <c r="A27" s="9"/>
      <c r="B27" s="55" t="s">
        <v>69</v>
      </c>
      <c r="C27" s="56"/>
      <c r="D27" s="57"/>
      <c r="E27" s="57"/>
      <c r="F27" s="65"/>
      <c r="G27" s="96"/>
      <c r="H27" s="65"/>
      <c r="I27" s="65"/>
      <c r="J27" s="65"/>
      <c r="K27" s="66"/>
      <c r="L27" s="64"/>
      <c r="M27" s="81"/>
      <c r="N27" s="90"/>
      <c r="O27" s="52"/>
      <c r="P27" s="11"/>
      <c r="Q27" s="11"/>
    </row>
    <row r="28" spans="1:19" s="1" customFormat="1" ht="29.25" customHeight="1">
      <c r="A28" s="9"/>
      <c r="B28" s="35" t="s">
        <v>35</v>
      </c>
      <c r="C28" s="51">
        <f>SUM(C30+C32+C34+C36+C38+C40+C42+C44)</f>
        <v>38920000</v>
      </c>
      <c r="D28" s="51">
        <f t="shared" ref="D28" si="10">SUM(D30+D32+D36+D38+D40+D42+D44)</f>
        <v>0</v>
      </c>
      <c r="E28" s="51">
        <f>SUM(E30+E32+E34+E36+E38+E40+E42+E44)</f>
        <v>7165800</v>
      </c>
      <c r="F28" s="51">
        <f>SUM(F30+F32+F34+F36+F38+F40+F42+F44)</f>
        <v>7165800</v>
      </c>
      <c r="G28" s="96">
        <f t="shared" si="3"/>
        <v>18.411613566289827</v>
      </c>
      <c r="H28" s="65">
        <f t="shared" si="4"/>
        <v>0</v>
      </c>
      <c r="I28" s="65">
        <f t="shared" si="5"/>
        <v>7165800</v>
      </c>
      <c r="J28" s="65">
        <f t="shared" si="6"/>
        <v>7165800</v>
      </c>
      <c r="K28" s="66">
        <f t="shared" si="7"/>
        <v>18.411613566289827</v>
      </c>
      <c r="L28" s="68"/>
      <c r="M28" s="84"/>
      <c r="N28" s="92"/>
      <c r="O28" s="52"/>
      <c r="P28" s="11"/>
      <c r="Q28" s="11"/>
    </row>
    <row r="29" spans="1:19" s="1" customFormat="1" ht="29.25" customHeight="1">
      <c r="A29" s="9"/>
      <c r="B29" s="55" t="s">
        <v>70</v>
      </c>
      <c r="C29" s="56"/>
      <c r="D29" s="57"/>
      <c r="E29" s="57"/>
      <c r="F29" s="57"/>
      <c r="G29" s="96"/>
      <c r="H29" s="65"/>
      <c r="I29" s="65"/>
      <c r="J29" s="65"/>
      <c r="K29" s="66"/>
      <c r="L29" s="68"/>
      <c r="M29" s="84"/>
      <c r="N29" s="92"/>
      <c r="O29" s="52"/>
      <c r="P29" s="11"/>
      <c r="Q29" s="11"/>
    </row>
    <row r="30" spans="1:19" s="1" customFormat="1" ht="29.25" customHeight="1">
      <c r="A30" s="9"/>
      <c r="B30" s="36" t="s">
        <v>36</v>
      </c>
      <c r="C30" s="44">
        <v>2000000</v>
      </c>
      <c r="D30" s="43">
        <v>0</v>
      </c>
      <c r="E30" s="48">
        <v>0</v>
      </c>
      <c r="F30" s="48">
        <v>0</v>
      </c>
      <c r="G30" s="96">
        <f t="shared" si="3"/>
        <v>0</v>
      </c>
      <c r="H30" s="65">
        <f t="shared" si="4"/>
        <v>0</v>
      </c>
      <c r="I30" s="65">
        <f t="shared" si="5"/>
        <v>0</v>
      </c>
      <c r="J30" s="65">
        <f t="shared" si="6"/>
        <v>0</v>
      </c>
      <c r="K30" s="66">
        <f t="shared" si="7"/>
        <v>0</v>
      </c>
      <c r="L30" s="68"/>
      <c r="M30" s="84"/>
      <c r="N30" s="92"/>
      <c r="O30" s="52"/>
      <c r="P30" s="11"/>
      <c r="Q30" s="11"/>
    </row>
    <row r="31" spans="1:19" s="1" customFormat="1" ht="29.25" customHeight="1">
      <c r="A31" s="9"/>
      <c r="B31" s="55" t="s">
        <v>71</v>
      </c>
      <c r="C31" s="44"/>
      <c r="D31" s="57"/>
      <c r="E31" s="57"/>
      <c r="F31" s="57"/>
      <c r="G31" s="96"/>
      <c r="H31" s="65"/>
      <c r="I31" s="65"/>
      <c r="J31" s="65"/>
      <c r="K31" s="66"/>
      <c r="L31" s="68"/>
      <c r="M31" s="84"/>
      <c r="N31" s="92"/>
      <c r="O31" s="52"/>
      <c r="P31" s="11"/>
      <c r="Q31" s="11"/>
    </row>
    <row r="32" spans="1:19" s="1" customFormat="1" ht="29.25" customHeight="1">
      <c r="A32" s="9"/>
      <c r="B32" s="37" t="s">
        <v>106</v>
      </c>
      <c r="C32" s="45">
        <v>4120000</v>
      </c>
      <c r="D32" s="43">
        <v>0</v>
      </c>
      <c r="E32" s="48">
        <v>814800</v>
      </c>
      <c r="F32" s="48">
        <v>814800</v>
      </c>
      <c r="G32" s="96">
        <f t="shared" si="3"/>
        <v>19.776699029126213</v>
      </c>
      <c r="H32" s="65">
        <f t="shared" si="4"/>
        <v>0</v>
      </c>
      <c r="I32" s="65">
        <f t="shared" si="5"/>
        <v>814800</v>
      </c>
      <c r="J32" s="65">
        <f t="shared" si="6"/>
        <v>814800</v>
      </c>
      <c r="K32" s="66">
        <f t="shared" si="7"/>
        <v>19.776699029126213</v>
      </c>
      <c r="L32" s="68"/>
      <c r="M32" s="84"/>
      <c r="N32" s="92"/>
      <c r="O32" s="52"/>
      <c r="P32" s="11"/>
      <c r="Q32" s="11"/>
    </row>
    <row r="33" spans="1:17" s="1" customFormat="1" ht="29.25" customHeight="1">
      <c r="A33" s="9"/>
      <c r="B33" s="37"/>
      <c r="C33" s="45"/>
      <c r="D33" s="43"/>
      <c r="E33" s="48"/>
      <c r="F33" s="48"/>
      <c r="G33" s="96"/>
      <c r="H33" s="65"/>
      <c r="I33" s="65"/>
      <c r="J33" s="65"/>
      <c r="K33" s="66"/>
      <c r="L33" s="68"/>
      <c r="M33" s="84"/>
      <c r="N33" s="92"/>
      <c r="O33" s="52"/>
      <c r="P33" s="11"/>
      <c r="Q33" s="11"/>
    </row>
    <row r="34" spans="1:17" s="1" customFormat="1" ht="29.25" customHeight="1">
      <c r="A34" s="9"/>
      <c r="B34" s="37" t="s">
        <v>108</v>
      </c>
      <c r="C34" s="45">
        <v>2000000</v>
      </c>
      <c r="D34" s="43">
        <v>0</v>
      </c>
      <c r="E34" s="48">
        <v>991000</v>
      </c>
      <c r="F34" s="48">
        <v>991000</v>
      </c>
      <c r="G34" s="96">
        <f t="shared" si="3"/>
        <v>49.55</v>
      </c>
      <c r="H34" s="65"/>
      <c r="I34" s="65"/>
      <c r="J34" s="65"/>
      <c r="K34" s="66"/>
      <c r="L34" s="68"/>
      <c r="M34" s="84"/>
      <c r="N34" s="92"/>
      <c r="O34" s="52"/>
      <c r="P34" s="11"/>
      <c r="Q34" s="11"/>
    </row>
    <row r="35" spans="1:17" s="1" customFormat="1" ht="29.25" customHeight="1">
      <c r="A35" s="9"/>
      <c r="B35" s="55" t="s">
        <v>72</v>
      </c>
      <c r="C35" s="45"/>
      <c r="D35" s="57"/>
      <c r="E35" s="57"/>
      <c r="F35" s="57"/>
      <c r="G35" s="96"/>
      <c r="H35" s="65"/>
      <c r="I35" s="65"/>
      <c r="J35" s="65"/>
      <c r="K35" s="66"/>
      <c r="L35" s="68"/>
      <c r="M35" s="84"/>
      <c r="N35" s="92"/>
      <c r="O35" s="52"/>
      <c r="P35" s="11"/>
      <c r="Q35" s="11"/>
    </row>
    <row r="36" spans="1:17" s="1" customFormat="1" ht="29.25" customHeight="1">
      <c r="A36" s="9"/>
      <c r="B36" s="37" t="s">
        <v>17</v>
      </c>
      <c r="C36" s="45">
        <v>7320000</v>
      </c>
      <c r="D36" s="43">
        <v>0</v>
      </c>
      <c r="E36" s="48">
        <v>1100000</v>
      </c>
      <c r="F36" s="48">
        <v>1100000</v>
      </c>
      <c r="G36" s="96">
        <f t="shared" si="3"/>
        <v>15.027322404371585</v>
      </c>
      <c r="H36" s="65">
        <f t="shared" si="4"/>
        <v>0</v>
      </c>
      <c r="I36" s="65">
        <f t="shared" si="5"/>
        <v>1100000</v>
      </c>
      <c r="J36" s="65">
        <f t="shared" si="6"/>
        <v>1100000</v>
      </c>
      <c r="K36" s="66">
        <f t="shared" si="7"/>
        <v>15.027322404371585</v>
      </c>
      <c r="L36" s="68"/>
      <c r="M36" s="84"/>
      <c r="N36" s="92"/>
      <c r="O36" s="52"/>
      <c r="P36" s="11"/>
      <c r="Q36" s="11"/>
    </row>
    <row r="37" spans="1:17" s="1" customFormat="1" ht="29.25" customHeight="1">
      <c r="A37" s="9"/>
      <c r="B37" s="55" t="s">
        <v>73</v>
      </c>
      <c r="C37" s="45"/>
      <c r="D37" s="57"/>
      <c r="E37" s="57"/>
      <c r="F37" s="57"/>
      <c r="G37" s="96"/>
      <c r="H37" s="65"/>
      <c r="I37" s="65"/>
      <c r="J37" s="65"/>
      <c r="K37" s="66"/>
      <c r="L37" s="68"/>
      <c r="M37" s="84"/>
      <c r="N37" s="92"/>
      <c r="O37" s="52"/>
      <c r="P37" s="11"/>
      <c r="Q37" s="11"/>
    </row>
    <row r="38" spans="1:17" s="1" customFormat="1" ht="29.25" customHeight="1">
      <c r="A38" s="9"/>
      <c r="B38" s="37" t="s">
        <v>37</v>
      </c>
      <c r="C38" s="45">
        <v>5000000</v>
      </c>
      <c r="D38" s="43">
        <v>0</v>
      </c>
      <c r="E38" s="48">
        <v>900000</v>
      </c>
      <c r="F38" s="48">
        <v>900000</v>
      </c>
      <c r="G38" s="96">
        <f t="shared" si="3"/>
        <v>18</v>
      </c>
      <c r="H38" s="65">
        <f t="shared" si="4"/>
        <v>0</v>
      </c>
      <c r="I38" s="65">
        <f t="shared" si="5"/>
        <v>900000</v>
      </c>
      <c r="J38" s="65">
        <f t="shared" si="6"/>
        <v>900000</v>
      </c>
      <c r="K38" s="66">
        <f t="shared" si="7"/>
        <v>18</v>
      </c>
      <c r="L38" s="68"/>
      <c r="M38" s="84"/>
      <c r="N38" s="92"/>
      <c r="O38" s="52"/>
      <c r="P38" s="11"/>
      <c r="Q38" s="11"/>
    </row>
    <row r="39" spans="1:17" s="1" customFormat="1" ht="29.25" customHeight="1">
      <c r="A39" s="9"/>
      <c r="B39" s="55" t="s">
        <v>74</v>
      </c>
      <c r="C39" s="45"/>
      <c r="D39" s="57"/>
      <c r="E39" s="57"/>
      <c r="F39" s="57"/>
      <c r="G39" s="96"/>
      <c r="H39" s="65"/>
      <c r="I39" s="65"/>
      <c r="J39" s="65"/>
      <c r="K39" s="66"/>
      <c r="L39" s="68"/>
      <c r="M39" s="84"/>
      <c r="N39" s="92"/>
      <c r="O39" s="52"/>
      <c r="P39" s="11"/>
      <c r="Q39" s="11"/>
    </row>
    <row r="40" spans="1:17" s="1" customFormat="1" ht="29.25" customHeight="1">
      <c r="A40" s="9"/>
      <c r="B40" s="38" t="s">
        <v>38</v>
      </c>
      <c r="C40" s="45">
        <v>2280000</v>
      </c>
      <c r="D40" s="43">
        <v>0</v>
      </c>
      <c r="E40" s="48">
        <v>160000</v>
      </c>
      <c r="F40" s="48">
        <v>160000</v>
      </c>
      <c r="G40" s="96">
        <f t="shared" si="3"/>
        <v>7.0175438596491224</v>
      </c>
      <c r="H40" s="65">
        <f t="shared" si="4"/>
        <v>0</v>
      </c>
      <c r="I40" s="65">
        <f t="shared" si="5"/>
        <v>160000</v>
      </c>
      <c r="J40" s="65">
        <f t="shared" si="6"/>
        <v>160000</v>
      </c>
      <c r="K40" s="66">
        <f t="shared" si="7"/>
        <v>7.0175438596491224</v>
      </c>
      <c r="L40" s="68"/>
      <c r="M40" s="84"/>
      <c r="N40" s="92"/>
      <c r="O40" s="52"/>
      <c r="P40" s="11"/>
      <c r="Q40" s="11"/>
    </row>
    <row r="41" spans="1:17" s="1" customFormat="1" ht="29.25" customHeight="1">
      <c r="A41" s="9"/>
      <c r="B41" s="55" t="s">
        <v>75</v>
      </c>
      <c r="C41" s="45"/>
      <c r="D41" s="57"/>
      <c r="E41" s="57"/>
      <c r="F41" s="57"/>
      <c r="G41" s="96"/>
      <c r="H41" s="65"/>
      <c r="I41" s="65"/>
      <c r="J41" s="65"/>
      <c r="K41" s="66"/>
      <c r="L41" s="68"/>
      <c r="M41" s="84"/>
      <c r="N41" s="92"/>
      <c r="O41" s="52"/>
      <c r="P41" s="11"/>
      <c r="Q41" s="11"/>
    </row>
    <row r="42" spans="1:17" s="1" customFormat="1" ht="29.25" customHeight="1">
      <c r="A42" s="9"/>
      <c r="B42" s="37" t="s">
        <v>39</v>
      </c>
      <c r="C42" s="45">
        <v>11200000</v>
      </c>
      <c r="D42" s="43">
        <v>0</v>
      </c>
      <c r="E42" s="48">
        <v>3200000</v>
      </c>
      <c r="F42" s="48">
        <v>3200000</v>
      </c>
      <c r="G42" s="96">
        <f t="shared" si="3"/>
        <v>28.571428571428569</v>
      </c>
      <c r="H42" s="65">
        <f t="shared" si="4"/>
        <v>0</v>
      </c>
      <c r="I42" s="65">
        <f t="shared" si="5"/>
        <v>3200000</v>
      </c>
      <c r="J42" s="65">
        <f t="shared" si="6"/>
        <v>3200000</v>
      </c>
      <c r="K42" s="66">
        <f t="shared" si="7"/>
        <v>28.571428571428569</v>
      </c>
      <c r="L42" s="68"/>
      <c r="M42" s="84"/>
      <c r="N42" s="92"/>
      <c r="O42" s="52"/>
      <c r="P42" s="11"/>
      <c r="Q42" s="11"/>
    </row>
    <row r="43" spans="1:17" s="1" customFormat="1" ht="29.25" customHeight="1">
      <c r="A43" s="9"/>
      <c r="B43" s="55" t="s">
        <v>76</v>
      </c>
      <c r="C43" s="45"/>
      <c r="D43" s="57"/>
      <c r="E43" s="57"/>
      <c r="F43" s="57"/>
      <c r="G43" s="96"/>
      <c r="H43" s="65"/>
      <c r="I43" s="65"/>
      <c r="J43" s="65"/>
      <c r="K43" s="66"/>
      <c r="L43" s="68"/>
      <c r="M43" s="84"/>
      <c r="N43" s="92"/>
      <c r="O43" s="52"/>
      <c r="P43" s="11"/>
      <c r="Q43" s="11"/>
    </row>
    <row r="44" spans="1:17" s="1" customFormat="1" ht="29.25" customHeight="1">
      <c r="A44" s="9"/>
      <c r="B44" s="38" t="s">
        <v>40</v>
      </c>
      <c r="C44" s="45">
        <v>5000000</v>
      </c>
      <c r="D44" s="43">
        <v>0</v>
      </c>
      <c r="E44" s="43">
        <v>0</v>
      </c>
      <c r="F44" s="43">
        <v>0</v>
      </c>
      <c r="G44" s="96">
        <f t="shared" si="3"/>
        <v>0</v>
      </c>
      <c r="H44" s="65">
        <f t="shared" si="4"/>
        <v>0</v>
      </c>
      <c r="I44" s="65">
        <f t="shared" si="5"/>
        <v>0</v>
      </c>
      <c r="J44" s="65">
        <f t="shared" si="6"/>
        <v>0</v>
      </c>
      <c r="K44" s="66">
        <f t="shared" si="7"/>
        <v>0</v>
      </c>
      <c r="L44" s="64"/>
      <c r="M44" s="81"/>
      <c r="N44" s="90"/>
      <c r="O44" s="52"/>
      <c r="P44" s="11"/>
      <c r="Q44" s="11"/>
    </row>
    <row r="45" spans="1:17" s="1" customFormat="1" ht="29.25" customHeight="1">
      <c r="A45" s="9"/>
      <c r="B45" s="55" t="s">
        <v>77</v>
      </c>
      <c r="C45" s="45"/>
      <c r="D45" s="57"/>
      <c r="E45" s="57"/>
      <c r="F45" s="65"/>
      <c r="G45" s="96"/>
      <c r="H45" s="65"/>
      <c r="I45" s="65"/>
      <c r="J45" s="65"/>
      <c r="K45" s="66"/>
      <c r="L45" s="64"/>
      <c r="M45" s="81"/>
      <c r="N45" s="90"/>
      <c r="O45" s="52"/>
      <c r="P45" s="11"/>
      <c r="Q45" s="11"/>
    </row>
    <row r="46" spans="1:17" s="1" customFormat="1" ht="29.25" customHeight="1">
      <c r="A46" s="18"/>
      <c r="B46" s="30" t="s">
        <v>41</v>
      </c>
      <c r="C46" s="46">
        <f>SUM(C48+C50+C52)</f>
        <v>296900000</v>
      </c>
      <c r="D46" s="46">
        <f t="shared" ref="D46:F46" si="11">SUM(D48+D50+D52)</f>
        <v>0</v>
      </c>
      <c r="E46" s="46">
        <f t="shared" si="11"/>
        <v>24818511</v>
      </c>
      <c r="F46" s="46">
        <f t="shared" si="11"/>
        <v>24818511</v>
      </c>
      <c r="G46" s="96">
        <f t="shared" si="3"/>
        <v>8.3592155607948797</v>
      </c>
      <c r="H46" s="70">
        <f t="shared" si="4"/>
        <v>0</v>
      </c>
      <c r="I46" s="70">
        <f t="shared" si="5"/>
        <v>24818511</v>
      </c>
      <c r="J46" s="70">
        <f t="shared" si="6"/>
        <v>24818511</v>
      </c>
      <c r="K46" s="71">
        <f t="shared" si="7"/>
        <v>8.3592155607948797</v>
      </c>
      <c r="L46" s="73"/>
      <c r="M46" s="85"/>
      <c r="N46" s="93"/>
      <c r="O46" s="52"/>
      <c r="P46" s="11"/>
      <c r="Q46" s="11"/>
    </row>
    <row r="47" spans="1:17" s="1" customFormat="1" ht="29.25" customHeight="1">
      <c r="A47" s="18"/>
      <c r="B47" s="55" t="s">
        <v>78</v>
      </c>
      <c r="C47" s="46"/>
      <c r="D47" s="57"/>
      <c r="E47" s="57"/>
      <c r="F47" s="65"/>
      <c r="G47" s="96"/>
      <c r="H47" s="65"/>
      <c r="I47" s="65"/>
      <c r="J47" s="65"/>
      <c r="K47" s="66"/>
      <c r="L47" s="69"/>
      <c r="M47" s="86"/>
      <c r="N47" s="93"/>
      <c r="O47" s="52"/>
      <c r="P47" s="11"/>
      <c r="Q47" s="11"/>
    </row>
    <row r="48" spans="1:17" s="1" customFormat="1" ht="29.25" customHeight="1">
      <c r="A48" s="18"/>
      <c r="B48" s="37" t="s">
        <v>16</v>
      </c>
      <c r="C48" s="45">
        <v>500000</v>
      </c>
      <c r="D48" s="43">
        <v>0</v>
      </c>
      <c r="E48" s="48">
        <v>200000</v>
      </c>
      <c r="F48" s="65">
        <f t="shared" si="8"/>
        <v>200000</v>
      </c>
      <c r="G48" s="96">
        <f t="shared" si="3"/>
        <v>40</v>
      </c>
      <c r="H48" s="65">
        <f t="shared" si="4"/>
        <v>0</v>
      </c>
      <c r="I48" s="65">
        <f t="shared" si="5"/>
        <v>200000</v>
      </c>
      <c r="J48" s="65">
        <f t="shared" si="6"/>
        <v>200000</v>
      </c>
      <c r="K48" s="98">
        <f t="shared" si="7"/>
        <v>40</v>
      </c>
      <c r="L48" s="64"/>
      <c r="M48" s="81"/>
      <c r="N48" s="90"/>
      <c r="O48" s="52"/>
      <c r="P48" s="11"/>
      <c r="Q48" s="11"/>
    </row>
    <row r="49" spans="1:17" s="1" customFormat="1" ht="29.25" customHeight="1">
      <c r="A49" s="18"/>
      <c r="B49" s="55" t="s">
        <v>79</v>
      </c>
      <c r="C49" s="45"/>
      <c r="D49" s="57"/>
      <c r="E49" s="57"/>
      <c r="F49" s="65"/>
      <c r="G49" s="96"/>
      <c r="H49" s="65"/>
      <c r="I49" s="65"/>
      <c r="J49" s="65"/>
      <c r="K49" s="66"/>
      <c r="L49" s="64"/>
      <c r="M49" s="81"/>
      <c r="N49" s="90"/>
      <c r="O49" s="52"/>
      <c r="P49" s="11"/>
      <c r="Q49" s="11"/>
    </row>
    <row r="50" spans="1:17" s="1" customFormat="1" ht="29.25" customHeight="1">
      <c r="A50" s="18"/>
      <c r="B50" s="32" t="s">
        <v>42</v>
      </c>
      <c r="C50" s="44">
        <v>18720000</v>
      </c>
      <c r="D50" s="43">
        <v>0</v>
      </c>
      <c r="E50" s="50">
        <v>1478511</v>
      </c>
      <c r="F50" s="65">
        <f t="shared" si="8"/>
        <v>1478511</v>
      </c>
      <c r="G50" s="96">
        <f t="shared" si="3"/>
        <v>7.8980288461538457</v>
      </c>
      <c r="H50" s="65">
        <f t="shared" si="4"/>
        <v>0</v>
      </c>
      <c r="I50" s="65">
        <f t="shared" si="5"/>
        <v>1478511</v>
      </c>
      <c r="J50" s="65">
        <f t="shared" si="6"/>
        <v>1478511</v>
      </c>
      <c r="K50" s="66">
        <f t="shared" si="7"/>
        <v>7.8980288461538457</v>
      </c>
      <c r="L50" s="69"/>
      <c r="M50" s="86"/>
      <c r="N50" s="93"/>
      <c r="O50" s="52"/>
      <c r="P50" s="11"/>
      <c r="Q50" s="11"/>
    </row>
    <row r="51" spans="1:17" s="1" customFormat="1" ht="29.25" customHeight="1">
      <c r="A51" s="18"/>
      <c r="B51" s="55" t="s">
        <v>80</v>
      </c>
      <c r="C51" s="44"/>
      <c r="D51" s="57"/>
      <c r="E51" s="57"/>
      <c r="F51" s="65"/>
      <c r="G51" s="96"/>
      <c r="H51" s="65"/>
      <c r="I51" s="65"/>
      <c r="J51" s="65"/>
      <c r="K51" s="66"/>
      <c r="L51" s="69"/>
      <c r="M51" s="86"/>
      <c r="N51" s="93"/>
      <c r="O51" s="52"/>
      <c r="P51" s="11"/>
      <c r="Q51" s="11"/>
    </row>
    <row r="52" spans="1:17" s="1" customFormat="1" ht="29.25" customHeight="1">
      <c r="A52" s="18"/>
      <c r="B52" s="31" t="s">
        <v>43</v>
      </c>
      <c r="C52" s="44">
        <v>277680000</v>
      </c>
      <c r="D52" s="43">
        <v>0</v>
      </c>
      <c r="E52" s="48">
        <v>23140000</v>
      </c>
      <c r="F52" s="65">
        <f t="shared" si="8"/>
        <v>23140000</v>
      </c>
      <c r="G52" s="96">
        <f t="shared" si="3"/>
        <v>8.3333333333333321</v>
      </c>
      <c r="H52" s="65">
        <f t="shared" si="4"/>
        <v>0</v>
      </c>
      <c r="I52" s="65">
        <f t="shared" si="5"/>
        <v>23140000</v>
      </c>
      <c r="J52" s="65">
        <f t="shared" si="6"/>
        <v>23140000</v>
      </c>
      <c r="K52" s="66">
        <f t="shared" si="7"/>
        <v>8.3333333333333321</v>
      </c>
      <c r="L52" s="64"/>
      <c r="M52" s="81"/>
      <c r="N52" s="90"/>
      <c r="O52" s="52"/>
      <c r="P52" s="11"/>
      <c r="Q52" s="11"/>
    </row>
    <row r="53" spans="1:17" s="1" customFormat="1" ht="29.25" customHeight="1">
      <c r="A53" s="18"/>
      <c r="B53" s="55" t="s">
        <v>81</v>
      </c>
      <c r="C53" s="44"/>
      <c r="D53" s="57"/>
      <c r="E53" s="57"/>
      <c r="F53" s="65"/>
      <c r="G53" s="96"/>
      <c r="H53" s="65"/>
      <c r="I53" s="65"/>
      <c r="J53" s="65"/>
      <c r="K53" s="66"/>
      <c r="L53" s="64"/>
      <c r="M53" s="81"/>
      <c r="N53" s="90"/>
      <c r="O53" s="52"/>
      <c r="P53" s="11"/>
      <c r="Q53" s="11"/>
    </row>
    <row r="54" spans="1:17" s="1" customFormat="1" ht="29.25" customHeight="1">
      <c r="A54" s="18"/>
      <c r="B54" s="39" t="s">
        <v>44</v>
      </c>
      <c r="C54" s="47">
        <f>SUM(C56+C58)</f>
        <v>35000000</v>
      </c>
      <c r="D54" s="47">
        <f t="shared" ref="D54:F54" si="12">SUM(D56+D58)</f>
        <v>0</v>
      </c>
      <c r="E54" s="47">
        <f t="shared" si="12"/>
        <v>850000</v>
      </c>
      <c r="F54" s="47">
        <f t="shared" si="12"/>
        <v>850000</v>
      </c>
      <c r="G54" s="96">
        <f t="shared" si="3"/>
        <v>2.4285714285714284</v>
      </c>
      <c r="H54" s="70">
        <f t="shared" si="4"/>
        <v>0</v>
      </c>
      <c r="I54" s="70">
        <f t="shared" si="5"/>
        <v>850000</v>
      </c>
      <c r="J54" s="70">
        <f t="shared" si="6"/>
        <v>850000</v>
      </c>
      <c r="K54" s="71">
        <f t="shared" si="7"/>
        <v>2.4285714285714284</v>
      </c>
      <c r="L54" s="74"/>
      <c r="M54" s="87"/>
      <c r="N54" s="90"/>
      <c r="O54" s="52"/>
      <c r="P54" s="11"/>
      <c r="Q54" s="11"/>
    </row>
    <row r="55" spans="1:17" s="1" customFormat="1" ht="29.25" customHeight="1">
      <c r="A55" s="18"/>
      <c r="B55" s="55" t="s">
        <v>82</v>
      </c>
      <c r="C55" s="47"/>
      <c r="D55" s="57"/>
      <c r="E55" s="57"/>
      <c r="F55" s="65"/>
      <c r="G55" s="96"/>
      <c r="H55" s="65"/>
      <c r="I55" s="65"/>
      <c r="J55" s="65"/>
      <c r="K55" s="66"/>
      <c r="L55" s="64"/>
      <c r="M55" s="81"/>
      <c r="N55" s="90"/>
      <c r="O55" s="52"/>
      <c r="P55" s="11"/>
      <c r="Q55" s="11"/>
    </row>
    <row r="56" spans="1:17" s="1" customFormat="1" ht="29.25" customHeight="1">
      <c r="A56" s="18"/>
      <c r="B56" s="40" t="s">
        <v>45</v>
      </c>
      <c r="C56" s="45">
        <v>30000000</v>
      </c>
      <c r="D56" s="43">
        <v>0</v>
      </c>
      <c r="E56" s="48">
        <v>510000</v>
      </c>
      <c r="F56" s="65">
        <f t="shared" si="8"/>
        <v>510000</v>
      </c>
      <c r="G56" s="96">
        <f t="shared" si="3"/>
        <v>1.7000000000000002</v>
      </c>
      <c r="H56" s="65">
        <f t="shared" si="4"/>
        <v>0</v>
      </c>
      <c r="I56" s="65">
        <f t="shared" si="5"/>
        <v>510000</v>
      </c>
      <c r="J56" s="65">
        <f t="shared" si="6"/>
        <v>510000</v>
      </c>
      <c r="K56" s="66">
        <f t="shared" si="7"/>
        <v>1.7000000000000002</v>
      </c>
      <c r="L56" s="64"/>
      <c r="M56" s="81"/>
      <c r="N56" s="90"/>
      <c r="O56" s="52"/>
      <c r="P56" s="11"/>
      <c r="Q56" s="11"/>
    </row>
    <row r="57" spans="1:17" s="1" customFormat="1" ht="29.25" customHeight="1">
      <c r="A57" s="18"/>
      <c r="B57" s="55" t="s">
        <v>83</v>
      </c>
      <c r="C57" s="45"/>
      <c r="D57" s="57"/>
      <c r="E57" s="57"/>
      <c r="F57" s="65"/>
      <c r="G57" s="96"/>
      <c r="H57" s="65"/>
      <c r="I57" s="65"/>
      <c r="J57" s="65"/>
      <c r="K57" s="66"/>
      <c r="L57" s="64"/>
      <c r="M57" s="81"/>
      <c r="N57" s="90"/>
      <c r="O57" s="52"/>
      <c r="P57" s="11"/>
      <c r="Q57" s="11"/>
    </row>
    <row r="58" spans="1:17" s="1" customFormat="1" ht="29.25" customHeight="1">
      <c r="A58" s="18"/>
      <c r="B58" s="37" t="s">
        <v>46</v>
      </c>
      <c r="C58" s="45">
        <v>5000000</v>
      </c>
      <c r="D58" s="43">
        <v>0</v>
      </c>
      <c r="E58" s="48">
        <v>340000</v>
      </c>
      <c r="F58" s="65">
        <f t="shared" si="8"/>
        <v>340000</v>
      </c>
      <c r="G58" s="96">
        <f t="shared" si="3"/>
        <v>6.8000000000000007</v>
      </c>
      <c r="H58" s="65">
        <f t="shared" si="4"/>
        <v>0</v>
      </c>
      <c r="I58" s="65">
        <f t="shared" si="5"/>
        <v>340000</v>
      </c>
      <c r="J58" s="65">
        <f t="shared" si="6"/>
        <v>340000</v>
      </c>
      <c r="K58" s="66">
        <f t="shared" si="7"/>
        <v>6.8000000000000007</v>
      </c>
      <c r="L58" s="64"/>
      <c r="M58" s="81"/>
      <c r="N58" s="90"/>
      <c r="O58" s="52"/>
      <c r="P58" s="11"/>
      <c r="Q58" s="11"/>
    </row>
    <row r="59" spans="1:17" s="1" customFormat="1" ht="29.25" customHeight="1">
      <c r="A59" s="18"/>
      <c r="B59" s="37" t="s">
        <v>84</v>
      </c>
      <c r="C59" s="45"/>
      <c r="D59" s="57"/>
      <c r="E59" s="57"/>
      <c r="F59" s="65"/>
      <c r="G59" s="96"/>
      <c r="H59" s="65"/>
      <c r="I59" s="65"/>
      <c r="J59" s="65"/>
      <c r="K59" s="71"/>
      <c r="L59" s="64"/>
      <c r="M59" s="81"/>
      <c r="N59" s="90"/>
      <c r="O59" s="52"/>
      <c r="P59" s="11"/>
      <c r="Q59" s="11"/>
    </row>
    <row r="60" spans="1:17" s="1" customFormat="1" ht="29.25" customHeight="1">
      <c r="A60" s="75">
        <v>2</v>
      </c>
      <c r="B60" s="42" t="s">
        <v>47</v>
      </c>
      <c r="C60" s="46">
        <f>C62</f>
        <v>1000000</v>
      </c>
      <c r="D60" s="47">
        <f t="shared" ref="D60:F60" si="13">D62</f>
        <v>0</v>
      </c>
      <c r="E60" s="47">
        <f t="shared" si="13"/>
        <v>0</v>
      </c>
      <c r="F60" s="47">
        <f t="shared" si="13"/>
        <v>0</v>
      </c>
      <c r="G60" s="96">
        <f t="shared" si="3"/>
        <v>0</v>
      </c>
      <c r="H60" s="70">
        <f t="shared" si="4"/>
        <v>0</v>
      </c>
      <c r="I60" s="70">
        <f t="shared" si="5"/>
        <v>0</v>
      </c>
      <c r="J60" s="70">
        <f t="shared" si="6"/>
        <v>0</v>
      </c>
      <c r="K60" s="71">
        <f t="shared" si="7"/>
        <v>0</v>
      </c>
      <c r="L60" s="71">
        <f>K60</f>
        <v>0</v>
      </c>
      <c r="M60" s="87"/>
      <c r="N60" s="90"/>
      <c r="O60" s="52"/>
      <c r="P60" s="11"/>
      <c r="Q60" s="11"/>
    </row>
    <row r="61" spans="1:17" s="1" customFormat="1" ht="29.25" customHeight="1">
      <c r="A61" s="18"/>
      <c r="B61" s="37" t="s">
        <v>85</v>
      </c>
      <c r="C61" s="47"/>
      <c r="D61" s="57"/>
      <c r="E61" s="57"/>
      <c r="F61" s="65"/>
      <c r="G61" s="96"/>
      <c r="H61" s="65"/>
      <c r="I61" s="65"/>
      <c r="J61" s="65"/>
      <c r="K61" s="71"/>
      <c r="L61" s="64"/>
      <c r="M61" s="81"/>
      <c r="N61" s="90"/>
      <c r="O61" s="52"/>
      <c r="P61" s="11"/>
      <c r="Q61" s="11"/>
    </row>
    <row r="62" spans="1:17" s="1" customFormat="1" ht="29.25" customHeight="1">
      <c r="A62" s="18"/>
      <c r="B62" s="41" t="s">
        <v>48</v>
      </c>
      <c r="C62" s="49">
        <f>SUM(C64+C66)</f>
        <v>1000000</v>
      </c>
      <c r="D62" s="49">
        <f t="shared" ref="D62:F62" si="14">SUM(D64+D66)</f>
        <v>0</v>
      </c>
      <c r="E62" s="49">
        <f t="shared" si="14"/>
        <v>0</v>
      </c>
      <c r="F62" s="49">
        <f t="shared" si="14"/>
        <v>0</v>
      </c>
      <c r="G62" s="96">
        <f t="shared" si="3"/>
        <v>0</v>
      </c>
      <c r="H62" s="70">
        <f t="shared" si="4"/>
        <v>0</v>
      </c>
      <c r="I62" s="70">
        <f t="shared" si="5"/>
        <v>0</v>
      </c>
      <c r="J62" s="70">
        <f t="shared" si="6"/>
        <v>0</v>
      </c>
      <c r="K62" s="71">
        <f t="shared" si="7"/>
        <v>0</v>
      </c>
      <c r="L62" s="74"/>
      <c r="M62" s="87"/>
      <c r="N62" s="90"/>
      <c r="O62" s="52"/>
      <c r="P62" s="11"/>
      <c r="Q62" s="11"/>
    </row>
    <row r="63" spans="1:17" s="1" customFormat="1" ht="29.25" customHeight="1">
      <c r="A63" s="18"/>
      <c r="B63" s="37" t="s">
        <v>86</v>
      </c>
      <c r="C63" s="49"/>
      <c r="D63" s="57"/>
      <c r="E63" s="57"/>
      <c r="F63" s="65"/>
      <c r="G63" s="96"/>
      <c r="H63" s="65"/>
      <c r="I63" s="65"/>
      <c r="J63" s="65"/>
      <c r="K63" s="71"/>
      <c r="L63" s="64"/>
      <c r="M63" s="81"/>
      <c r="N63" s="90"/>
      <c r="O63" s="52"/>
      <c r="P63" s="11"/>
      <c r="Q63" s="11"/>
    </row>
    <row r="64" spans="1:17" s="1" customFormat="1" ht="29.25" customHeight="1">
      <c r="A64" s="18"/>
      <c r="B64" s="32" t="s">
        <v>49</v>
      </c>
      <c r="C64" s="44">
        <v>500000</v>
      </c>
      <c r="D64" s="48">
        <v>0</v>
      </c>
      <c r="E64" s="48">
        <v>0</v>
      </c>
      <c r="F64" s="65">
        <f t="shared" si="8"/>
        <v>0</v>
      </c>
      <c r="G64" s="96">
        <f t="shared" si="3"/>
        <v>0</v>
      </c>
      <c r="H64" s="65">
        <f t="shared" si="4"/>
        <v>0</v>
      </c>
      <c r="I64" s="65">
        <f t="shared" si="5"/>
        <v>0</v>
      </c>
      <c r="J64" s="65">
        <f t="shared" si="6"/>
        <v>0</v>
      </c>
      <c r="K64" s="66">
        <f t="shared" si="7"/>
        <v>0</v>
      </c>
      <c r="L64" s="64"/>
      <c r="M64" s="81"/>
      <c r="N64" s="90"/>
      <c r="O64" s="52"/>
      <c r="P64" s="11"/>
      <c r="Q64" s="11"/>
    </row>
    <row r="65" spans="1:17" s="1" customFormat="1" ht="29.25" customHeight="1">
      <c r="A65" s="18"/>
      <c r="B65" s="37" t="s">
        <v>87</v>
      </c>
      <c r="C65" s="44"/>
      <c r="D65" s="57"/>
      <c r="E65" s="57"/>
      <c r="F65" s="65"/>
      <c r="G65" s="96"/>
      <c r="H65" s="65"/>
      <c r="I65" s="65"/>
      <c r="J65" s="65"/>
      <c r="K65" s="66"/>
      <c r="L65" s="64"/>
      <c r="M65" s="81"/>
      <c r="N65" s="90"/>
      <c r="O65" s="52"/>
      <c r="P65" s="11"/>
      <c r="Q65" s="11"/>
    </row>
    <row r="66" spans="1:17" s="1" customFormat="1" ht="29.25" customHeight="1">
      <c r="A66" s="18"/>
      <c r="B66" s="32" t="s">
        <v>50</v>
      </c>
      <c r="C66" s="44">
        <v>500000</v>
      </c>
      <c r="D66" s="48">
        <v>0</v>
      </c>
      <c r="E66" s="48">
        <v>0</v>
      </c>
      <c r="F66" s="65">
        <f t="shared" si="8"/>
        <v>0</v>
      </c>
      <c r="G66" s="96">
        <f t="shared" si="3"/>
        <v>0</v>
      </c>
      <c r="H66" s="65">
        <f t="shared" si="4"/>
        <v>0</v>
      </c>
      <c r="I66" s="65">
        <f t="shared" si="5"/>
        <v>0</v>
      </c>
      <c r="J66" s="65">
        <f t="shared" si="6"/>
        <v>0</v>
      </c>
      <c r="K66" s="66">
        <f t="shared" si="7"/>
        <v>0</v>
      </c>
      <c r="L66" s="64"/>
      <c r="M66" s="81"/>
      <c r="N66" s="90"/>
      <c r="O66" s="52"/>
      <c r="P66" s="11"/>
      <c r="Q66" s="11"/>
    </row>
    <row r="67" spans="1:17" s="1" customFormat="1" ht="29.25" customHeight="1">
      <c r="A67" s="18"/>
      <c r="B67" s="37" t="s">
        <v>88</v>
      </c>
      <c r="C67" s="44"/>
      <c r="D67" s="57"/>
      <c r="E67" s="57"/>
      <c r="F67" s="65"/>
      <c r="G67" s="96"/>
      <c r="H67" s="65"/>
      <c r="I67" s="65"/>
      <c r="J67" s="65"/>
      <c r="K67" s="71"/>
      <c r="L67" s="64"/>
      <c r="M67" s="81"/>
      <c r="N67" s="90"/>
      <c r="O67" s="52"/>
      <c r="P67" s="11"/>
      <c r="Q67" s="11"/>
    </row>
    <row r="68" spans="1:17" s="1" customFormat="1" ht="29.25" customHeight="1">
      <c r="A68" s="75">
        <v>3</v>
      </c>
      <c r="B68" s="41" t="s">
        <v>51</v>
      </c>
      <c r="C68" s="46">
        <f>C70+C74</f>
        <v>17700000</v>
      </c>
      <c r="D68" s="49">
        <f t="shared" ref="D68:F68" si="15">D70+D74</f>
        <v>0</v>
      </c>
      <c r="E68" s="49">
        <f t="shared" si="15"/>
        <v>0</v>
      </c>
      <c r="F68" s="49">
        <f t="shared" si="15"/>
        <v>0</v>
      </c>
      <c r="G68" s="96">
        <f t="shared" si="3"/>
        <v>0</v>
      </c>
      <c r="H68" s="70">
        <f t="shared" si="4"/>
        <v>0</v>
      </c>
      <c r="I68" s="70">
        <f t="shared" si="5"/>
        <v>0</v>
      </c>
      <c r="J68" s="70">
        <f t="shared" si="6"/>
        <v>0</v>
      </c>
      <c r="K68" s="71">
        <f t="shared" si="7"/>
        <v>0</v>
      </c>
      <c r="L68" s="71">
        <f>K68</f>
        <v>0</v>
      </c>
      <c r="M68" s="87"/>
      <c r="N68" s="90"/>
      <c r="O68" s="52"/>
      <c r="P68" s="11"/>
      <c r="Q68" s="11"/>
    </row>
    <row r="69" spans="1:17" s="1" customFormat="1" ht="29.25" customHeight="1">
      <c r="A69" s="18"/>
      <c r="B69" s="37" t="s">
        <v>89</v>
      </c>
      <c r="C69" s="49"/>
      <c r="D69" s="57"/>
      <c r="E69" s="57"/>
      <c r="F69" s="65"/>
      <c r="G69" s="96"/>
      <c r="H69" s="65"/>
      <c r="I69" s="65"/>
      <c r="J69" s="65"/>
      <c r="K69" s="71"/>
      <c r="L69" s="64"/>
      <c r="M69" s="81"/>
      <c r="N69" s="90"/>
      <c r="O69" s="52"/>
      <c r="P69" s="11"/>
      <c r="Q69" s="11"/>
    </row>
    <row r="70" spans="1:17" s="1" customFormat="1" ht="29.25" customHeight="1">
      <c r="A70" s="18"/>
      <c r="B70" s="33" t="s">
        <v>52</v>
      </c>
      <c r="C70" s="47">
        <f>C72</f>
        <v>7700000</v>
      </c>
      <c r="D70" s="47">
        <f t="shared" ref="D70:F70" si="16">D72</f>
        <v>0</v>
      </c>
      <c r="E70" s="47">
        <f t="shared" si="16"/>
        <v>0</v>
      </c>
      <c r="F70" s="47">
        <f t="shared" si="16"/>
        <v>0</v>
      </c>
      <c r="G70" s="96">
        <f t="shared" si="3"/>
        <v>0</v>
      </c>
      <c r="H70" s="70">
        <f t="shared" si="4"/>
        <v>0</v>
      </c>
      <c r="I70" s="70">
        <f t="shared" si="5"/>
        <v>0</v>
      </c>
      <c r="J70" s="70">
        <f t="shared" si="6"/>
        <v>0</v>
      </c>
      <c r="K70" s="71">
        <f t="shared" si="7"/>
        <v>0</v>
      </c>
      <c r="L70" s="74"/>
      <c r="M70" s="87"/>
      <c r="N70" s="90"/>
      <c r="O70" s="52"/>
      <c r="P70" s="11"/>
      <c r="Q70" s="11"/>
    </row>
    <row r="71" spans="1:17" s="1" customFormat="1" ht="29.25" customHeight="1">
      <c r="A71" s="18"/>
      <c r="B71" s="37" t="s">
        <v>90</v>
      </c>
      <c r="C71" s="47"/>
      <c r="D71" s="57"/>
      <c r="E71" s="57"/>
      <c r="F71" s="65"/>
      <c r="G71" s="96"/>
      <c r="H71" s="65"/>
      <c r="I71" s="65"/>
      <c r="J71" s="65"/>
      <c r="K71" s="71"/>
      <c r="L71" s="64"/>
      <c r="M71" s="81"/>
      <c r="N71" s="90"/>
      <c r="O71" s="52"/>
      <c r="P71" s="11"/>
      <c r="Q71" s="11"/>
    </row>
    <row r="72" spans="1:17" s="1" customFormat="1" ht="29.25" customHeight="1">
      <c r="A72" s="18"/>
      <c r="B72" s="32" t="s">
        <v>53</v>
      </c>
      <c r="C72" s="44">
        <v>7700000</v>
      </c>
      <c r="D72" s="43">
        <v>0</v>
      </c>
      <c r="E72" s="48">
        <v>0</v>
      </c>
      <c r="F72" s="65">
        <f t="shared" si="8"/>
        <v>0</v>
      </c>
      <c r="G72" s="96">
        <f t="shared" si="3"/>
        <v>0</v>
      </c>
      <c r="H72" s="65">
        <f t="shared" si="4"/>
        <v>0</v>
      </c>
      <c r="I72" s="65">
        <f t="shared" si="5"/>
        <v>0</v>
      </c>
      <c r="J72" s="65">
        <f t="shared" si="6"/>
        <v>0</v>
      </c>
      <c r="K72" s="66">
        <f t="shared" si="7"/>
        <v>0</v>
      </c>
      <c r="L72" s="64"/>
      <c r="M72" s="81"/>
      <c r="N72" s="90"/>
      <c r="O72" s="52"/>
      <c r="P72" s="11"/>
      <c r="Q72" s="11"/>
    </row>
    <row r="73" spans="1:17" s="1" customFormat="1" ht="29.25" customHeight="1">
      <c r="A73" s="18"/>
      <c r="B73" s="37" t="s">
        <v>91</v>
      </c>
      <c r="C73" s="44"/>
      <c r="D73" s="57"/>
      <c r="E73" s="57"/>
      <c r="F73" s="65"/>
      <c r="G73" s="96"/>
      <c r="H73" s="65"/>
      <c r="I73" s="65"/>
      <c r="J73" s="65"/>
      <c r="K73" s="71"/>
      <c r="L73" s="64"/>
      <c r="M73" s="81"/>
      <c r="N73" s="90"/>
      <c r="O73" s="52"/>
      <c r="P73" s="11"/>
      <c r="Q73" s="11"/>
    </row>
    <row r="74" spans="1:17" s="1" customFormat="1" ht="29.25" customHeight="1">
      <c r="A74" s="18"/>
      <c r="B74" s="42" t="s">
        <v>54</v>
      </c>
      <c r="C74" s="47">
        <f>C76</f>
        <v>10000000</v>
      </c>
      <c r="D74" s="47">
        <f t="shared" ref="D74:F74" si="17">D76</f>
        <v>0</v>
      </c>
      <c r="E74" s="47">
        <f t="shared" si="17"/>
        <v>0</v>
      </c>
      <c r="F74" s="47">
        <f t="shared" si="17"/>
        <v>0</v>
      </c>
      <c r="G74" s="96">
        <f t="shared" si="3"/>
        <v>0</v>
      </c>
      <c r="H74" s="70">
        <f t="shared" si="4"/>
        <v>0</v>
      </c>
      <c r="I74" s="70">
        <f t="shared" si="5"/>
        <v>0</v>
      </c>
      <c r="J74" s="70">
        <f t="shared" si="6"/>
        <v>0</v>
      </c>
      <c r="K74" s="71">
        <f t="shared" si="7"/>
        <v>0</v>
      </c>
      <c r="L74" s="74"/>
      <c r="M74" s="87"/>
      <c r="N74" s="90"/>
      <c r="O74" s="52"/>
      <c r="P74" s="11"/>
      <c r="Q74" s="11"/>
    </row>
    <row r="75" spans="1:17" s="1" customFormat="1" ht="29.25" customHeight="1">
      <c r="A75" s="18"/>
      <c r="B75" s="37" t="s">
        <v>92</v>
      </c>
      <c r="C75" s="47"/>
      <c r="D75" s="57"/>
      <c r="E75" s="57"/>
      <c r="F75" s="65"/>
      <c r="G75" s="96"/>
      <c r="H75" s="65"/>
      <c r="I75" s="65"/>
      <c r="J75" s="65"/>
      <c r="K75" s="71"/>
      <c r="L75" s="64"/>
      <c r="M75" s="81"/>
      <c r="N75" s="90"/>
      <c r="O75" s="52"/>
      <c r="P75" s="11"/>
      <c r="Q75" s="11"/>
    </row>
    <row r="76" spans="1:17" s="1" customFormat="1" ht="29.25" customHeight="1">
      <c r="A76" s="18"/>
      <c r="B76" s="32" t="s">
        <v>55</v>
      </c>
      <c r="C76" s="44">
        <v>10000000</v>
      </c>
      <c r="D76" s="43">
        <v>0</v>
      </c>
      <c r="E76" s="50">
        <v>0</v>
      </c>
      <c r="F76" s="65">
        <f t="shared" si="8"/>
        <v>0</v>
      </c>
      <c r="G76" s="96">
        <f t="shared" si="3"/>
        <v>0</v>
      </c>
      <c r="H76" s="65">
        <f t="shared" si="4"/>
        <v>0</v>
      </c>
      <c r="I76" s="65">
        <f t="shared" si="5"/>
        <v>0</v>
      </c>
      <c r="J76" s="65">
        <f t="shared" si="6"/>
        <v>0</v>
      </c>
      <c r="K76" s="66">
        <f t="shared" si="7"/>
        <v>0</v>
      </c>
      <c r="L76" s="64"/>
      <c r="M76" s="81"/>
      <c r="N76" s="90"/>
      <c r="O76" s="52"/>
      <c r="P76" s="11"/>
      <c r="Q76" s="11"/>
    </row>
    <row r="77" spans="1:17" s="1" customFormat="1" ht="29.25" customHeight="1">
      <c r="A77" s="18"/>
      <c r="B77" s="37" t="s">
        <v>93</v>
      </c>
      <c r="C77" s="44"/>
      <c r="D77" s="57"/>
      <c r="E77" s="57"/>
      <c r="F77" s="65"/>
      <c r="G77" s="96"/>
      <c r="H77" s="65"/>
      <c r="I77" s="65"/>
      <c r="J77" s="65"/>
      <c r="K77" s="71"/>
      <c r="L77" s="64"/>
      <c r="M77" s="81"/>
      <c r="N77" s="90"/>
      <c r="O77" s="52"/>
      <c r="P77" s="11"/>
      <c r="Q77" s="11"/>
    </row>
    <row r="78" spans="1:17" s="1" customFormat="1" ht="29.25" customHeight="1">
      <c r="A78" s="75">
        <v>4</v>
      </c>
      <c r="B78" s="41" t="s">
        <v>56</v>
      </c>
      <c r="C78" s="46">
        <f>C80</f>
        <v>30000000</v>
      </c>
      <c r="D78" s="49">
        <f t="shared" ref="D78:F78" si="18">D80</f>
        <v>0</v>
      </c>
      <c r="E78" s="49">
        <f t="shared" si="18"/>
        <v>1800000</v>
      </c>
      <c r="F78" s="49">
        <f t="shared" si="18"/>
        <v>1800000</v>
      </c>
      <c r="G78" s="96">
        <f t="shared" ref="G78:G102" si="19">F78/C78*100</f>
        <v>6</v>
      </c>
      <c r="H78" s="70">
        <f t="shared" si="4"/>
        <v>0</v>
      </c>
      <c r="I78" s="70">
        <f t="shared" si="5"/>
        <v>1800000</v>
      </c>
      <c r="J78" s="70">
        <f t="shared" si="6"/>
        <v>1800000</v>
      </c>
      <c r="K78" s="71">
        <f t="shared" si="7"/>
        <v>6</v>
      </c>
      <c r="L78" s="71">
        <f>K78</f>
        <v>6</v>
      </c>
      <c r="M78" s="87"/>
      <c r="N78" s="90"/>
      <c r="O78" s="52"/>
      <c r="P78" s="11"/>
      <c r="Q78" s="11"/>
    </row>
    <row r="79" spans="1:17" s="1" customFormat="1" ht="29.25" customHeight="1">
      <c r="A79" s="18"/>
      <c r="B79" s="37" t="s">
        <v>94</v>
      </c>
      <c r="C79" s="49"/>
      <c r="D79" s="57"/>
      <c r="E79" s="57"/>
      <c r="F79" s="65"/>
      <c r="G79" s="96"/>
      <c r="H79" s="65"/>
      <c r="I79" s="65"/>
      <c r="J79" s="65"/>
      <c r="K79" s="71"/>
      <c r="L79" s="64"/>
      <c r="M79" s="81"/>
      <c r="N79" s="90"/>
      <c r="O79" s="52"/>
      <c r="P79" s="11"/>
      <c r="Q79" s="11"/>
    </row>
    <row r="80" spans="1:17" s="1" customFormat="1" ht="29.25" customHeight="1">
      <c r="A80" s="18"/>
      <c r="B80" s="33" t="s">
        <v>57</v>
      </c>
      <c r="C80" s="47">
        <f>SUM(C82)</f>
        <v>30000000</v>
      </c>
      <c r="D80" s="47">
        <f t="shared" ref="D80:F80" si="20">SUM(D82)</f>
        <v>0</v>
      </c>
      <c r="E80" s="47">
        <f t="shared" si="20"/>
        <v>1800000</v>
      </c>
      <c r="F80" s="47">
        <f t="shared" si="20"/>
        <v>1800000</v>
      </c>
      <c r="G80" s="96">
        <f t="shared" si="19"/>
        <v>6</v>
      </c>
      <c r="H80" s="70">
        <f t="shared" ref="H80:H104" si="21">D80</f>
        <v>0</v>
      </c>
      <c r="I80" s="70">
        <f t="shared" ref="I80:I104" si="22">E80</f>
        <v>1800000</v>
      </c>
      <c r="J80" s="70">
        <f t="shared" ref="J80:J104" si="23">F80</f>
        <v>1800000</v>
      </c>
      <c r="K80" s="71">
        <f t="shared" ref="K80:K102" si="24">J80/C80*100</f>
        <v>6</v>
      </c>
      <c r="L80" s="74"/>
      <c r="M80" s="87"/>
      <c r="N80" s="90"/>
      <c r="O80" s="52"/>
      <c r="P80" s="11"/>
      <c r="Q80" s="11"/>
    </row>
    <row r="81" spans="1:17" s="1" customFormat="1" ht="29.25" customHeight="1">
      <c r="A81" s="18"/>
      <c r="B81" s="37" t="s">
        <v>90</v>
      </c>
      <c r="C81" s="47"/>
      <c r="D81" s="57"/>
      <c r="E81" s="57"/>
      <c r="F81" s="65"/>
      <c r="G81" s="96"/>
      <c r="H81" s="65"/>
      <c r="I81" s="65"/>
      <c r="J81" s="65"/>
      <c r="K81" s="71"/>
      <c r="L81" s="64"/>
      <c r="M81" s="81"/>
      <c r="N81" s="90"/>
      <c r="O81" s="52"/>
      <c r="P81" s="11"/>
      <c r="Q81" s="11"/>
    </row>
    <row r="82" spans="1:17" s="1" customFormat="1" ht="29.25" customHeight="1">
      <c r="A82" s="18"/>
      <c r="B82" s="32" t="s">
        <v>58</v>
      </c>
      <c r="C82" s="44">
        <v>30000000</v>
      </c>
      <c r="D82" s="43">
        <v>0</v>
      </c>
      <c r="E82" s="48">
        <v>1800000</v>
      </c>
      <c r="F82" s="65">
        <f t="shared" ref="F82:F102" si="25">D82+E82</f>
        <v>1800000</v>
      </c>
      <c r="G82" s="96">
        <f t="shared" si="19"/>
        <v>6</v>
      </c>
      <c r="H82" s="65">
        <f t="shared" si="21"/>
        <v>0</v>
      </c>
      <c r="I82" s="65">
        <f t="shared" si="22"/>
        <v>1800000</v>
      </c>
      <c r="J82" s="65">
        <f t="shared" si="23"/>
        <v>1800000</v>
      </c>
      <c r="K82" s="66">
        <f t="shared" si="24"/>
        <v>6</v>
      </c>
      <c r="L82" s="64"/>
      <c r="M82" s="81"/>
      <c r="N82" s="90"/>
      <c r="O82" s="52"/>
      <c r="P82" s="11"/>
      <c r="Q82" s="11"/>
    </row>
    <row r="83" spans="1:17" s="1" customFormat="1" ht="29.25" customHeight="1">
      <c r="A83" s="18"/>
      <c r="B83" s="37" t="s">
        <v>95</v>
      </c>
      <c r="C83" s="44"/>
      <c r="D83" s="57"/>
      <c r="E83" s="57"/>
      <c r="F83" s="65"/>
      <c r="G83" s="96"/>
      <c r="H83" s="65"/>
      <c r="I83" s="65"/>
      <c r="J83" s="65"/>
      <c r="K83" s="71"/>
      <c r="L83" s="64"/>
      <c r="M83" s="81"/>
      <c r="N83" s="90"/>
      <c r="O83" s="52"/>
      <c r="P83" s="11"/>
      <c r="Q83" s="11"/>
    </row>
    <row r="84" spans="1:17" s="1" customFormat="1" ht="29.25" customHeight="1">
      <c r="A84" s="75">
        <v>5</v>
      </c>
      <c r="B84" s="41" t="s">
        <v>59</v>
      </c>
      <c r="C84" s="46">
        <f>SUM(C86)</f>
        <v>43810000</v>
      </c>
      <c r="D84" s="49">
        <f t="shared" ref="D84:F84" si="26">SUM(D86)</f>
        <v>0</v>
      </c>
      <c r="E84" s="49">
        <f t="shared" si="26"/>
        <v>0</v>
      </c>
      <c r="F84" s="49">
        <f t="shared" si="26"/>
        <v>0</v>
      </c>
      <c r="G84" s="96">
        <f t="shared" si="19"/>
        <v>0</v>
      </c>
      <c r="H84" s="70">
        <f t="shared" si="21"/>
        <v>0</v>
      </c>
      <c r="I84" s="70">
        <f t="shared" si="22"/>
        <v>0</v>
      </c>
      <c r="J84" s="70">
        <f t="shared" si="23"/>
        <v>0</v>
      </c>
      <c r="K84" s="71">
        <f t="shared" si="24"/>
        <v>0</v>
      </c>
      <c r="L84" s="77">
        <f>K84</f>
        <v>0</v>
      </c>
      <c r="M84" s="87"/>
      <c r="N84" s="90"/>
      <c r="O84" s="52"/>
      <c r="P84" s="11"/>
      <c r="Q84" s="11"/>
    </row>
    <row r="85" spans="1:17" s="1" customFormat="1" ht="29.25" customHeight="1">
      <c r="A85" s="18"/>
      <c r="B85" s="37" t="s">
        <v>96</v>
      </c>
      <c r="C85" s="49"/>
      <c r="D85" s="57"/>
      <c r="E85" s="57"/>
      <c r="F85" s="65"/>
      <c r="G85" s="96"/>
      <c r="H85" s="65"/>
      <c r="I85" s="65"/>
      <c r="J85" s="65"/>
      <c r="K85" s="71"/>
      <c r="L85" s="64"/>
      <c r="M85" s="81"/>
      <c r="N85" s="90"/>
      <c r="O85" s="52"/>
      <c r="P85" s="11"/>
      <c r="Q85" s="11"/>
    </row>
    <row r="86" spans="1:17" s="1" customFormat="1" ht="29.25" customHeight="1">
      <c r="A86" s="18"/>
      <c r="B86" s="42" t="s">
        <v>60</v>
      </c>
      <c r="C86" s="47">
        <f>SUM(C88:C90)</f>
        <v>43810000</v>
      </c>
      <c r="D86" s="47">
        <f t="shared" ref="D86:F86" si="27">SUM(D88:D90)</f>
        <v>0</v>
      </c>
      <c r="E86" s="47">
        <f t="shared" si="27"/>
        <v>0</v>
      </c>
      <c r="F86" s="47">
        <f t="shared" si="27"/>
        <v>0</v>
      </c>
      <c r="G86" s="96">
        <f t="shared" si="19"/>
        <v>0</v>
      </c>
      <c r="H86" s="70">
        <f t="shared" si="21"/>
        <v>0</v>
      </c>
      <c r="I86" s="70">
        <f t="shared" si="22"/>
        <v>0</v>
      </c>
      <c r="J86" s="70">
        <f t="shared" si="23"/>
        <v>0</v>
      </c>
      <c r="K86" s="71">
        <f t="shared" si="24"/>
        <v>0</v>
      </c>
      <c r="L86" s="74"/>
      <c r="M86" s="87"/>
      <c r="N86" s="90"/>
      <c r="O86" s="52"/>
      <c r="P86" s="11"/>
      <c r="Q86" s="11"/>
    </row>
    <row r="87" spans="1:17" s="1" customFormat="1" ht="29.25" customHeight="1">
      <c r="A87" s="18"/>
      <c r="B87" s="37" t="s">
        <v>97</v>
      </c>
      <c r="C87" s="47"/>
      <c r="D87" s="57"/>
      <c r="E87" s="57"/>
      <c r="F87" s="65"/>
      <c r="G87" s="96"/>
      <c r="H87" s="65"/>
      <c r="I87" s="65"/>
      <c r="J87" s="65"/>
      <c r="K87" s="71"/>
      <c r="L87" s="64"/>
      <c r="M87" s="81"/>
      <c r="N87" s="90"/>
      <c r="O87" s="52"/>
      <c r="P87" s="11"/>
      <c r="Q87" s="11"/>
    </row>
    <row r="88" spans="1:17" s="1" customFormat="1" ht="29.25" customHeight="1">
      <c r="A88" s="18"/>
      <c r="B88" s="31" t="s">
        <v>61</v>
      </c>
      <c r="C88" s="44">
        <v>40210000</v>
      </c>
      <c r="D88" s="43">
        <v>0</v>
      </c>
      <c r="E88" s="48">
        <v>0</v>
      </c>
      <c r="F88" s="65">
        <f t="shared" si="25"/>
        <v>0</v>
      </c>
      <c r="G88" s="96">
        <f t="shared" si="19"/>
        <v>0</v>
      </c>
      <c r="H88" s="65">
        <f t="shared" si="21"/>
        <v>0</v>
      </c>
      <c r="I88" s="65">
        <f t="shared" si="22"/>
        <v>0</v>
      </c>
      <c r="J88" s="65">
        <f t="shared" si="23"/>
        <v>0</v>
      </c>
      <c r="K88" s="66">
        <f t="shared" si="24"/>
        <v>0</v>
      </c>
      <c r="L88" s="64"/>
      <c r="M88" s="81"/>
      <c r="N88" s="90"/>
      <c r="O88" s="52"/>
      <c r="P88" s="11"/>
      <c r="Q88" s="11"/>
    </row>
    <row r="89" spans="1:17" s="1" customFormat="1" ht="29.25" customHeight="1">
      <c r="A89" s="18"/>
      <c r="B89" s="37" t="s">
        <v>98</v>
      </c>
      <c r="C89" s="44"/>
      <c r="D89" s="57"/>
      <c r="E89" s="57"/>
      <c r="F89" s="65"/>
      <c r="G89" s="96"/>
      <c r="H89" s="65"/>
      <c r="I89" s="65"/>
      <c r="J89" s="65"/>
      <c r="K89" s="66"/>
      <c r="L89" s="64"/>
      <c r="M89" s="81"/>
      <c r="N89" s="90"/>
      <c r="O89" s="52"/>
      <c r="P89" s="11"/>
      <c r="Q89" s="11"/>
    </row>
    <row r="90" spans="1:17" s="1" customFormat="1" ht="29.25" customHeight="1">
      <c r="A90" s="18"/>
      <c r="B90" s="32" t="s">
        <v>62</v>
      </c>
      <c r="C90" s="44">
        <v>3600000</v>
      </c>
      <c r="D90" s="43">
        <v>0</v>
      </c>
      <c r="E90" s="48">
        <v>0</v>
      </c>
      <c r="F90" s="65">
        <f t="shared" si="25"/>
        <v>0</v>
      </c>
      <c r="G90" s="96">
        <f t="shared" si="19"/>
        <v>0</v>
      </c>
      <c r="H90" s="65">
        <f t="shared" si="21"/>
        <v>0</v>
      </c>
      <c r="I90" s="65">
        <f t="shared" si="22"/>
        <v>0</v>
      </c>
      <c r="J90" s="65">
        <f t="shared" si="23"/>
        <v>0</v>
      </c>
      <c r="K90" s="66">
        <f t="shared" si="24"/>
        <v>0</v>
      </c>
      <c r="L90" s="64"/>
      <c r="M90" s="81"/>
      <c r="N90" s="90"/>
      <c r="O90" s="52"/>
      <c r="P90" s="11"/>
      <c r="Q90" s="11"/>
    </row>
    <row r="91" spans="1:17" s="1" customFormat="1" ht="29.25" customHeight="1">
      <c r="A91" s="18"/>
      <c r="B91" s="37" t="s">
        <v>99</v>
      </c>
      <c r="C91" s="58"/>
      <c r="D91" s="57"/>
      <c r="E91" s="57"/>
      <c r="F91" s="65"/>
      <c r="G91" s="96"/>
      <c r="H91" s="65"/>
      <c r="I91" s="65"/>
      <c r="J91" s="65"/>
      <c r="K91" s="71"/>
      <c r="L91" s="64"/>
      <c r="M91" s="81"/>
      <c r="N91" s="90"/>
      <c r="O91" s="52"/>
      <c r="P91" s="11"/>
      <c r="Q91" s="11"/>
    </row>
    <row r="92" spans="1:17" s="1" customFormat="1" ht="29.25" customHeight="1">
      <c r="A92" s="75">
        <v>6</v>
      </c>
      <c r="B92" s="41" t="s">
        <v>63</v>
      </c>
      <c r="C92" s="46">
        <f>C94</f>
        <v>27790000</v>
      </c>
      <c r="D92" s="49">
        <f t="shared" ref="D92:F92" si="28">D94</f>
        <v>0</v>
      </c>
      <c r="E92" s="49">
        <f t="shared" si="28"/>
        <v>0</v>
      </c>
      <c r="F92" s="49">
        <f t="shared" si="28"/>
        <v>0</v>
      </c>
      <c r="G92" s="96">
        <f t="shared" si="19"/>
        <v>0</v>
      </c>
      <c r="H92" s="70">
        <f t="shared" si="21"/>
        <v>0</v>
      </c>
      <c r="I92" s="70">
        <f t="shared" si="22"/>
        <v>0</v>
      </c>
      <c r="J92" s="70">
        <f t="shared" si="23"/>
        <v>0</v>
      </c>
      <c r="K92" s="71">
        <f t="shared" si="24"/>
        <v>0</v>
      </c>
      <c r="L92" s="71">
        <f>K92</f>
        <v>0</v>
      </c>
      <c r="M92" s="87"/>
      <c r="N92" s="90"/>
      <c r="O92" s="52"/>
      <c r="P92" s="11"/>
      <c r="Q92" s="11"/>
    </row>
    <row r="93" spans="1:17" s="1" customFormat="1" ht="29.25" customHeight="1">
      <c r="A93" s="18"/>
      <c r="B93" s="37" t="s">
        <v>100</v>
      </c>
      <c r="C93" s="49"/>
      <c r="D93" s="57"/>
      <c r="E93" s="57"/>
      <c r="F93" s="65"/>
      <c r="G93" s="96"/>
      <c r="H93" s="65"/>
      <c r="I93" s="65"/>
      <c r="J93" s="65"/>
      <c r="K93" s="71"/>
      <c r="L93" s="64"/>
      <c r="M93" s="81"/>
      <c r="N93" s="90"/>
      <c r="O93" s="52"/>
      <c r="P93" s="11"/>
      <c r="Q93" s="11"/>
    </row>
    <row r="94" spans="1:17" s="1" customFormat="1" ht="29.25" customHeight="1">
      <c r="A94" s="18"/>
      <c r="B94" s="42" t="s">
        <v>64</v>
      </c>
      <c r="C94" s="47">
        <f>SUM(C96:C102)</f>
        <v>27790000</v>
      </c>
      <c r="D94" s="47">
        <f t="shared" ref="D94:F94" si="29">SUM(D96:D102)</f>
        <v>0</v>
      </c>
      <c r="E94" s="47">
        <f t="shared" si="29"/>
        <v>0</v>
      </c>
      <c r="F94" s="47">
        <f t="shared" si="29"/>
        <v>0</v>
      </c>
      <c r="G94" s="96">
        <f t="shared" si="19"/>
        <v>0</v>
      </c>
      <c r="H94" s="70">
        <f t="shared" si="21"/>
        <v>0</v>
      </c>
      <c r="I94" s="70">
        <f t="shared" si="22"/>
        <v>0</v>
      </c>
      <c r="J94" s="70">
        <f t="shared" si="23"/>
        <v>0</v>
      </c>
      <c r="K94" s="71">
        <f t="shared" si="24"/>
        <v>0</v>
      </c>
      <c r="L94" s="74"/>
      <c r="M94" s="87"/>
      <c r="N94" s="90"/>
      <c r="O94" s="52"/>
      <c r="P94" s="11"/>
      <c r="Q94" s="11"/>
    </row>
    <row r="95" spans="1:17" s="1" customFormat="1" ht="29.25" customHeight="1">
      <c r="A95" s="18"/>
      <c r="B95" s="37" t="s">
        <v>101</v>
      </c>
      <c r="C95" s="47"/>
      <c r="D95" s="57"/>
      <c r="E95" s="57"/>
      <c r="F95" s="65"/>
      <c r="G95" s="96"/>
      <c r="H95" s="65"/>
      <c r="I95" s="65"/>
      <c r="J95" s="65"/>
      <c r="K95" s="71"/>
      <c r="L95" s="64"/>
      <c r="M95" s="81"/>
      <c r="N95" s="90"/>
      <c r="O95" s="52"/>
      <c r="P95" s="11"/>
      <c r="Q95" s="11"/>
    </row>
    <row r="96" spans="1:17" s="1" customFormat="1" ht="29.25" customHeight="1">
      <c r="A96" s="18"/>
      <c r="B96" s="32" t="s">
        <v>65</v>
      </c>
      <c r="C96" s="44">
        <v>2000000</v>
      </c>
      <c r="D96" s="43">
        <v>0</v>
      </c>
      <c r="E96" s="48">
        <v>0</v>
      </c>
      <c r="F96" s="65">
        <f t="shared" si="25"/>
        <v>0</v>
      </c>
      <c r="G96" s="96">
        <f t="shared" si="19"/>
        <v>0</v>
      </c>
      <c r="H96" s="65">
        <f t="shared" si="21"/>
        <v>0</v>
      </c>
      <c r="I96" s="65">
        <f t="shared" si="22"/>
        <v>0</v>
      </c>
      <c r="J96" s="65">
        <f t="shared" si="23"/>
        <v>0</v>
      </c>
      <c r="K96" s="66">
        <f t="shared" si="24"/>
        <v>0</v>
      </c>
      <c r="L96" s="64"/>
      <c r="M96" s="81"/>
      <c r="N96" s="90"/>
      <c r="O96" s="52"/>
      <c r="P96" s="11"/>
      <c r="Q96" s="11"/>
    </row>
    <row r="97" spans="1:19" s="1" customFormat="1" ht="29.25" customHeight="1">
      <c r="A97" s="18"/>
      <c r="B97" s="37" t="s">
        <v>102</v>
      </c>
      <c r="C97" s="44"/>
      <c r="D97" s="57"/>
      <c r="E97" s="57"/>
      <c r="F97" s="65"/>
      <c r="G97" s="96"/>
      <c r="H97" s="65"/>
      <c r="I97" s="65"/>
      <c r="J97" s="65"/>
      <c r="K97" s="66"/>
      <c r="L97" s="64"/>
      <c r="M97" s="81"/>
      <c r="N97" s="90"/>
      <c r="O97" s="52"/>
      <c r="P97" s="11"/>
      <c r="Q97" s="11"/>
    </row>
    <row r="98" spans="1:19" s="1" customFormat="1" ht="29.25" customHeight="1">
      <c r="A98" s="18"/>
      <c r="B98" s="32" t="s">
        <v>66</v>
      </c>
      <c r="C98" s="44">
        <v>2000000</v>
      </c>
      <c r="D98" s="43">
        <v>0</v>
      </c>
      <c r="E98" s="48">
        <v>0</v>
      </c>
      <c r="F98" s="65">
        <f t="shared" si="25"/>
        <v>0</v>
      </c>
      <c r="G98" s="96">
        <f t="shared" si="19"/>
        <v>0</v>
      </c>
      <c r="H98" s="65">
        <f t="shared" si="21"/>
        <v>0</v>
      </c>
      <c r="I98" s="65">
        <f t="shared" si="22"/>
        <v>0</v>
      </c>
      <c r="J98" s="65">
        <f t="shared" si="23"/>
        <v>0</v>
      </c>
      <c r="K98" s="66">
        <f t="shared" si="24"/>
        <v>0</v>
      </c>
      <c r="L98" s="64"/>
      <c r="M98" s="81"/>
      <c r="N98" s="90"/>
      <c r="O98" s="52"/>
      <c r="P98" s="11"/>
      <c r="Q98" s="11"/>
    </row>
    <row r="99" spans="1:19" s="1" customFormat="1" ht="29.25" customHeight="1">
      <c r="A99" s="18"/>
      <c r="B99" s="37" t="s">
        <v>103</v>
      </c>
      <c r="C99" s="44"/>
      <c r="D99" s="57"/>
      <c r="E99" s="57"/>
      <c r="F99" s="65"/>
      <c r="G99" s="96"/>
      <c r="H99" s="65"/>
      <c r="I99" s="65"/>
      <c r="J99" s="65"/>
      <c r="K99" s="66"/>
      <c r="L99" s="64"/>
      <c r="M99" s="81"/>
      <c r="N99" s="90"/>
      <c r="O99" s="52"/>
      <c r="P99" s="11"/>
      <c r="Q99" s="11"/>
    </row>
    <row r="100" spans="1:19" s="1" customFormat="1" ht="29.25" customHeight="1">
      <c r="A100" s="18"/>
      <c r="B100" s="36" t="s">
        <v>67</v>
      </c>
      <c r="C100" s="44">
        <v>19200000</v>
      </c>
      <c r="D100" s="43">
        <v>0</v>
      </c>
      <c r="E100" s="48">
        <v>0</v>
      </c>
      <c r="F100" s="65">
        <f t="shared" si="25"/>
        <v>0</v>
      </c>
      <c r="G100" s="96">
        <f t="shared" si="19"/>
        <v>0</v>
      </c>
      <c r="H100" s="65">
        <f t="shared" si="21"/>
        <v>0</v>
      </c>
      <c r="I100" s="65">
        <f t="shared" si="22"/>
        <v>0</v>
      </c>
      <c r="J100" s="65">
        <f t="shared" si="23"/>
        <v>0</v>
      </c>
      <c r="K100" s="66">
        <f t="shared" si="24"/>
        <v>0</v>
      </c>
      <c r="L100" s="64"/>
      <c r="M100" s="81"/>
      <c r="N100" s="90"/>
      <c r="O100" s="52"/>
      <c r="P100" s="11"/>
      <c r="Q100" s="11"/>
    </row>
    <row r="101" spans="1:19" s="1" customFormat="1" ht="29.25" customHeight="1">
      <c r="A101" s="18"/>
      <c r="B101" s="37" t="s">
        <v>104</v>
      </c>
      <c r="C101" s="44"/>
      <c r="D101" s="57"/>
      <c r="E101" s="57"/>
      <c r="F101" s="65"/>
      <c r="G101" s="96"/>
      <c r="H101" s="65"/>
      <c r="I101" s="65"/>
      <c r="J101" s="65"/>
      <c r="K101" s="66"/>
      <c r="L101" s="64"/>
      <c r="M101" s="81"/>
      <c r="N101" s="90"/>
      <c r="O101" s="52"/>
      <c r="P101" s="11"/>
      <c r="Q101" s="11"/>
    </row>
    <row r="102" spans="1:19" s="1" customFormat="1" ht="29.25" customHeight="1">
      <c r="A102" s="18"/>
      <c r="B102" s="32" t="s">
        <v>68</v>
      </c>
      <c r="C102" s="44">
        <v>4590000</v>
      </c>
      <c r="D102" s="43">
        <v>0</v>
      </c>
      <c r="E102" s="48">
        <v>0</v>
      </c>
      <c r="F102" s="65">
        <f t="shared" si="25"/>
        <v>0</v>
      </c>
      <c r="G102" s="96">
        <f t="shared" si="19"/>
        <v>0</v>
      </c>
      <c r="H102" s="65">
        <f t="shared" si="21"/>
        <v>0</v>
      </c>
      <c r="I102" s="65">
        <f t="shared" si="22"/>
        <v>0</v>
      </c>
      <c r="J102" s="65">
        <f t="shared" si="23"/>
        <v>0</v>
      </c>
      <c r="K102" s="66">
        <f t="shared" si="24"/>
        <v>0</v>
      </c>
      <c r="L102" s="64"/>
      <c r="M102" s="81"/>
      <c r="N102" s="90"/>
      <c r="O102" s="52"/>
      <c r="P102" s="11"/>
      <c r="Q102" s="11"/>
    </row>
    <row r="103" spans="1:19" s="1" customFormat="1" ht="29.25" customHeight="1">
      <c r="A103" s="18"/>
      <c r="B103" s="55"/>
      <c r="C103" s="57"/>
      <c r="D103" s="57"/>
      <c r="E103" s="65"/>
      <c r="F103" s="65"/>
      <c r="G103" s="96"/>
      <c r="H103" s="65"/>
      <c r="I103" s="65"/>
      <c r="J103" s="65"/>
      <c r="K103" s="71"/>
      <c r="L103" s="69"/>
      <c r="M103" s="86"/>
      <c r="N103" s="93"/>
      <c r="O103" s="52"/>
      <c r="P103" s="11"/>
      <c r="Q103" s="11"/>
    </row>
    <row r="104" spans="1:19" s="1" customFormat="1" ht="29.25" customHeight="1">
      <c r="A104" s="13"/>
      <c r="B104" s="14" t="s">
        <v>18</v>
      </c>
      <c r="C104" s="51">
        <f>SUM(C12+C60+C68+C78+C84+C92)</f>
        <v>2353226000</v>
      </c>
      <c r="D104" s="51">
        <f t="shared" ref="D104:F104" si="30">SUM(D12+D60+D68+D78+D84+D92)</f>
        <v>0</v>
      </c>
      <c r="E104" s="51">
        <f t="shared" si="30"/>
        <v>328643613</v>
      </c>
      <c r="F104" s="51">
        <f t="shared" si="30"/>
        <v>321477813</v>
      </c>
      <c r="G104" s="96">
        <f>F104/C104*100</f>
        <v>13.661153369884577</v>
      </c>
      <c r="H104" s="70">
        <f t="shared" si="21"/>
        <v>0</v>
      </c>
      <c r="I104" s="70">
        <f t="shared" si="22"/>
        <v>328643613</v>
      </c>
      <c r="J104" s="70">
        <f t="shared" si="23"/>
        <v>321477813</v>
      </c>
      <c r="K104" s="99">
        <f>J104/C104*100</f>
        <v>13.661153369884577</v>
      </c>
      <c r="L104" s="97">
        <f>K104</f>
        <v>13.661153369884577</v>
      </c>
      <c r="M104" s="85"/>
      <c r="N104" s="93"/>
      <c r="O104" s="52"/>
      <c r="P104" s="11"/>
      <c r="Q104" s="11"/>
    </row>
    <row r="105" spans="1:19" s="1" customFormat="1">
      <c r="A105" s="15"/>
      <c r="B105" s="16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52"/>
      <c r="P105" s="11"/>
      <c r="Q105" s="11"/>
    </row>
    <row r="106" spans="1:19">
      <c r="A106" s="19"/>
      <c r="B106" s="20"/>
      <c r="C106" s="17"/>
      <c r="D106" s="17"/>
      <c r="E106" s="17"/>
      <c r="F106" s="17"/>
      <c r="G106" s="21"/>
      <c r="H106" s="17"/>
      <c r="I106" s="17"/>
      <c r="J106" s="17"/>
      <c r="K106" s="21"/>
      <c r="L106" s="21"/>
      <c r="M106" s="21"/>
      <c r="N106" s="21"/>
      <c r="R106" s="1"/>
      <c r="S106" s="1"/>
    </row>
    <row r="107" spans="1:19" ht="15.75">
      <c r="A107" s="22"/>
      <c r="B107" s="22"/>
      <c r="C107" s="23"/>
      <c r="D107" s="23"/>
      <c r="E107" s="23"/>
      <c r="F107" s="23"/>
      <c r="G107" s="22"/>
      <c r="H107" s="116" t="s">
        <v>114</v>
      </c>
      <c r="I107" s="116"/>
      <c r="J107" s="116"/>
      <c r="K107" s="116"/>
      <c r="L107" s="101"/>
      <c r="M107" s="101"/>
      <c r="N107" s="101"/>
      <c r="R107" s="1"/>
      <c r="S107" s="1"/>
    </row>
    <row r="108" spans="1:19" ht="15.75">
      <c r="A108" s="22"/>
      <c r="B108" s="22"/>
      <c r="C108" s="23"/>
      <c r="D108" s="23"/>
      <c r="E108" s="12"/>
      <c r="F108" s="23"/>
      <c r="G108" s="22"/>
      <c r="H108" s="102"/>
      <c r="I108" s="103"/>
      <c r="J108" s="103"/>
      <c r="K108" s="103"/>
      <c r="L108" s="101"/>
      <c r="M108" s="101"/>
      <c r="N108" s="101"/>
      <c r="R108" s="1"/>
      <c r="S108" s="1"/>
    </row>
    <row r="109" spans="1:19" ht="15.75">
      <c r="A109" s="22"/>
      <c r="B109" s="24"/>
      <c r="C109" s="25"/>
      <c r="D109" s="26"/>
      <c r="E109" s="25"/>
      <c r="F109" s="27"/>
      <c r="G109" s="28"/>
      <c r="H109" s="117" t="s">
        <v>19</v>
      </c>
      <c r="I109" s="117"/>
      <c r="J109" s="117"/>
      <c r="K109" s="117"/>
      <c r="L109" s="101"/>
      <c r="M109" s="101"/>
      <c r="N109" s="101"/>
      <c r="R109" s="1"/>
      <c r="S109" s="1"/>
    </row>
    <row r="110" spans="1:19" ht="15.75">
      <c r="A110" s="22"/>
      <c r="B110" s="24"/>
      <c r="C110" s="22"/>
      <c r="D110" s="22"/>
      <c r="E110" s="22"/>
      <c r="F110" s="22"/>
      <c r="G110" s="22"/>
      <c r="H110" s="104"/>
      <c r="I110" s="105"/>
      <c r="J110" s="106"/>
      <c r="K110" s="106"/>
      <c r="L110" s="19"/>
      <c r="M110" s="19"/>
      <c r="N110" s="19"/>
      <c r="R110" s="1"/>
      <c r="S110" s="1"/>
    </row>
    <row r="111" spans="1:19" ht="15.75">
      <c r="A111" s="22"/>
      <c r="B111" s="22"/>
      <c r="C111" s="22"/>
      <c r="D111" s="22"/>
      <c r="E111" s="22"/>
      <c r="F111" s="22"/>
      <c r="G111" s="22"/>
      <c r="H111" s="106"/>
      <c r="I111" s="106"/>
      <c r="J111" s="106"/>
      <c r="K111" s="106"/>
      <c r="L111" s="19"/>
      <c r="M111" s="19"/>
      <c r="N111" s="19"/>
      <c r="R111" s="1"/>
      <c r="S111" s="1"/>
    </row>
    <row r="112" spans="1:19" ht="15.75">
      <c r="A112" s="22"/>
      <c r="B112" s="22"/>
      <c r="C112" s="22"/>
      <c r="D112" s="22"/>
      <c r="E112" s="22"/>
      <c r="F112" s="22"/>
      <c r="G112" s="22"/>
      <c r="H112" s="106"/>
      <c r="I112" s="106"/>
      <c r="J112" s="106"/>
      <c r="K112" s="106"/>
      <c r="L112" s="19"/>
      <c r="M112" s="19"/>
      <c r="N112" s="19"/>
      <c r="R112" s="1"/>
      <c r="S112" s="1"/>
    </row>
    <row r="113" spans="8:14" ht="15.75">
      <c r="H113" s="107"/>
      <c r="I113" s="109" t="s">
        <v>109</v>
      </c>
      <c r="J113" s="109"/>
      <c r="K113" s="107"/>
      <c r="L113" s="11"/>
      <c r="M113" s="11"/>
      <c r="N113" s="11"/>
    </row>
    <row r="114" spans="8:14" ht="15.75">
      <c r="H114" s="107"/>
      <c r="I114" s="110" t="s">
        <v>110</v>
      </c>
      <c r="J114" s="110"/>
      <c r="K114" s="107"/>
      <c r="L114" s="11"/>
      <c r="M114" s="11"/>
      <c r="N114" s="11"/>
    </row>
    <row r="115" spans="8:14" ht="15.75">
      <c r="H115" s="107"/>
      <c r="I115" s="108" t="s">
        <v>111</v>
      </c>
      <c r="J115" s="108"/>
      <c r="K115" s="107"/>
      <c r="L115" s="11"/>
      <c r="M115" s="11"/>
      <c r="N115" s="11"/>
    </row>
    <row r="116" spans="8:14">
      <c r="H116" s="11"/>
      <c r="I116" s="11"/>
      <c r="J116" s="11"/>
      <c r="K116" s="11"/>
      <c r="L116" s="11"/>
      <c r="M116" s="11"/>
      <c r="N116" s="11"/>
    </row>
    <row r="117" spans="8:14">
      <c r="H117" s="11"/>
      <c r="I117" s="11"/>
      <c r="J117" s="11"/>
      <c r="K117" s="11"/>
      <c r="L117" s="11"/>
      <c r="M117" s="11"/>
      <c r="N117" s="11"/>
    </row>
    <row r="118" spans="8:14">
      <c r="H118" s="11"/>
      <c r="I118" s="11"/>
      <c r="J118" s="11"/>
      <c r="K118" s="11"/>
      <c r="L118" s="11"/>
      <c r="M118" s="11"/>
      <c r="N118" s="11"/>
    </row>
    <row r="119" spans="8:14">
      <c r="H119" s="11"/>
      <c r="I119" s="11"/>
      <c r="J119" s="11"/>
      <c r="K119" s="11"/>
      <c r="L119" s="11"/>
      <c r="M119" s="11"/>
      <c r="N119" s="11"/>
    </row>
    <row r="120" spans="8:14">
      <c r="H120" s="11"/>
      <c r="I120" s="11"/>
      <c r="J120" s="11"/>
      <c r="K120" s="11"/>
      <c r="L120" s="11"/>
      <c r="M120" s="11"/>
      <c r="N120" s="11"/>
    </row>
    <row r="121" spans="8:14">
      <c r="H121" s="11"/>
      <c r="I121" s="11"/>
      <c r="J121" s="11"/>
      <c r="K121" s="11"/>
      <c r="L121" s="11"/>
      <c r="M121" s="11"/>
      <c r="N121" s="11"/>
    </row>
    <row r="122" spans="8:14">
      <c r="H122" s="11"/>
      <c r="I122" s="11"/>
      <c r="J122" s="11"/>
      <c r="K122" s="11"/>
      <c r="L122" s="11"/>
      <c r="M122" s="11"/>
      <c r="N122" s="11"/>
    </row>
    <row r="123" spans="8:14">
      <c r="H123" s="11"/>
      <c r="I123" s="11"/>
      <c r="J123" s="11"/>
      <c r="K123" s="11"/>
      <c r="L123" s="11"/>
      <c r="M123" s="11"/>
      <c r="N123" s="11"/>
    </row>
    <row r="124" spans="8:14">
      <c r="H124" s="11"/>
      <c r="I124" s="11"/>
      <c r="J124" s="11"/>
      <c r="K124" s="11"/>
      <c r="L124" s="11"/>
      <c r="M124" s="11"/>
      <c r="N124" s="11"/>
    </row>
    <row r="125" spans="8:14">
      <c r="H125" s="11"/>
      <c r="I125" s="11"/>
      <c r="J125" s="11"/>
      <c r="K125" s="11"/>
      <c r="L125" s="11"/>
      <c r="M125" s="11"/>
      <c r="N125" s="11"/>
    </row>
    <row r="126" spans="8:14">
      <c r="H126" s="11"/>
      <c r="I126" s="11"/>
      <c r="J126" s="11"/>
      <c r="K126" s="11"/>
      <c r="L126" s="11"/>
      <c r="M126" s="11"/>
      <c r="N126" s="11"/>
    </row>
    <row r="127" spans="8:14">
      <c r="H127" s="11"/>
      <c r="I127" s="11"/>
      <c r="J127" s="11"/>
      <c r="K127" s="11"/>
      <c r="L127" s="11"/>
      <c r="M127" s="11"/>
      <c r="N127" s="11"/>
    </row>
    <row r="128" spans="8:14">
      <c r="H128" s="11"/>
      <c r="I128" s="11"/>
      <c r="J128" s="11"/>
      <c r="K128" s="11"/>
      <c r="L128" s="11"/>
      <c r="M128" s="11"/>
      <c r="N128" s="11"/>
    </row>
    <row r="129" spans="8:14">
      <c r="H129" s="11"/>
      <c r="I129" s="11"/>
      <c r="J129" s="11"/>
      <c r="K129" s="11"/>
      <c r="L129" s="11"/>
      <c r="M129" s="11"/>
      <c r="N129" s="11"/>
    </row>
    <row r="130" spans="8:14">
      <c r="H130" s="11"/>
      <c r="I130" s="11"/>
      <c r="J130" s="11"/>
      <c r="K130" s="11"/>
      <c r="L130" s="11"/>
      <c r="M130" s="11"/>
      <c r="N130" s="11"/>
    </row>
    <row r="131" spans="8:14">
      <c r="H131" s="11"/>
      <c r="I131" s="11"/>
      <c r="J131" s="11"/>
      <c r="K131" s="11"/>
      <c r="L131" s="11"/>
      <c r="M131" s="11"/>
      <c r="N131" s="11"/>
    </row>
    <row r="132" spans="8:14">
      <c r="H132" s="11"/>
      <c r="I132" s="11"/>
      <c r="J132" s="11"/>
      <c r="K132" s="11"/>
      <c r="L132" s="11"/>
      <c r="M132" s="11"/>
      <c r="N132" s="11"/>
    </row>
    <row r="133" spans="8:14">
      <c r="H133" s="11"/>
      <c r="I133" s="11"/>
      <c r="J133" s="11"/>
      <c r="K133" s="11"/>
      <c r="L133" s="11"/>
      <c r="M133" s="11"/>
      <c r="N133" s="11"/>
    </row>
    <row r="134" spans="8:14">
      <c r="H134" s="11"/>
      <c r="I134" s="11"/>
      <c r="J134" s="11"/>
      <c r="K134" s="11"/>
      <c r="L134" s="11"/>
      <c r="M134" s="11"/>
      <c r="N134" s="11"/>
    </row>
    <row r="135" spans="8:14">
      <c r="H135" s="11"/>
      <c r="I135" s="11"/>
      <c r="J135" s="11"/>
      <c r="K135" s="11"/>
      <c r="L135" s="11"/>
      <c r="M135" s="11"/>
      <c r="N135" s="11"/>
    </row>
    <row r="136" spans="8:14">
      <c r="H136" s="11"/>
      <c r="I136" s="11"/>
      <c r="J136" s="11"/>
      <c r="K136" s="11"/>
      <c r="L136" s="11"/>
      <c r="M136" s="11"/>
      <c r="N136" s="11"/>
    </row>
    <row r="137" spans="8:14">
      <c r="H137" s="11"/>
      <c r="I137" s="11"/>
      <c r="J137" s="11"/>
      <c r="K137" s="11"/>
      <c r="L137" s="11"/>
      <c r="M137" s="11"/>
      <c r="N137" s="11"/>
    </row>
    <row r="138" spans="8:14">
      <c r="H138" s="11"/>
      <c r="I138" s="11"/>
      <c r="J138" s="11"/>
      <c r="K138" s="11"/>
      <c r="L138" s="11"/>
      <c r="M138" s="11"/>
      <c r="N138" s="11"/>
    </row>
    <row r="139" spans="8:14">
      <c r="H139" s="11"/>
      <c r="I139" s="11"/>
      <c r="J139" s="11"/>
      <c r="K139" s="11"/>
      <c r="L139" s="11"/>
      <c r="M139" s="11"/>
      <c r="N139" s="11"/>
    </row>
    <row r="140" spans="8:14">
      <c r="H140" s="11"/>
      <c r="I140" s="11"/>
      <c r="J140" s="11"/>
      <c r="K140" s="11"/>
      <c r="L140" s="11"/>
      <c r="M140" s="11"/>
      <c r="N140" s="11"/>
    </row>
    <row r="141" spans="8:14">
      <c r="H141" s="11"/>
      <c r="I141" s="11"/>
      <c r="J141" s="11"/>
      <c r="K141" s="11"/>
      <c r="L141" s="11"/>
      <c r="M141" s="11"/>
      <c r="N141" s="11"/>
    </row>
    <row r="142" spans="8:14">
      <c r="H142" s="11"/>
      <c r="I142" s="11"/>
      <c r="J142" s="11"/>
      <c r="K142" s="11"/>
      <c r="L142" s="11"/>
      <c r="M142" s="11"/>
      <c r="N142" s="11"/>
    </row>
    <row r="143" spans="8:14">
      <c r="H143" s="11"/>
      <c r="I143" s="11"/>
      <c r="J143" s="11"/>
      <c r="K143" s="11"/>
      <c r="L143" s="11"/>
      <c r="M143" s="11"/>
      <c r="N143" s="11"/>
    </row>
    <row r="144" spans="8:14">
      <c r="H144" s="11"/>
      <c r="I144" s="11"/>
      <c r="J144" s="11"/>
      <c r="K144" s="11"/>
      <c r="L144" s="11"/>
      <c r="M144" s="11"/>
      <c r="N144" s="11"/>
    </row>
    <row r="145" spans="8:14">
      <c r="H145" s="11"/>
      <c r="I145" s="11"/>
      <c r="J145" s="11"/>
      <c r="K145" s="11"/>
      <c r="L145" s="11"/>
      <c r="M145" s="11"/>
      <c r="N145" s="11"/>
    </row>
    <row r="146" spans="8:14">
      <c r="H146" s="11"/>
      <c r="I146" s="11"/>
      <c r="J146" s="11"/>
      <c r="K146" s="11"/>
      <c r="L146" s="11"/>
      <c r="M146" s="11"/>
      <c r="N146" s="11"/>
    </row>
    <row r="147" spans="8:14">
      <c r="H147" s="11"/>
      <c r="I147" s="11"/>
      <c r="J147" s="11"/>
      <c r="K147" s="11"/>
      <c r="L147" s="11"/>
      <c r="M147" s="11"/>
      <c r="N147" s="11"/>
    </row>
    <row r="148" spans="8:14">
      <c r="H148" s="11"/>
      <c r="I148" s="11"/>
      <c r="J148" s="11"/>
      <c r="K148" s="11"/>
      <c r="L148" s="11"/>
      <c r="M148" s="11"/>
      <c r="N148" s="11"/>
    </row>
    <row r="149" spans="8:14">
      <c r="H149" s="11"/>
      <c r="I149" s="11"/>
      <c r="J149" s="11"/>
      <c r="K149" s="11"/>
      <c r="L149" s="11"/>
      <c r="M149" s="11"/>
      <c r="N149" s="11"/>
    </row>
    <row r="150" spans="8:14">
      <c r="H150" s="11"/>
      <c r="I150" s="11"/>
      <c r="J150" s="11"/>
      <c r="K150" s="11"/>
      <c r="L150" s="11"/>
      <c r="M150" s="11"/>
      <c r="N150" s="11"/>
    </row>
    <row r="151" spans="8:14">
      <c r="H151" s="11"/>
      <c r="I151" s="11"/>
      <c r="J151" s="11"/>
      <c r="K151" s="11"/>
      <c r="L151" s="11"/>
      <c r="M151" s="11"/>
      <c r="N151" s="11"/>
    </row>
  </sheetData>
  <mergeCells count="8">
    <mergeCell ref="I113:J113"/>
    <mergeCell ref="I114:J114"/>
    <mergeCell ref="A1:M1"/>
    <mergeCell ref="A2:M2"/>
    <mergeCell ref="L7:L8"/>
    <mergeCell ref="M7:M8"/>
    <mergeCell ref="H107:K107"/>
    <mergeCell ref="H109:K109"/>
  </mergeCells>
  <pageMargins left="1.4960629921259843" right="0.39370078740157483" top="0.74803149606299213" bottom="0.74803149606299213" header="0.31496062992125984" footer="0.31496062992125984"/>
  <pageSetup paperSize="5" scale="80" orientation="landscape" horizontalDpi="4294967293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POK FEB 2022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USER</cp:lastModifiedBy>
  <cp:lastPrinted>2022-09-13T08:10:30Z</cp:lastPrinted>
  <dcterms:created xsi:type="dcterms:W3CDTF">2021-05-20T00:58:03Z</dcterms:created>
  <dcterms:modified xsi:type="dcterms:W3CDTF">2022-09-30T01:19:07Z</dcterms:modified>
</cp:coreProperties>
</file>