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91734590-B630-442D-8082-9C536D1537DA}" xr6:coauthVersionLast="43" xr6:coauthVersionMax="43" xr10:uidLastSave="{00000000-0000-0000-0000-000000000000}"/>
  <bookViews>
    <workbookView xWindow="-120" yWindow="-120" windowWidth="20730" windowHeight="11160" xr2:uid="{A4C1A3EA-9507-4BF2-A8D8-EAD929DA69CD}"/>
  </bookViews>
  <sheets>
    <sheet name="mei" sheetId="1" r:id="rId1"/>
  </sheets>
  <definedNames>
    <definedName name="_xlnm.Print_Area" localSheetId="0">mei!$A$1:$P$78</definedName>
    <definedName name="_xlnm.Print_Titles" localSheetId="0">mei!$12:$16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O67" i="1" s="1"/>
  <c r="M67" i="1"/>
  <c r="L67" i="1" s="1"/>
  <c r="K67" i="1"/>
  <c r="J67" i="1"/>
  <c r="H67" i="1"/>
  <c r="N66" i="1"/>
  <c r="O66" i="1" s="1"/>
  <c r="M66" i="1"/>
  <c r="L66" i="1" s="1"/>
  <c r="K66" i="1"/>
  <c r="J66" i="1"/>
  <c r="H66" i="1"/>
  <c r="H65" i="1" s="1"/>
  <c r="H64" i="1" s="1"/>
  <c r="M65" i="1"/>
  <c r="L65" i="1" s="1"/>
  <c r="K65" i="1"/>
  <c r="I65" i="1"/>
  <c r="J65" i="1" s="1"/>
  <c r="N65" i="1" s="1"/>
  <c r="O65" i="1" s="1"/>
  <c r="G65" i="1"/>
  <c r="G64" i="1" s="1"/>
  <c r="K64" i="1" s="1"/>
  <c r="F65" i="1"/>
  <c r="I64" i="1"/>
  <c r="J64" i="1" s="1"/>
  <c r="N64" i="1" s="1"/>
  <c r="O64" i="1" s="1"/>
  <c r="F64" i="1"/>
  <c r="M63" i="1"/>
  <c r="L63" i="1" s="1"/>
  <c r="K63" i="1"/>
  <c r="J63" i="1"/>
  <c r="N63" i="1" s="1"/>
  <c r="O63" i="1" s="1"/>
  <c r="H63" i="1"/>
  <c r="M62" i="1"/>
  <c r="L62" i="1" s="1"/>
  <c r="K62" i="1"/>
  <c r="J62" i="1"/>
  <c r="N62" i="1" s="1"/>
  <c r="O62" i="1" s="1"/>
  <c r="I62" i="1"/>
  <c r="H62" i="1"/>
  <c r="H58" i="1" s="1"/>
  <c r="H68" i="1" s="1"/>
  <c r="G62" i="1"/>
  <c r="F62" i="1"/>
  <c r="F58" i="1" s="1"/>
  <c r="M61" i="1"/>
  <c r="L61" i="1"/>
  <c r="K61" i="1"/>
  <c r="J61" i="1"/>
  <c r="N61" i="1" s="1"/>
  <c r="O61" i="1" s="1"/>
  <c r="H61" i="1"/>
  <c r="M60" i="1"/>
  <c r="L60" i="1"/>
  <c r="K60" i="1"/>
  <c r="J60" i="1"/>
  <c r="N60" i="1" s="1"/>
  <c r="O60" i="1" s="1"/>
  <c r="H60" i="1"/>
  <c r="M59" i="1"/>
  <c r="J59" i="1"/>
  <c r="N59" i="1" s="1"/>
  <c r="O59" i="1" s="1"/>
  <c r="I59" i="1"/>
  <c r="I58" i="1" s="1"/>
  <c r="H59" i="1"/>
  <c r="G59" i="1"/>
  <c r="K59" i="1" s="1"/>
  <c r="L59" i="1" s="1"/>
  <c r="F59" i="1"/>
  <c r="G58" i="1"/>
  <c r="M57" i="1"/>
  <c r="L57" i="1" s="1"/>
  <c r="K57" i="1"/>
  <c r="J57" i="1"/>
  <c r="N57" i="1" s="1"/>
  <c r="O57" i="1" s="1"/>
  <c r="H57" i="1"/>
  <c r="M56" i="1"/>
  <c r="L56" i="1" s="1"/>
  <c r="K56" i="1"/>
  <c r="J56" i="1"/>
  <c r="N56" i="1" s="1"/>
  <c r="O56" i="1" s="1"/>
  <c r="H56" i="1"/>
  <c r="K55" i="1"/>
  <c r="J55" i="1"/>
  <c r="N55" i="1" s="1"/>
  <c r="O55" i="1" s="1"/>
  <c r="I55" i="1"/>
  <c r="M55" i="1" s="1"/>
  <c r="L55" i="1" s="1"/>
  <c r="H55" i="1"/>
  <c r="H49" i="1" s="1"/>
  <c r="G55" i="1"/>
  <c r="F55" i="1"/>
  <c r="F49" i="1" s="1"/>
  <c r="J49" i="1" s="1"/>
  <c r="N49" i="1" s="1"/>
  <c r="O49" i="1" s="1"/>
  <c r="M54" i="1"/>
  <c r="L54" i="1"/>
  <c r="K54" i="1"/>
  <c r="J54" i="1"/>
  <c r="N54" i="1" s="1"/>
  <c r="O54" i="1" s="1"/>
  <c r="H54" i="1"/>
  <c r="M53" i="1"/>
  <c r="L53" i="1"/>
  <c r="K53" i="1"/>
  <c r="J53" i="1"/>
  <c r="N53" i="1" s="1"/>
  <c r="O53" i="1" s="1"/>
  <c r="H53" i="1"/>
  <c r="M52" i="1"/>
  <c r="L52" i="1"/>
  <c r="K52" i="1"/>
  <c r="J52" i="1"/>
  <c r="N52" i="1" s="1"/>
  <c r="O52" i="1" s="1"/>
  <c r="H52" i="1"/>
  <c r="M51" i="1"/>
  <c r="L51" i="1"/>
  <c r="K51" i="1"/>
  <c r="J51" i="1"/>
  <c r="N51" i="1" s="1"/>
  <c r="O51" i="1" s="1"/>
  <c r="H51" i="1"/>
  <c r="M50" i="1"/>
  <c r="J50" i="1"/>
  <c r="N50" i="1" s="1"/>
  <c r="O50" i="1" s="1"/>
  <c r="I50" i="1"/>
  <c r="H50" i="1"/>
  <c r="G50" i="1"/>
  <c r="K50" i="1" s="1"/>
  <c r="L50" i="1" s="1"/>
  <c r="F50" i="1"/>
  <c r="M49" i="1"/>
  <c r="L49" i="1" s="1"/>
  <c r="I49" i="1"/>
  <c r="G49" i="1"/>
  <c r="K49" i="1" s="1"/>
  <c r="M48" i="1"/>
  <c r="L48" i="1" s="1"/>
  <c r="K48" i="1"/>
  <c r="J48" i="1"/>
  <c r="N48" i="1" s="1"/>
  <c r="O48" i="1" s="1"/>
  <c r="H48" i="1"/>
  <c r="M47" i="1"/>
  <c r="L47" i="1" s="1"/>
  <c r="K47" i="1"/>
  <c r="J47" i="1"/>
  <c r="N47" i="1" s="1"/>
  <c r="O47" i="1" s="1"/>
  <c r="H47" i="1"/>
  <c r="M46" i="1"/>
  <c r="L46" i="1" s="1"/>
  <c r="K46" i="1"/>
  <c r="J46" i="1"/>
  <c r="N46" i="1" s="1"/>
  <c r="O46" i="1" s="1"/>
  <c r="H46" i="1"/>
  <c r="M45" i="1"/>
  <c r="L45" i="1" s="1"/>
  <c r="K45" i="1"/>
  <c r="J45" i="1"/>
  <c r="N45" i="1" s="1"/>
  <c r="O45" i="1" s="1"/>
  <c r="H45" i="1"/>
  <c r="M44" i="1"/>
  <c r="L44" i="1" s="1"/>
  <c r="K44" i="1"/>
  <c r="J44" i="1"/>
  <c r="N44" i="1" s="1"/>
  <c r="O44" i="1" s="1"/>
  <c r="H44" i="1"/>
  <c r="K43" i="1"/>
  <c r="J43" i="1"/>
  <c r="N43" i="1" s="1"/>
  <c r="O43" i="1" s="1"/>
  <c r="I43" i="1"/>
  <c r="M43" i="1" s="1"/>
  <c r="L43" i="1" s="1"/>
  <c r="H43" i="1"/>
  <c r="G43" i="1"/>
  <c r="F43" i="1"/>
  <c r="M42" i="1"/>
  <c r="L42" i="1"/>
  <c r="K42" i="1"/>
  <c r="J42" i="1"/>
  <c r="N42" i="1" s="1"/>
  <c r="O42" i="1" s="1"/>
  <c r="H42" i="1"/>
  <c r="M41" i="1"/>
  <c r="L41" i="1"/>
  <c r="K41" i="1"/>
  <c r="J41" i="1"/>
  <c r="N41" i="1" s="1"/>
  <c r="O41" i="1" s="1"/>
  <c r="H41" i="1"/>
  <c r="M40" i="1"/>
  <c r="L40" i="1"/>
  <c r="K40" i="1"/>
  <c r="J40" i="1"/>
  <c r="N40" i="1" s="1"/>
  <c r="O40" i="1" s="1"/>
  <c r="H40" i="1"/>
  <c r="M39" i="1"/>
  <c r="L39" i="1"/>
  <c r="K39" i="1"/>
  <c r="J39" i="1"/>
  <c r="N39" i="1" s="1"/>
  <c r="O39" i="1" s="1"/>
  <c r="H39" i="1"/>
  <c r="M38" i="1"/>
  <c r="J38" i="1"/>
  <c r="N38" i="1" s="1"/>
  <c r="O38" i="1" s="1"/>
  <c r="I38" i="1"/>
  <c r="H38" i="1"/>
  <c r="G38" i="1"/>
  <c r="K38" i="1" s="1"/>
  <c r="L38" i="1" s="1"/>
  <c r="F38" i="1"/>
  <c r="N37" i="1"/>
  <c r="O37" i="1" s="1"/>
  <c r="M37" i="1"/>
  <c r="L37" i="1"/>
  <c r="K37" i="1"/>
  <c r="J37" i="1"/>
  <c r="H37" i="1"/>
  <c r="N36" i="1"/>
  <c r="O36" i="1" s="1"/>
  <c r="M36" i="1"/>
  <c r="L36" i="1"/>
  <c r="K36" i="1"/>
  <c r="J36" i="1"/>
  <c r="H36" i="1"/>
  <c r="N35" i="1"/>
  <c r="O35" i="1" s="1"/>
  <c r="M35" i="1"/>
  <c r="L35" i="1"/>
  <c r="K35" i="1"/>
  <c r="J35" i="1"/>
  <c r="H35" i="1"/>
  <c r="I34" i="1"/>
  <c r="M34" i="1" s="1"/>
  <c r="L34" i="1" s="1"/>
  <c r="H34" i="1"/>
  <c r="G34" i="1"/>
  <c r="K34" i="1" s="1"/>
  <c r="F34" i="1"/>
  <c r="J34" i="1" s="1"/>
  <c r="N34" i="1" s="1"/>
  <c r="O34" i="1" s="1"/>
  <c r="N33" i="1"/>
  <c r="O33" i="1" s="1"/>
  <c r="M33" i="1"/>
  <c r="L33" i="1"/>
  <c r="K33" i="1"/>
  <c r="J33" i="1"/>
  <c r="H33" i="1"/>
  <c r="N32" i="1"/>
  <c r="O32" i="1" s="1"/>
  <c r="M32" i="1"/>
  <c r="L32" i="1"/>
  <c r="K32" i="1"/>
  <c r="J32" i="1"/>
  <c r="H32" i="1"/>
  <c r="N31" i="1"/>
  <c r="O31" i="1" s="1"/>
  <c r="M31" i="1"/>
  <c r="L31" i="1"/>
  <c r="K31" i="1"/>
  <c r="J31" i="1"/>
  <c r="H31" i="1"/>
  <c r="N30" i="1"/>
  <c r="O30" i="1" s="1"/>
  <c r="M30" i="1"/>
  <c r="L30" i="1"/>
  <c r="K30" i="1"/>
  <c r="J30" i="1"/>
  <c r="H30" i="1"/>
  <c r="N29" i="1"/>
  <c r="O29" i="1" s="1"/>
  <c r="M29" i="1"/>
  <c r="L29" i="1"/>
  <c r="K29" i="1"/>
  <c r="J29" i="1"/>
  <c r="H29" i="1"/>
  <c r="N28" i="1"/>
  <c r="O28" i="1" s="1"/>
  <c r="M28" i="1"/>
  <c r="L28" i="1"/>
  <c r="K28" i="1"/>
  <c r="J28" i="1"/>
  <c r="H28" i="1"/>
  <c r="N27" i="1"/>
  <c r="O27" i="1" s="1"/>
  <c r="M27" i="1"/>
  <c r="L27" i="1"/>
  <c r="K27" i="1"/>
  <c r="J27" i="1"/>
  <c r="H27" i="1"/>
  <c r="I26" i="1"/>
  <c r="J26" i="1" s="1"/>
  <c r="N26" i="1" s="1"/>
  <c r="O26" i="1" s="1"/>
  <c r="H26" i="1"/>
  <c r="G26" i="1"/>
  <c r="K26" i="1" s="1"/>
  <c r="F26" i="1"/>
  <c r="M25" i="1"/>
  <c r="K25" i="1"/>
  <c r="L25" i="1" s="1"/>
  <c r="J25" i="1"/>
  <c r="N25" i="1" s="1"/>
  <c r="O25" i="1" s="1"/>
  <c r="H25" i="1"/>
  <c r="M24" i="1"/>
  <c r="K24" i="1"/>
  <c r="L24" i="1" s="1"/>
  <c r="J24" i="1"/>
  <c r="N24" i="1" s="1"/>
  <c r="O24" i="1" s="1"/>
  <c r="H24" i="1"/>
  <c r="M23" i="1"/>
  <c r="K23" i="1"/>
  <c r="L23" i="1" s="1"/>
  <c r="J23" i="1"/>
  <c r="N23" i="1" s="1"/>
  <c r="O23" i="1" s="1"/>
  <c r="H23" i="1"/>
  <c r="K22" i="1"/>
  <c r="J22" i="1"/>
  <c r="N22" i="1" s="1"/>
  <c r="O22" i="1" s="1"/>
  <c r="I22" i="1"/>
  <c r="M22" i="1" s="1"/>
  <c r="L22" i="1" s="1"/>
  <c r="H22" i="1"/>
  <c r="G22" i="1"/>
  <c r="F22" i="1"/>
  <c r="M21" i="1"/>
  <c r="L21" i="1"/>
  <c r="K21" i="1"/>
  <c r="J21" i="1"/>
  <c r="N21" i="1" s="1"/>
  <c r="O21" i="1" s="1"/>
  <c r="H21" i="1"/>
  <c r="M20" i="1"/>
  <c r="L20" i="1"/>
  <c r="K20" i="1"/>
  <c r="J20" i="1"/>
  <c r="N20" i="1" s="1"/>
  <c r="O20" i="1" s="1"/>
  <c r="H20" i="1"/>
  <c r="M19" i="1"/>
  <c r="L19" i="1"/>
  <c r="K19" i="1"/>
  <c r="J19" i="1"/>
  <c r="N19" i="1" s="1"/>
  <c r="O19" i="1" s="1"/>
  <c r="H19" i="1"/>
  <c r="A19" i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M18" i="1"/>
  <c r="J18" i="1"/>
  <c r="N18" i="1" s="1"/>
  <c r="O18" i="1" s="1"/>
  <c r="I18" i="1"/>
  <c r="I17" i="1" s="1"/>
  <c r="H18" i="1"/>
  <c r="H17" i="1" s="1"/>
  <c r="G18" i="1"/>
  <c r="K18" i="1" s="1"/>
  <c r="L18" i="1" s="1"/>
  <c r="F18" i="1"/>
  <c r="F17" i="1" s="1"/>
  <c r="A18" i="1"/>
  <c r="G17" i="1"/>
  <c r="K17" i="1" s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I68" i="1" l="1"/>
  <c r="M58" i="1"/>
  <c r="L58" i="1" s="1"/>
  <c r="J58" i="1"/>
  <c r="N58" i="1" s="1"/>
  <c r="O58" i="1" s="1"/>
  <c r="F68" i="1"/>
  <c r="K68" i="1"/>
  <c r="M17" i="1"/>
  <c r="L17" i="1" s="1"/>
  <c r="J17" i="1"/>
  <c r="N17" i="1" s="1"/>
  <c r="O17" i="1" s="1"/>
  <c r="G68" i="1"/>
  <c r="K58" i="1"/>
  <c r="M26" i="1"/>
  <c r="L26" i="1" s="1"/>
  <c r="M64" i="1"/>
  <c r="L64" i="1" s="1"/>
  <c r="J68" i="1" l="1"/>
  <c r="N68" i="1" s="1"/>
  <c r="O68" i="1" s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<sst xmlns="http://schemas.openxmlformats.org/spreadsheetml/2006/main" count="130" uniqueCount="124">
  <si>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</si>
  <si>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</si>
  <si>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</si>
  <si>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</si>
  <si>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</si>
  <si>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</si>
  <si>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</si>
  <si>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</si>
  <si>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Mei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</si>
  <si>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</si>
  <si>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</si>
  <si>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</si>
  <si>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</si>
  <si>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</si>
  <si>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</si>
  <si>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</si>
  <si>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</si>
  <si>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</si>
  <si>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</si>
  <si>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</si>
  <si>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</si>
  <si>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</si>
  <si>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</si>
  <si>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</si>
  <si>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</si>
  <si>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</si>
  <si>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</si>
  <si>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</si>
  <si>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</si>
  <si>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</si>
  <si>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</si>
  <si>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</si>
  <si>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</si>
  <si>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</si>
  <si>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</si>
  <si>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</si>
  <si>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</si>
  <si>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</si>
  <si>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</si>
  <si>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</si>
  <si>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</si>
  <si>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</si>
  <si>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</si>
  <si>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</si>
  <si>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</si>
  <si>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</si>
  <si>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</si>
  <si>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</si>
  <si>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</si>
  <si>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</si>
  <si>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</si>
  <si>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</si>
  <si>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</si>
  <si>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</si>
  <si>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</si>
  <si>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</si>
  <si>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</si>
  <si>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</si>
  <si>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</si>
  <si>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</si>
  <si>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</si>
  <si>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</si>
  <si>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</si>
  <si>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</si>
  <si>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</si>
  <si>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</si>
  <si>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</si>
  <si>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</si>
  <si>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</si>
  <si>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</si>
  <si>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</si>
  <si>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</si>
  <si>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</si>
  <si>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</si>
  <si>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</si>
  <si>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</si>
  <si>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</si>
  <si>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</si>
  <si>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</si>
  <si>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</si>
  <si>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</si>
  <si>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</si>
  <si>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</si>
  <si>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</si>
  <si>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</si>
  <si>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</si>
  <si>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</si>
  <si>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</si>
  <si>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</si>
  <si>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</si>
  <si>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</si>
  <si>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</si>
  <si>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</si>
  <si>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</si>
  <si>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</si>
  <si>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</si>
  <si>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</si>
  <si>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</si>
  <si>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</si>
  <si>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</si>
  <si>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</si>
  <si>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</si>
  <si>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</si>
  <si>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</si>
  <si>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</si>
  <si>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</si>
  <si>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</si>
  <si>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</si>
  <si>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</si>
  <si>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</si>
  <si>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</si>
  <si>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</si>
  <si>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</si>
  <si>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</si>
  <si>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</si>
  <si>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</si>
  <si>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</si>
  <si>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</si>
  <si>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10 Juni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</si>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</sst>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39" fillId="0" borderId="0"/>
  </cellStyleXfs>
  <cellXfs count="11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2" xfId="0" applyFont="1" applyBorder="1" applyAlignment="1">
      <alignment vertical="top" wrapText="1" readingOrder="1"/>
    </xf>
    <xf numFmtId="0" fontId="17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8" fillId="0" borderId="9" xfId="0" applyFont="1" applyBorder="1" applyAlignment="1">
      <alignment vertical="top" wrapText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18" fillId="0" borderId="9" xfId="0" applyFont="1" applyBorder="1" applyAlignment="1">
      <alignment vertical="top" wrapText="1" readingOrder="1"/>
    </xf>
    <xf numFmtId="0" fontId="22" fillId="0" borderId="1" xfId="0" applyFont="1" applyBorder="1" applyAlignment="1">
      <alignment vertical="top"/>
    </xf>
    <xf numFmtId="0" fontId="23" fillId="0" borderId="2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 wrapText="1" readingOrder="1"/>
    </xf>
    <xf numFmtId="0" fontId="24" fillId="0" borderId="11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165" fontId="26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164" fontId="26" fillId="0" borderId="2" xfId="0" applyNumberFormat="1" applyFont="1" applyBorder="1" applyAlignment="1">
      <alignment horizontal="right" vertical="top"/>
    </xf>
    <xf numFmtId="0" fontId="28" fillId="0" borderId="0" xfId="0" applyFont="1" applyAlignment="1">
      <alignment vertical="top"/>
    </xf>
    <xf numFmtId="165" fontId="25" fillId="0" borderId="0" xfId="0" applyNumberFormat="1" applyFont="1" applyAlignment="1">
      <alignment horizontal="right" vertical="top"/>
    </xf>
    <xf numFmtId="0" fontId="24" fillId="0" borderId="11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 readingOrder="1"/>
    </xf>
    <xf numFmtId="0" fontId="25" fillId="0" borderId="9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" fontId="34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5" fillId="0" borderId="0" xfId="0" applyFont="1"/>
    <xf numFmtId="0" fontId="36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0" fillId="2" borderId="0" xfId="2" applyNumberFormat="1" applyFont="1" applyFill="1" applyAlignment="1">
      <alignment vertical="top"/>
    </xf>
    <xf numFmtId="3" fontId="41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59190EE8-F14D-4E14-868E-158DE9A358C2}"/>
    <cellStyle name="Normal 3" xfId="2" xr:uid="{A0BAF3EA-E652-4C88-91C5-9986D3F1B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C3BC-87D7-4DE1-ABAF-5C16C3F7A0A4}">
  <dimension ref="A1:R78"/>
  <sheetViews>
    <sheetView tabSelected="1" topLeftCell="D1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3" style="1" customWidth="1"/>
    <col min="9" max="9" width="12.85546875" style="2" customWidth="1"/>
    <col min="10" max="10" width="9.5703125" style="1" customWidth="1"/>
    <col min="11" max="11" width="13" style="1" customWidth="1"/>
    <col min="12" max="12" width="12.5703125" style="1" customWidth="1"/>
    <col min="13" max="13" width="13.85546875" style="1" customWidth="1"/>
    <col min="14" max="14" width="6.42578125" style="1" customWidth="1"/>
    <col min="15" max="15" width="9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8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4">
        <f t="shared" ref="G17:I17" si="2">G18+G22+G26+G34+G38+G43</f>
        <v>1143879955</v>
      </c>
      <c r="H17" s="44">
        <f t="shared" si="2"/>
        <v>895900553</v>
      </c>
      <c r="I17" s="44">
        <f t="shared" si="2"/>
        <v>2039780508</v>
      </c>
      <c r="J17" s="45">
        <f>I17/F17*100</f>
        <v>33.512185668285994</v>
      </c>
      <c r="K17" s="46">
        <f>G17</f>
        <v>1143879955</v>
      </c>
      <c r="L17" s="47">
        <f>M17-K17</f>
        <v>895900553</v>
      </c>
      <c r="M17" s="46">
        <f>I17</f>
        <v>2039780508</v>
      </c>
      <c r="N17" s="45">
        <f>J17</f>
        <v>33.512185668285994</v>
      </c>
      <c r="O17" s="45">
        <f>N17</f>
        <v>33.512185668285994</v>
      </c>
      <c r="P17" s="45"/>
      <c r="R17" s="49"/>
    </row>
    <row r="18" spans="1:18" s="54" customFormat="1" ht="23.45" customHeight="1" x14ac:dyDescent="0.25">
      <c r="A18" s="39">
        <f>A17+1</f>
        <v>2</v>
      </c>
      <c r="B18" s="50" t="s">
        <v>25</v>
      </c>
      <c r="C18" s="51"/>
      <c r="D18" s="52" t="s">
        <v>26</v>
      </c>
      <c r="E18" s="53"/>
      <c r="F18" s="44">
        <f>SUM(F19:F21)</f>
        <v>16600000</v>
      </c>
      <c r="G18" s="44">
        <f>SUM(G19:G21)</f>
        <v>1914200</v>
      </c>
      <c r="H18" s="44">
        <f t="shared" ref="H18:I18" si="3">SUM(H19:H21)</f>
        <v>8001400</v>
      </c>
      <c r="I18" s="44">
        <f t="shared" si="3"/>
        <v>9915600</v>
      </c>
      <c r="J18" s="45">
        <f t="shared" ref="J18:J67" si="4">I18/F18*100</f>
        <v>59.732530120481933</v>
      </c>
      <c r="K18" s="46">
        <f t="shared" ref="K18:K67" si="5">G18</f>
        <v>1914200</v>
      </c>
      <c r="L18" s="47">
        <f>M18-K18</f>
        <v>8001400</v>
      </c>
      <c r="M18" s="46">
        <f t="shared" ref="M18:N68" si="6">I18</f>
        <v>9915600</v>
      </c>
      <c r="N18" s="45">
        <f t="shared" si="6"/>
        <v>59.732530120481933</v>
      </c>
      <c r="O18" s="45">
        <f t="shared" ref="O18:O67" si="7">N18</f>
        <v>59.732530120481933</v>
      </c>
      <c r="P18" s="45"/>
      <c r="R18" s="49"/>
    </row>
    <row r="19" spans="1:18" ht="20.100000000000001" customHeight="1" x14ac:dyDescent="0.25">
      <c r="A19" s="55">
        <f t="shared" ref="A19:A67" si="8">A18+1</f>
        <v>3</v>
      </c>
      <c r="B19" s="56" t="s">
        <v>27</v>
      </c>
      <c r="C19" s="57"/>
      <c r="D19" s="58"/>
      <c r="E19" s="59" t="s">
        <v>28</v>
      </c>
      <c r="F19" s="60">
        <v>5000000</v>
      </c>
      <c r="G19" s="61">
        <v>598800</v>
      </c>
      <c r="H19" s="62">
        <f t="shared" ref="H19:H67" si="9">I19-G19</f>
        <v>3015200</v>
      </c>
      <c r="I19" s="61">
        <v>3614000</v>
      </c>
      <c r="J19" s="63">
        <f t="shared" si="4"/>
        <v>72.28</v>
      </c>
      <c r="K19" s="64">
        <f t="shared" si="5"/>
        <v>598800</v>
      </c>
      <c r="L19" s="62">
        <f t="shared" ref="L19:L67" si="10">M19-K19</f>
        <v>3015200</v>
      </c>
      <c r="M19" s="64">
        <f t="shared" si="6"/>
        <v>3614000</v>
      </c>
      <c r="N19" s="63">
        <f t="shared" si="6"/>
        <v>72.28</v>
      </c>
      <c r="O19" s="63">
        <f t="shared" si="7"/>
        <v>72.28</v>
      </c>
      <c r="P19" s="63"/>
      <c r="R19" s="65"/>
    </row>
    <row r="20" spans="1:18" ht="20.45" customHeight="1" x14ac:dyDescent="0.25">
      <c r="A20" s="55">
        <f t="shared" si="8"/>
        <v>4</v>
      </c>
      <c r="B20" s="56" t="s">
        <v>29</v>
      </c>
      <c r="C20" s="57"/>
      <c r="D20" s="58"/>
      <c r="E20" s="66" t="s">
        <v>30</v>
      </c>
      <c r="F20" s="60">
        <v>6600000</v>
      </c>
      <c r="G20" s="61">
        <v>600600</v>
      </c>
      <c r="H20" s="62">
        <f t="shared" si="9"/>
        <v>3486200</v>
      </c>
      <c r="I20" s="61">
        <v>4086800</v>
      </c>
      <c r="J20" s="63">
        <f t="shared" si="4"/>
        <v>61.921212121212122</v>
      </c>
      <c r="K20" s="64">
        <f t="shared" si="5"/>
        <v>600600</v>
      </c>
      <c r="L20" s="62">
        <f t="shared" si="10"/>
        <v>3486200</v>
      </c>
      <c r="M20" s="64">
        <f t="shared" si="6"/>
        <v>4086800</v>
      </c>
      <c r="N20" s="63">
        <f t="shared" si="6"/>
        <v>61.921212121212122</v>
      </c>
      <c r="O20" s="63">
        <f t="shared" si="7"/>
        <v>61.921212121212122</v>
      </c>
      <c r="P20" s="63"/>
      <c r="R20" s="65"/>
    </row>
    <row r="21" spans="1:18" ht="13.5" customHeight="1" x14ac:dyDescent="0.25">
      <c r="A21" s="55">
        <f t="shared" si="8"/>
        <v>5</v>
      </c>
      <c r="B21" s="56" t="s">
        <v>31</v>
      </c>
      <c r="C21" s="57"/>
      <c r="D21" s="58"/>
      <c r="E21" s="59" t="s">
        <v>32</v>
      </c>
      <c r="F21" s="60">
        <v>5000000</v>
      </c>
      <c r="G21" s="61">
        <v>714800</v>
      </c>
      <c r="H21" s="62">
        <f t="shared" si="9"/>
        <v>1500000</v>
      </c>
      <c r="I21" s="61">
        <v>2214800</v>
      </c>
      <c r="J21" s="63">
        <f t="shared" si="4"/>
        <v>44.295999999999999</v>
      </c>
      <c r="K21" s="64">
        <f t="shared" si="5"/>
        <v>714800</v>
      </c>
      <c r="L21" s="62">
        <f t="shared" si="10"/>
        <v>1500000</v>
      </c>
      <c r="M21" s="64">
        <f t="shared" si="6"/>
        <v>2214800</v>
      </c>
      <c r="N21" s="63">
        <f t="shared" si="6"/>
        <v>44.295999999999999</v>
      </c>
      <c r="O21" s="63">
        <f t="shared" si="7"/>
        <v>44.295999999999999</v>
      </c>
      <c r="P21" s="63"/>
      <c r="R21" s="65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I22" si="11">SUM(G23:G25)</f>
        <v>990321476</v>
      </c>
      <c r="H22" s="72">
        <f t="shared" si="11"/>
        <v>741430761</v>
      </c>
      <c r="I22" s="72">
        <f t="shared" si="11"/>
        <v>1731752237</v>
      </c>
      <c r="J22" s="73">
        <f t="shared" si="4"/>
        <v>49.206788922683145</v>
      </c>
      <c r="K22" s="74">
        <f t="shared" si="5"/>
        <v>990321476</v>
      </c>
      <c r="L22" s="75">
        <f t="shared" si="10"/>
        <v>741430761</v>
      </c>
      <c r="M22" s="74">
        <f t="shared" si="6"/>
        <v>1731752237</v>
      </c>
      <c r="N22" s="73">
        <f t="shared" si="6"/>
        <v>49.206788922683145</v>
      </c>
      <c r="O22" s="73">
        <f t="shared" si="7"/>
        <v>49.206788922683145</v>
      </c>
      <c r="P22" s="73"/>
      <c r="R22" s="77"/>
    </row>
    <row r="23" spans="1:18" ht="13.5" customHeight="1" x14ac:dyDescent="0.25">
      <c r="A23" s="55">
        <f>A21+1</f>
        <v>6</v>
      </c>
      <c r="B23" s="56" t="s">
        <v>34</v>
      </c>
      <c r="C23" s="57"/>
      <c r="D23" s="58"/>
      <c r="E23" s="59" t="s">
        <v>35</v>
      </c>
      <c r="F23" s="60">
        <v>3509336000</v>
      </c>
      <c r="G23" s="72">
        <v>990292076</v>
      </c>
      <c r="H23" s="62">
        <f t="shared" si="9"/>
        <v>738968861</v>
      </c>
      <c r="I23" s="61">
        <v>1729260937</v>
      </c>
      <c r="J23" s="63">
        <f t="shared" si="4"/>
        <v>49.276015092313756</v>
      </c>
      <c r="K23" s="64">
        <f t="shared" si="5"/>
        <v>990292076</v>
      </c>
      <c r="L23" s="62">
        <f t="shared" si="10"/>
        <v>738968861</v>
      </c>
      <c r="M23" s="64">
        <f t="shared" si="6"/>
        <v>1729260937</v>
      </c>
      <c r="N23" s="63">
        <f t="shared" si="6"/>
        <v>49.276015092313756</v>
      </c>
      <c r="O23" s="63">
        <f t="shared" si="7"/>
        <v>49.276015092313756</v>
      </c>
      <c r="P23" s="63"/>
      <c r="R23" s="65"/>
    </row>
    <row r="24" spans="1:18" ht="25.5" customHeight="1" x14ac:dyDescent="0.25">
      <c r="A24" s="55">
        <f t="shared" si="8"/>
        <v>7</v>
      </c>
      <c r="B24" s="56" t="s">
        <v>36</v>
      </c>
      <c r="C24" s="57"/>
      <c r="D24" s="58"/>
      <c r="E24" s="66" t="s">
        <v>37</v>
      </c>
      <c r="F24" s="60">
        <v>5000000</v>
      </c>
      <c r="G24" s="61">
        <v>0</v>
      </c>
      <c r="H24" s="62">
        <f t="shared" si="9"/>
        <v>0</v>
      </c>
      <c r="I24" s="61">
        <v>0</v>
      </c>
      <c r="J24" s="63">
        <f t="shared" si="4"/>
        <v>0</v>
      </c>
      <c r="K24" s="64">
        <f t="shared" si="5"/>
        <v>0</v>
      </c>
      <c r="L24" s="62">
        <f t="shared" si="10"/>
        <v>0</v>
      </c>
      <c r="M24" s="64">
        <f t="shared" si="6"/>
        <v>0</v>
      </c>
      <c r="N24" s="63">
        <f t="shared" si="6"/>
        <v>0</v>
      </c>
      <c r="O24" s="63">
        <f t="shared" si="7"/>
        <v>0</v>
      </c>
      <c r="P24" s="63"/>
      <c r="R24" s="65"/>
    </row>
    <row r="25" spans="1:18" ht="25.5" customHeight="1" x14ac:dyDescent="0.25">
      <c r="A25" s="55">
        <f t="shared" si="8"/>
        <v>8</v>
      </c>
      <c r="B25" s="56" t="s">
        <v>38</v>
      </c>
      <c r="C25" s="57"/>
      <c r="D25" s="58"/>
      <c r="E25" s="66" t="s">
        <v>39</v>
      </c>
      <c r="F25" s="60">
        <v>5000000</v>
      </c>
      <c r="G25" s="61">
        <v>29400</v>
      </c>
      <c r="H25" s="62">
        <f t="shared" si="9"/>
        <v>2461900</v>
      </c>
      <c r="I25" s="61">
        <v>2491300</v>
      </c>
      <c r="J25" s="63">
        <f t="shared" si="4"/>
        <v>49.826000000000001</v>
      </c>
      <c r="K25" s="64">
        <f t="shared" si="5"/>
        <v>29400</v>
      </c>
      <c r="L25" s="62">
        <f t="shared" si="10"/>
        <v>2461900</v>
      </c>
      <c r="M25" s="64">
        <f t="shared" si="6"/>
        <v>2491300</v>
      </c>
      <c r="N25" s="63">
        <f t="shared" si="6"/>
        <v>49.826000000000001</v>
      </c>
      <c r="O25" s="63">
        <f t="shared" si="7"/>
        <v>49.826000000000001</v>
      </c>
      <c r="P25" s="63"/>
      <c r="R25" s="65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I26" si="12">SUM(G27:G33)</f>
        <v>11101900</v>
      </c>
      <c r="H26" s="72">
        <f t="shared" si="12"/>
        <v>21076400</v>
      </c>
      <c r="I26" s="72">
        <f t="shared" si="12"/>
        <v>32178300</v>
      </c>
      <c r="J26" s="73">
        <f t="shared" si="4"/>
        <v>12.897114228456912</v>
      </c>
      <c r="K26" s="74">
        <f t="shared" si="5"/>
        <v>11101900</v>
      </c>
      <c r="L26" s="75">
        <f t="shared" si="10"/>
        <v>21076400</v>
      </c>
      <c r="M26" s="74">
        <f t="shared" si="6"/>
        <v>32178300</v>
      </c>
      <c r="N26" s="73">
        <f t="shared" si="6"/>
        <v>12.897114228456912</v>
      </c>
      <c r="O26" s="73">
        <f t="shared" si="7"/>
        <v>12.897114228456912</v>
      </c>
      <c r="P26" s="73"/>
      <c r="R26" s="77"/>
    </row>
    <row r="27" spans="1:18" ht="24" customHeight="1" x14ac:dyDescent="0.25">
      <c r="A27" s="55">
        <f>A25+1</f>
        <v>9</v>
      </c>
      <c r="B27" s="56" t="s">
        <v>41</v>
      </c>
      <c r="C27" s="57"/>
      <c r="D27" s="58"/>
      <c r="E27" s="66" t="s">
        <v>42</v>
      </c>
      <c r="F27" s="60">
        <v>40000000</v>
      </c>
      <c r="G27" s="61">
        <v>1923000</v>
      </c>
      <c r="H27" s="62">
        <f t="shared" si="9"/>
        <v>13232000</v>
      </c>
      <c r="I27" s="61">
        <v>15155000</v>
      </c>
      <c r="J27" s="63">
        <f t="shared" si="4"/>
        <v>37.887500000000003</v>
      </c>
      <c r="K27" s="64">
        <f t="shared" si="5"/>
        <v>1923000</v>
      </c>
      <c r="L27" s="62">
        <f t="shared" si="10"/>
        <v>13232000</v>
      </c>
      <c r="M27" s="64">
        <f t="shared" si="6"/>
        <v>15155000</v>
      </c>
      <c r="N27" s="63">
        <f t="shared" si="6"/>
        <v>37.887500000000003</v>
      </c>
      <c r="O27" s="63">
        <f t="shared" si="7"/>
        <v>37.887500000000003</v>
      </c>
      <c r="P27" s="63"/>
      <c r="R27" s="65"/>
    </row>
    <row r="28" spans="1:18" ht="13.5" customHeight="1" x14ac:dyDescent="0.25">
      <c r="A28" s="55">
        <f t="shared" si="8"/>
        <v>10</v>
      </c>
      <c r="B28" s="56" t="s">
        <v>43</v>
      </c>
      <c r="C28" s="57"/>
      <c r="D28" s="58"/>
      <c r="E28" s="59" t="s">
        <v>44</v>
      </c>
      <c r="F28" s="60">
        <v>10000000</v>
      </c>
      <c r="G28" s="61">
        <v>0</v>
      </c>
      <c r="H28" s="62">
        <f t="shared" si="9"/>
        <v>970000</v>
      </c>
      <c r="I28" s="61">
        <v>970000</v>
      </c>
      <c r="J28" s="63">
        <f t="shared" si="4"/>
        <v>9.7000000000000011</v>
      </c>
      <c r="K28" s="64">
        <f t="shared" si="5"/>
        <v>0</v>
      </c>
      <c r="L28" s="62">
        <f t="shared" si="10"/>
        <v>970000</v>
      </c>
      <c r="M28" s="64">
        <f t="shared" si="6"/>
        <v>970000</v>
      </c>
      <c r="N28" s="63">
        <f t="shared" si="6"/>
        <v>9.7000000000000011</v>
      </c>
      <c r="O28" s="63">
        <f t="shared" si="7"/>
        <v>9.7000000000000011</v>
      </c>
      <c r="P28" s="63"/>
      <c r="R28" s="65"/>
    </row>
    <row r="29" spans="1:18" s="11" customFormat="1" ht="22.5" customHeight="1" x14ac:dyDescent="0.25">
      <c r="A29" s="55">
        <f t="shared" si="8"/>
        <v>11</v>
      </c>
      <c r="B29" s="56" t="s">
        <v>45</v>
      </c>
      <c r="C29" s="57"/>
      <c r="D29" s="58"/>
      <c r="E29" s="59" t="s">
        <v>46</v>
      </c>
      <c r="F29" s="60">
        <v>15000000</v>
      </c>
      <c r="G29" s="61">
        <v>874400</v>
      </c>
      <c r="H29" s="62">
        <f t="shared" si="9"/>
        <v>1874400</v>
      </c>
      <c r="I29" s="61">
        <v>2748800</v>
      </c>
      <c r="J29" s="63">
        <f t="shared" si="4"/>
        <v>18.325333333333333</v>
      </c>
      <c r="K29" s="64">
        <f t="shared" si="5"/>
        <v>874400</v>
      </c>
      <c r="L29" s="62">
        <f t="shared" si="10"/>
        <v>1874400</v>
      </c>
      <c r="M29" s="64">
        <f t="shared" si="6"/>
        <v>2748800</v>
      </c>
      <c r="N29" s="63">
        <f t="shared" si="6"/>
        <v>18.325333333333333</v>
      </c>
      <c r="O29" s="63">
        <f t="shared" si="7"/>
        <v>18.325333333333333</v>
      </c>
      <c r="P29" s="63"/>
      <c r="R29" s="65"/>
    </row>
    <row r="30" spans="1:18" ht="13.5" customHeight="1" x14ac:dyDescent="0.25">
      <c r="A30" s="55">
        <f t="shared" si="8"/>
        <v>12</v>
      </c>
      <c r="B30" s="56" t="s">
        <v>47</v>
      </c>
      <c r="C30" s="57"/>
      <c r="D30" s="58"/>
      <c r="E30" s="66" t="s">
        <v>48</v>
      </c>
      <c r="F30" s="60">
        <v>13500000</v>
      </c>
      <c r="G30" s="61">
        <v>2815000</v>
      </c>
      <c r="H30" s="62">
        <f t="shared" si="9"/>
        <v>805000</v>
      </c>
      <c r="I30" s="61">
        <v>3620000</v>
      </c>
      <c r="J30" s="63">
        <f t="shared" si="4"/>
        <v>26.814814814814813</v>
      </c>
      <c r="K30" s="64">
        <f t="shared" si="5"/>
        <v>2815000</v>
      </c>
      <c r="L30" s="62">
        <f t="shared" si="10"/>
        <v>805000</v>
      </c>
      <c r="M30" s="64">
        <f t="shared" si="6"/>
        <v>3620000</v>
      </c>
      <c r="N30" s="63">
        <f t="shared" si="6"/>
        <v>26.814814814814813</v>
      </c>
      <c r="O30" s="63">
        <f t="shared" si="7"/>
        <v>26.814814814814813</v>
      </c>
      <c r="P30" s="63"/>
      <c r="R30" s="65"/>
    </row>
    <row r="31" spans="1:18" ht="13.5" customHeight="1" x14ac:dyDescent="0.25">
      <c r="A31" s="55">
        <f t="shared" si="8"/>
        <v>13</v>
      </c>
      <c r="B31" s="56" t="s">
        <v>49</v>
      </c>
      <c r="C31" s="57"/>
      <c r="D31" s="58"/>
      <c r="E31" s="59" t="s">
        <v>50</v>
      </c>
      <c r="F31" s="60">
        <v>5000000</v>
      </c>
      <c r="G31" s="61">
        <v>0</v>
      </c>
      <c r="H31" s="62">
        <f t="shared" si="9"/>
        <v>975000</v>
      </c>
      <c r="I31" s="61">
        <v>975000</v>
      </c>
      <c r="J31" s="63">
        <f t="shared" si="4"/>
        <v>19.5</v>
      </c>
      <c r="K31" s="64">
        <f t="shared" si="5"/>
        <v>0</v>
      </c>
      <c r="L31" s="62">
        <f t="shared" si="10"/>
        <v>975000</v>
      </c>
      <c r="M31" s="64">
        <f t="shared" si="6"/>
        <v>975000</v>
      </c>
      <c r="N31" s="63">
        <f t="shared" si="6"/>
        <v>19.5</v>
      </c>
      <c r="O31" s="63">
        <f t="shared" si="7"/>
        <v>19.5</v>
      </c>
      <c r="P31" s="63"/>
      <c r="R31" s="65"/>
    </row>
    <row r="32" spans="1:18" ht="24" customHeight="1" x14ac:dyDescent="0.25">
      <c r="A32" s="55">
        <f t="shared" si="8"/>
        <v>14</v>
      </c>
      <c r="B32" s="56" t="s">
        <v>51</v>
      </c>
      <c r="C32" s="57"/>
      <c r="D32" s="58"/>
      <c r="E32" s="59" t="s">
        <v>52</v>
      </c>
      <c r="F32" s="60">
        <v>158000000</v>
      </c>
      <c r="G32" s="61">
        <v>5489500</v>
      </c>
      <c r="H32" s="62">
        <f t="shared" si="9"/>
        <v>3220000</v>
      </c>
      <c r="I32" s="61">
        <v>8709500</v>
      </c>
      <c r="J32" s="63">
        <f t="shared" si="4"/>
        <v>5.5123417721518981</v>
      </c>
      <c r="K32" s="64">
        <f t="shared" si="5"/>
        <v>5489500</v>
      </c>
      <c r="L32" s="62">
        <f t="shared" si="10"/>
        <v>3220000</v>
      </c>
      <c r="M32" s="64">
        <f t="shared" si="6"/>
        <v>8709500</v>
      </c>
      <c r="N32" s="63">
        <f t="shared" si="6"/>
        <v>5.5123417721518981</v>
      </c>
      <c r="O32" s="63">
        <f t="shared" si="7"/>
        <v>5.5123417721518981</v>
      </c>
      <c r="P32" s="63"/>
      <c r="R32" s="65"/>
    </row>
    <row r="33" spans="1:18" ht="13.5" customHeight="1" x14ac:dyDescent="0.25">
      <c r="A33" s="55">
        <f t="shared" si="8"/>
        <v>15</v>
      </c>
      <c r="B33" s="56" t="s">
        <v>53</v>
      </c>
      <c r="C33" s="57"/>
      <c r="D33" s="58"/>
      <c r="E33" s="59" t="s">
        <v>54</v>
      </c>
      <c r="F33" s="60">
        <v>8000000</v>
      </c>
      <c r="G33" s="61">
        <v>0</v>
      </c>
      <c r="H33" s="62">
        <f t="shared" si="9"/>
        <v>0</v>
      </c>
      <c r="I33" s="61">
        <v>0</v>
      </c>
      <c r="J33" s="63">
        <f t="shared" si="4"/>
        <v>0</v>
      </c>
      <c r="K33" s="64">
        <f t="shared" si="5"/>
        <v>0</v>
      </c>
      <c r="L33" s="62">
        <f t="shared" si="10"/>
        <v>0</v>
      </c>
      <c r="M33" s="64">
        <f t="shared" si="6"/>
        <v>0</v>
      </c>
      <c r="N33" s="63">
        <f t="shared" si="6"/>
        <v>0</v>
      </c>
      <c r="O33" s="63">
        <f t="shared" si="7"/>
        <v>0</v>
      </c>
      <c r="P33" s="63"/>
      <c r="R33" s="65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I34" si="13">SUM(G35:G37)</f>
        <v>18125000</v>
      </c>
      <c r="H34" s="72">
        <f t="shared" si="13"/>
        <v>40900000</v>
      </c>
      <c r="I34" s="72">
        <f t="shared" si="13"/>
        <v>59025000</v>
      </c>
      <c r="J34" s="73">
        <f t="shared" si="4"/>
        <v>3.6890625000000004</v>
      </c>
      <c r="K34" s="74">
        <f t="shared" si="5"/>
        <v>18125000</v>
      </c>
      <c r="L34" s="75">
        <f t="shared" si="10"/>
        <v>40900000</v>
      </c>
      <c r="M34" s="74">
        <f t="shared" si="6"/>
        <v>59025000</v>
      </c>
      <c r="N34" s="73">
        <f t="shared" si="6"/>
        <v>3.6890625000000004</v>
      </c>
      <c r="O34" s="73">
        <f t="shared" si="7"/>
        <v>3.6890625000000004</v>
      </c>
      <c r="P34" s="73"/>
      <c r="R34" s="77"/>
    </row>
    <row r="35" spans="1:18" s="11" customFormat="1" ht="24.75" customHeight="1" x14ac:dyDescent="0.25">
      <c r="A35" s="55">
        <f>A33+1</f>
        <v>16</v>
      </c>
      <c r="B35" s="56" t="s">
        <v>56</v>
      </c>
      <c r="C35" s="57"/>
      <c r="D35" s="58"/>
      <c r="E35" s="59" t="s">
        <v>57</v>
      </c>
      <c r="F35" s="60">
        <v>50000000</v>
      </c>
      <c r="G35" s="61">
        <v>18125000</v>
      </c>
      <c r="H35" s="62">
        <f t="shared" si="9"/>
        <v>26250000</v>
      </c>
      <c r="I35" s="61">
        <v>44375000</v>
      </c>
      <c r="J35" s="63">
        <f t="shared" si="4"/>
        <v>88.75</v>
      </c>
      <c r="K35" s="64">
        <f t="shared" si="5"/>
        <v>18125000</v>
      </c>
      <c r="L35" s="62">
        <f t="shared" si="10"/>
        <v>26250000</v>
      </c>
      <c r="M35" s="64">
        <f t="shared" si="6"/>
        <v>44375000</v>
      </c>
      <c r="N35" s="63">
        <f t="shared" si="6"/>
        <v>88.75</v>
      </c>
      <c r="O35" s="63">
        <f t="shared" si="7"/>
        <v>88.75</v>
      </c>
      <c r="P35" s="63"/>
      <c r="R35" s="65"/>
    </row>
    <row r="36" spans="1:18" s="11" customFormat="1" ht="33.75" customHeight="1" x14ac:dyDescent="0.25">
      <c r="A36" s="55">
        <f t="shared" si="8"/>
        <v>17</v>
      </c>
      <c r="B36" s="56" t="s">
        <v>58</v>
      </c>
      <c r="C36" s="57"/>
      <c r="D36" s="58"/>
      <c r="E36" s="59" t="s">
        <v>59</v>
      </c>
      <c r="F36" s="60">
        <v>1500000000</v>
      </c>
      <c r="G36" s="61">
        <v>0</v>
      </c>
      <c r="H36" s="62">
        <f t="shared" si="9"/>
        <v>14650000</v>
      </c>
      <c r="I36" s="61">
        <v>14650000</v>
      </c>
      <c r="J36" s="63">
        <f t="shared" si="4"/>
        <v>0.97666666666666668</v>
      </c>
      <c r="K36" s="64">
        <f t="shared" si="5"/>
        <v>0</v>
      </c>
      <c r="L36" s="62">
        <f t="shared" si="10"/>
        <v>14650000</v>
      </c>
      <c r="M36" s="64">
        <f t="shared" si="6"/>
        <v>14650000</v>
      </c>
      <c r="N36" s="63">
        <f t="shared" si="6"/>
        <v>0.97666666666666668</v>
      </c>
      <c r="O36" s="63">
        <f t="shared" si="7"/>
        <v>0.97666666666666668</v>
      </c>
      <c r="P36" s="63"/>
      <c r="R36" s="65"/>
    </row>
    <row r="37" spans="1:18" ht="21.95" customHeight="1" x14ac:dyDescent="0.25">
      <c r="A37" s="55">
        <f t="shared" si="8"/>
        <v>18</v>
      </c>
      <c r="B37" s="56" t="s">
        <v>60</v>
      </c>
      <c r="C37" s="57"/>
      <c r="D37" s="58"/>
      <c r="E37" s="66" t="s">
        <v>61</v>
      </c>
      <c r="F37" s="60">
        <v>50000000</v>
      </c>
      <c r="G37" s="61">
        <v>0</v>
      </c>
      <c r="H37" s="62">
        <f t="shared" si="9"/>
        <v>0</v>
      </c>
      <c r="I37" s="61">
        <v>0</v>
      </c>
      <c r="J37" s="63">
        <f t="shared" si="4"/>
        <v>0</v>
      </c>
      <c r="K37" s="64">
        <f t="shared" si="5"/>
        <v>0</v>
      </c>
      <c r="L37" s="62">
        <f t="shared" si="10"/>
        <v>0</v>
      </c>
      <c r="M37" s="64">
        <f t="shared" si="6"/>
        <v>0</v>
      </c>
      <c r="N37" s="62">
        <f t="shared" si="6"/>
        <v>0</v>
      </c>
      <c r="O37" s="62">
        <f t="shared" si="7"/>
        <v>0</v>
      </c>
      <c r="P37" s="63"/>
      <c r="R37" s="65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4">SUM(G39:G42)</f>
        <v>101891336</v>
      </c>
      <c r="H38" s="72">
        <f t="shared" si="14"/>
        <v>61632880</v>
      </c>
      <c r="I38" s="72">
        <f t="shared" si="14"/>
        <v>163524216</v>
      </c>
      <c r="J38" s="73">
        <f t="shared" si="4"/>
        <v>37.49265527914708</v>
      </c>
      <c r="K38" s="74">
        <f t="shared" si="5"/>
        <v>101891336</v>
      </c>
      <c r="L38" s="75">
        <f t="shared" si="10"/>
        <v>61632880</v>
      </c>
      <c r="M38" s="74">
        <f t="shared" si="6"/>
        <v>163524216</v>
      </c>
      <c r="N38" s="73">
        <f t="shared" si="6"/>
        <v>37.49265527914708</v>
      </c>
      <c r="O38" s="73">
        <f t="shared" si="7"/>
        <v>37.49265527914708</v>
      </c>
      <c r="P38" s="73"/>
      <c r="R38" s="77"/>
    </row>
    <row r="39" spans="1:18" ht="13.5" customHeight="1" x14ac:dyDescent="0.25">
      <c r="A39" s="55">
        <f>A37+1</f>
        <v>19</v>
      </c>
      <c r="B39" s="56" t="s">
        <v>63</v>
      </c>
      <c r="C39" s="57"/>
      <c r="D39" s="58"/>
      <c r="E39" s="59" t="s">
        <v>64</v>
      </c>
      <c r="F39" s="60">
        <v>3300000</v>
      </c>
      <c r="G39" s="61">
        <v>360000</v>
      </c>
      <c r="H39" s="62">
        <f t="shared" si="9"/>
        <v>180000</v>
      </c>
      <c r="I39" s="61">
        <v>540000</v>
      </c>
      <c r="J39" s="63">
        <f t="shared" si="4"/>
        <v>16.363636363636363</v>
      </c>
      <c r="K39" s="64">
        <f t="shared" si="5"/>
        <v>360000</v>
      </c>
      <c r="L39" s="62">
        <f t="shared" si="10"/>
        <v>180000</v>
      </c>
      <c r="M39" s="64">
        <f t="shared" si="6"/>
        <v>540000</v>
      </c>
      <c r="N39" s="63">
        <f t="shared" si="6"/>
        <v>16.363636363636363</v>
      </c>
      <c r="O39" s="63">
        <f t="shared" si="7"/>
        <v>16.363636363636363</v>
      </c>
      <c r="P39" s="63"/>
      <c r="R39" s="65"/>
    </row>
    <row r="40" spans="1:18" s="11" customFormat="1" ht="24" customHeight="1" x14ac:dyDescent="0.25">
      <c r="A40" s="55">
        <f t="shared" si="8"/>
        <v>20</v>
      </c>
      <c r="B40" s="56" t="s">
        <v>65</v>
      </c>
      <c r="C40" s="57"/>
      <c r="D40" s="58"/>
      <c r="E40" s="59" t="s">
        <v>66</v>
      </c>
      <c r="F40" s="60">
        <v>85250000</v>
      </c>
      <c r="G40" s="61">
        <v>16722336</v>
      </c>
      <c r="H40" s="62">
        <f t="shared" si="9"/>
        <v>5472880</v>
      </c>
      <c r="I40" s="61">
        <v>22195216</v>
      </c>
      <c r="J40" s="63">
        <f t="shared" si="4"/>
        <v>26.035443988269797</v>
      </c>
      <c r="K40" s="64">
        <f t="shared" si="5"/>
        <v>16722336</v>
      </c>
      <c r="L40" s="62">
        <f t="shared" si="10"/>
        <v>5472880</v>
      </c>
      <c r="M40" s="64">
        <f t="shared" si="6"/>
        <v>22195216</v>
      </c>
      <c r="N40" s="63">
        <f t="shared" si="6"/>
        <v>26.035443988269797</v>
      </c>
      <c r="O40" s="63">
        <f t="shared" si="7"/>
        <v>26.035443988269797</v>
      </c>
      <c r="P40" s="63"/>
      <c r="R40" s="65"/>
    </row>
    <row r="41" spans="1:18" ht="13.5" customHeight="1" x14ac:dyDescent="0.25">
      <c r="A41" s="55">
        <f t="shared" si="8"/>
        <v>21</v>
      </c>
      <c r="B41" s="56" t="s">
        <v>67</v>
      </c>
      <c r="C41" s="57"/>
      <c r="D41" s="58"/>
      <c r="E41" s="59" t="s">
        <v>68</v>
      </c>
      <c r="F41" s="60">
        <v>20000000</v>
      </c>
      <c r="G41" s="61">
        <v>2769000</v>
      </c>
      <c r="H41" s="62">
        <f t="shared" si="9"/>
        <v>1100000</v>
      </c>
      <c r="I41" s="61">
        <v>3869000</v>
      </c>
      <c r="J41" s="63">
        <f t="shared" si="4"/>
        <v>19.345000000000002</v>
      </c>
      <c r="K41" s="64">
        <f t="shared" si="5"/>
        <v>2769000</v>
      </c>
      <c r="L41" s="62">
        <f t="shared" si="10"/>
        <v>1100000</v>
      </c>
      <c r="M41" s="64">
        <f t="shared" si="6"/>
        <v>3869000</v>
      </c>
      <c r="N41" s="63">
        <f t="shared" si="6"/>
        <v>19.345000000000002</v>
      </c>
      <c r="O41" s="63">
        <f t="shared" si="7"/>
        <v>19.345000000000002</v>
      </c>
      <c r="P41" s="63"/>
      <c r="R41" s="65"/>
    </row>
    <row r="42" spans="1:18" ht="13.5" customHeight="1" x14ac:dyDescent="0.25">
      <c r="A42" s="55">
        <f t="shared" si="8"/>
        <v>22</v>
      </c>
      <c r="B42" s="56" t="s">
        <v>69</v>
      </c>
      <c r="C42" s="57"/>
      <c r="D42" s="58"/>
      <c r="E42" s="59" t="s">
        <v>70</v>
      </c>
      <c r="F42" s="60">
        <v>327600000</v>
      </c>
      <c r="G42" s="61">
        <v>82040000</v>
      </c>
      <c r="H42" s="62">
        <f t="shared" si="9"/>
        <v>54880000</v>
      </c>
      <c r="I42" s="61">
        <v>136920000</v>
      </c>
      <c r="J42" s="63">
        <f t="shared" si="4"/>
        <v>41.794871794871796</v>
      </c>
      <c r="K42" s="64">
        <f t="shared" si="5"/>
        <v>82040000</v>
      </c>
      <c r="L42" s="62">
        <f t="shared" si="10"/>
        <v>54880000</v>
      </c>
      <c r="M42" s="64">
        <f t="shared" si="6"/>
        <v>136920000</v>
      </c>
      <c r="N42" s="63">
        <f t="shared" si="6"/>
        <v>41.794871794871796</v>
      </c>
      <c r="O42" s="63">
        <f t="shared" si="7"/>
        <v>41.794871794871796</v>
      </c>
      <c r="P42" s="63"/>
      <c r="R42" s="65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5">SUM(G44:G48)</f>
        <v>20526043</v>
      </c>
      <c r="H43" s="72">
        <f t="shared" si="15"/>
        <v>22859112</v>
      </c>
      <c r="I43" s="72">
        <f t="shared" si="15"/>
        <v>43385155</v>
      </c>
      <c r="J43" s="73">
        <f t="shared" si="4"/>
        <v>16.365766115799122</v>
      </c>
      <c r="K43" s="74">
        <f t="shared" si="5"/>
        <v>20526043</v>
      </c>
      <c r="L43" s="75">
        <f t="shared" si="10"/>
        <v>22859112</v>
      </c>
      <c r="M43" s="74">
        <f t="shared" si="6"/>
        <v>43385155</v>
      </c>
      <c r="N43" s="73">
        <f t="shared" si="6"/>
        <v>16.365766115799122</v>
      </c>
      <c r="O43" s="73">
        <f t="shared" si="7"/>
        <v>16.365766115799122</v>
      </c>
      <c r="P43" s="73"/>
      <c r="R43" s="77"/>
    </row>
    <row r="44" spans="1:18" ht="20.100000000000001" customHeight="1" x14ac:dyDescent="0.25">
      <c r="A44" s="55">
        <f>A42+1</f>
        <v>23</v>
      </c>
      <c r="B44" s="56" t="s">
        <v>72</v>
      </c>
      <c r="C44" s="57"/>
      <c r="D44" s="58"/>
      <c r="E44" s="66" t="s">
        <v>73</v>
      </c>
      <c r="F44" s="60">
        <v>30000000</v>
      </c>
      <c r="G44" s="61">
        <v>4890000</v>
      </c>
      <c r="H44" s="62">
        <f t="shared" si="9"/>
        <v>1750000</v>
      </c>
      <c r="I44" s="61">
        <v>6640000</v>
      </c>
      <c r="J44" s="63">
        <f t="shared" si="4"/>
        <v>22.133333333333333</v>
      </c>
      <c r="K44" s="64">
        <f t="shared" si="5"/>
        <v>4890000</v>
      </c>
      <c r="L44" s="62">
        <f t="shared" si="10"/>
        <v>1750000</v>
      </c>
      <c r="M44" s="64">
        <f t="shared" si="6"/>
        <v>6640000</v>
      </c>
      <c r="N44" s="63">
        <f t="shared" si="6"/>
        <v>22.133333333333333</v>
      </c>
      <c r="O44" s="63">
        <f t="shared" si="7"/>
        <v>22.133333333333333</v>
      </c>
      <c r="P44" s="63"/>
      <c r="R44" s="65"/>
    </row>
    <row r="45" spans="1:18" ht="20.45" customHeight="1" x14ac:dyDescent="0.25">
      <c r="A45" s="55">
        <f t="shared" si="8"/>
        <v>24</v>
      </c>
      <c r="B45" s="56" t="s">
        <v>74</v>
      </c>
      <c r="C45" s="57"/>
      <c r="D45" s="58"/>
      <c r="E45" s="66" t="s">
        <v>75</v>
      </c>
      <c r="F45" s="60">
        <v>80000000</v>
      </c>
      <c r="G45" s="61">
        <v>9986043</v>
      </c>
      <c r="H45" s="62">
        <f>I45-G45</f>
        <v>1323023</v>
      </c>
      <c r="I45" s="61">
        <v>11309066</v>
      </c>
      <c r="J45" s="63">
        <f t="shared" si="4"/>
        <v>14.136332500000002</v>
      </c>
      <c r="K45" s="64">
        <f t="shared" si="5"/>
        <v>9986043</v>
      </c>
      <c r="L45" s="62">
        <f t="shared" si="10"/>
        <v>1323023</v>
      </c>
      <c r="M45" s="64">
        <f t="shared" si="6"/>
        <v>11309066</v>
      </c>
      <c r="N45" s="63">
        <f>J45</f>
        <v>14.136332500000002</v>
      </c>
      <c r="O45" s="63">
        <f>N45</f>
        <v>14.136332500000002</v>
      </c>
      <c r="P45" s="63"/>
      <c r="R45" s="65"/>
    </row>
    <row r="46" spans="1:18" ht="22.5" customHeight="1" x14ac:dyDescent="0.25">
      <c r="A46" s="55">
        <f t="shared" si="8"/>
        <v>25</v>
      </c>
      <c r="B46" s="56" t="s">
        <v>76</v>
      </c>
      <c r="C46" s="57"/>
      <c r="D46" s="58"/>
      <c r="E46" s="66" t="s">
        <v>77</v>
      </c>
      <c r="F46" s="60">
        <v>100000000</v>
      </c>
      <c r="G46" s="61">
        <v>0</v>
      </c>
      <c r="H46" s="62">
        <f t="shared" si="9"/>
        <v>19786089</v>
      </c>
      <c r="I46" s="61">
        <v>19786089</v>
      </c>
      <c r="J46" s="63">
        <f t="shared" si="4"/>
        <v>19.786089</v>
      </c>
      <c r="K46" s="64">
        <f t="shared" si="5"/>
        <v>0</v>
      </c>
      <c r="L46" s="62">
        <f t="shared" si="10"/>
        <v>19786089</v>
      </c>
      <c r="M46" s="64">
        <f t="shared" si="6"/>
        <v>19786089</v>
      </c>
      <c r="N46" s="63">
        <f t="shared" si="6"/>
        <v>19.786089</v>
      </c>
      <c r="O46" s="63">
        <f t="shared" si="7"/>
        <v>19.786089</v>
      </c>
      <c r="P46" s="63"/>
      <c r="R46" s="65"/>
    </row>
    <row r="47" spans="1:18" ht="21" customHeight="1" x14ac:dyDescent="0.25">
      <c r="A47" s="55">
        <f t="shared" si="8"/>
        <v>26</v>
      </c>
      <c r="B47" s="56" t="s">
        <v>78</v>
      </c>
      <c r="C47" s="57"/>
      <c r="D47" s="58"/>
      <c r="E47" s="66" t="s">
        <v>79</v>
      </c>
      <c r="F47" s="60">
        <v>20000000</v>
      </c>
      <c r="G47" s="61">
        <v>5650000</v>
      </c>
      <c r="H47" s="62">
        <f t="shared" si="9"/>
        <v>0</v>
      </c>
      <c r="I47" s="61">
        <v>5650000</v>
      </c>
      <c r="J47" s="63">
        <f t="shared" si="4"/>
        <v>28.249999999999996</v>
      </c>
      <c r="K47" s="64">
        <f t="shared" si="5"/>
        <v>5650000</v>
      </c>
      <c r="L47" s="62">
        <f t="shared" si="10"/>
        <v>0</v>
      </c>
      <c r="M47" s="64">
        <f t="shared" si="6"/>
        <v>5650000</v>
      </c>
      <c r="N47" s="63">
        <f t="shared" si="6"/>
        <v>28.249999999999996</v>
      </c>
      <c r="O47" s="63">
        <f t="shared" si="7"/>
        <v>28.249999999999996</v>
      </c>
      <c r="P47" s="63"/>
      <c r="R47" s="65"/>
    </row>
    <row r="48" spans="1:18" s="48" customFormat="1" ht="24.75" customHeight="1" x14ac:dyDescent="0.25">
      <c r="A48" s="39">
        <f t="shared" si="8"/>
        <v>27</v>
      </c>
      <c r="B48" s="56" t="s">
        <v>80</v>
      </c>
      <c r="C48" s="57"/>
      <c r="D48" s="58"/>
      <c r="E48" s="66" t="s">
        <v>81</v>
      </c>
      <c r="F48" s="60">
        <v>35097000</v>
      </c>
      <c r="G48" s="61">
        <v>0</v>
      </c>
      <c r="H48" s="47">
        <f t="shared" si="9"/>
        <v>0</v>
      </c>
      <c r="I48" s="61">
        <v>0</v>
      </c>
      <c r="J48" s="63">
        <f t="shared" si="4"/>
        <v>0</v>
      </c>
      <c r="K48" s="46">
        <f t="shared" si="5"/>
        <v>0</v>
      </c>
      <c r="L48" s="47">
        <f t="shared" si="10"/>
        <v>0</v>
      </c>
      <c r="M48" s="46">
        <f t="shared" si="6"/>
        <v>0</v>
      </c>
      <c r="N48" s="45">
        <f t="shared" si="6"/>
        <v>0</v>
      </c>
      <c r="O48" s="45">
        <f t="shared" si="7"/>
        <v>0</v>
      </c>
      <c r="P48" s="45"/>
      <c r="R48" s="65"/>
    </row>
    <row r="49" spans="1:18" s="54" customFormat="1" ht="22.5" customHeight="1" x14ac:dyDescent="0.25">
      <c r="A49" s="39">
        <f t="shared" si="8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4">
        <f t="shared" ref="G49:I49" si="16">G50+G55</f>
        <v>281243200</v>
      </c>
      <c r="H49" s="44">
        <f t="shared" si="16"/>
        <v>632403300</v>
      </c>
      <c r="I49" s="44">
        <f t="shared" si="16"/>
        <v>913646500</v>
      </c>
      <c r="J49" s="45">
        <f t="shared" si="4"/>
        <v>78.438058035714292</v>
      </c>
      <c r="K49" s="46">
        <f t="shared" si="5"/>
        <v>281243200</v>
      </c>
      <c r="L49" s="47">
        <f t="shared" si="10"/>
        <v>632403300</v>
      </c>
      <c r="M49" s="46">
        <f t="shared" si="6"/>
        <v>913646500</v>
      </c>
      <c r="N49" s="45">
        <f t="shared" si="6"/>
        <v>78.438058035714292</v>
      </c>
      <c r="O49" s="45">
        <f t="shared" si="7"/>
        <v>78.438058035714292</v>
      </c>
      <c r="P49" s="45"/>
      <c r="R49" s="49"/>
    </row>
    <row r="50" spans="1:18" s="87" customFormat="1" ht="17.45" customHeight="1" x14ac:dyDescent="0.25">
      <c r="A50" s="67">
        <f>A49+1</f>
        <v>29</v>
      </c>
      <c r="B50" s="83" t="s">
        <v>84</v>
      </c>
      <c r="C50" s="84"/>
      <c r="D50" s="85" t="s">
        <v>85</v>
      </c>
      <c r="E50" s="86"/>
      <c r="F50" s="72">
        <f>SUM(F51:F54)</f>
        <v>154800000</v>
      </c>
      <c r="G50" s="72">
        <f t="shared" ref="G50:I50" si="17">SUM(G51:G54)</f>
        <v>25309300</v>
      </c>
      <c r="H50" s="72">
        <f t="shared" si="17"/>
        <v>0</v>
      </c>
      <c r="I50" s="72">
        <f t="shared" si="17"/>
        <v>25309300</v>
      </c>
      <c r="J50" s="73">
        <f t="shared" si="4"/>
        <v>16.349677002583977</v>
      </c>
      <c r="K50" s="74">
        <f t="shared" si="5"/>
        <v>25309300</v>
      </c>
      <c r="L50" s="75">
        <f t="shared" si="10"/>
        <v>0</v>
      </c>
      <c r="M50" s="74">
        <f t="shared" si="6"/>
        <v>25309300</v>
      </c>
      <c r="N50" s="73">
        <f t="shared" si="6"/>
        <v>16.349677002583977</v>
      </c>
      <c r="O50" s="73">
        <f t="shared" si="7"/>
        <v>16.349677002583977</v>
      </c>
      <c r="P50" s="73"/>
      <c r="R50" s="77"/>
    </row>
    <row r="51" spans="1:18" ht="19.5" customHeight="1" x14ac:dyDescent="0.25">
      <c r="A51" s="55">
        <f t="shared" si="8"/>
        <v>30</v>
      </c>
      <c r="B51" s="56" t="s">
        <v>86</v>
      </c>
      <c r="C51" s="57"/>
      <c r="D51" s="58"/>
      <c r="E51" s="66" t="s">
        <v>87</v>
      </c>
      <c r="F51" s="60">
        <v>14000000</v>
      </c>
      <c r="G51" s="61">
        <v>13991000</v>
      </c>
      <c r="H51" s="62">
        <f t="shared" si="9"/>
        <v>0</v>
      </c>
      <c r="I51" s="61">
        <v>13991000</v>
      </c>
      <c r="J51" s="63">
        <f t="shared" si="4"/>
        <v>99.935714285714283</v>
      </c>
      <c r="K51" s="64">
        <f t="shared" si="5"/>
        <v>13991000</v>
      </c>
      <c r="L51" s="62">
        <f t="shared" si="10"/>
        <v>0</v>
      </c>
      <c r="M51" s="64">
        <f t="shared" si="6"/>
        <v>13991000</v>
      </c>
      <c r="N51" s="63">
        <f t="shared" si="6"/>
        <v>99.935714285714283</v>
      </c>
      <c r="O51" s="63">
        <f t="shared" si="7"/>
        <v>99.935714285714283</v>
      </c>
      <c r="P51" s="63"/>
      <c r="R51" s="65"/>
    </row>
    <row r="52" spans="1:18" ht="23.1" customHeight="1" x14ac:dyDescent="0.25">
      <c r="A52" s="55">
        <f t="shared" si="8"/>
        <v>31</v>
      </c>
      <c r="B52" s="56" t="s">
        <v>88</v>
      </c>
      <c r="C52" s="57"/>
      <c r="D52" s="58"/>
      <c r="E52" s="66" t="s">
        <v>89</v>
      </c>
      <c r="F52" s="60">
        <v>20800000</v>
      </c>
      <c r="G52" s="61">
        <v>3950000</v>
      </c>
      <c r="H52" s="62">
        <f t="shared" si="9"/>
        <v>0</v>
      </c>
      <c r="I52" s="61">
        <v>3950000</v>
      </c>
      <c r="J52" s="63">
        <f t="shared" si="4"/>
        <v>18.990384615384613</v>
      </c>
      <c r="K52" s="64">
        <f t="shared" si="5"/>
        <v>3950000</v>
      </c>
      <c r="L52" s="62">
        <f t="shared" si="10"/>
        <v>0</v>
      </c>
      <c r="M52" s="64">
        <f t="shared" si="6"/>
        <v>3950000</v>
      </c>
      <c r="N52" s="63">
        <f t="shared" si="6"/>
        <v>18.990384615384613</v>
      </c>
      <c r="O52" s="63">
        <f t="shared" si="7"/>
        <v>18.990384615384613</v>
      </c>
      <c r="P52" s="63"/>
      <c r="R52" s="65"/>
    </row>
    <row r="53" spans="1:18" ht="23.25" customHeight="1" x14ac:dyDescent="0.25">
      <c r="A53" s="55">
        <f t="shared" si="8"/>
        <v>32</v>
      </c>
      <c r="B53" s="56" t="s">
        <v>90</v>
      </c>
      <c r="C53" s="57"/>
      <c r="D53" s="58"/>
      <c r="E53" s="59" t="s">
        <v>91</v>
      </c>
      <c r="F53" s="60">
        <v>100000000</v>
      </c>
      <c r="G53" s="61">
        <v>0</v>
      </c>
      <c r="H53" s="62">
        <f t="shared" si="9"/>
        <v>0</v>
      </c>
      <c r="I53" s="61">
        <v>0</v>
      </c>
      <c r="J53" s="63">
        <f t="shared" si="4"/>
        <v>0</v>
      </c>
      <c r="K53" s="64">
        <f t="shared" si="5"/>
        <v>0</v>
      </c>
      <c r="L53" s="62">
        <f t="shared" si="10"/>
        <v>0</v>
      </c>
      <c r="M53" s="64">
        <f t="shared" si="6"/>
        <v>0</v>
      </c>
      <c r="N53" s="63">
        <f t="shared" si="6"/>
        <v>0</v>
      </c>
      <c r="O53" s="63">
        <f t="shared" si="7"/>
        <v>0</v>
      </c>
      <c r="P53" s="63"/>
      <c r="R53" s="65"/>
    </row>
    <row r="54" spans="1:18" s="48" customFormat="1" ht="23.25" customHeight="1" x14ac:dyDescent="0.25">
      <c r="A54" s="39">
        <f t="shared" si="8"/>
        <v>33</v>
      </c>
      <c r="B54" s="56" t="s">
        <v>92</v>
      </c>
      <c r="C54" s="57"/>
      <c r="D54" s="58"/>
      <c r="E54" s="59" t="s">
        <v>93</v>
      </c>
      <c r="F54" s="60">
        <v>20000000</v>
      </c>
      <c r="G54" s="61">
        <v>7368300</v>
      </c>
      <c r="H54" s="47">
        <f t="shared" si="9"/>
        <v>0</v>
      </c>
      <c r="I54" s="61">
        <v>7368300</v>
      </c>
      <c r="J54" s="63">
        <f t="shared" si="4"/>
        <v>36.841499999999996</v>
      </c>
      <c r="K54" s="46">
        <f t="shared" si="5"/>
        <v>7368300</v>
      </c>
      <c r="L54" s="47">
        <f t="shared" si="10"/>
        <v>0</v>
      </c>
      <c r="M54" s="46">
        <f t="shared" si="6"/>
        <v>7368300</v>
      </c>
      <c r="N54" s="45">
        <f t="shared" si="6"/>
        <v>36.841499999999996</v>
      </c>
      <c r="O54" s="45">
        <f t="shared" si="7"/>
        <v>36.841499999999996</v>
      </c>
      <c r="P54" s="45"/>
      <c r="R54" s="65"/>
    </row>
    <row r="55" spans="1:18" s="87" customFormat="1" ht="23.25" customHeight="1" x14ac:dyDescent="0.25">
      <c r="A55" s="67"/>
      <c r="B55" s="68"/>
      <c r="C55" s="69"/>
      <c r="D55" s="88" t="s">
        <v>94</v>
      </c>
      <c r="E55" s="89"/>
      <c r="F55" s="72">
        <f>SUM(F56:F57)</f>
        <v>1010000000</v>
      </c>
      <c r="G55" s="72">
        <f t="shared" ref="G55:I55" si="18">SUM(G56:G57)</f>
        <v>255933900</v>
      </c>
      <c r="H55" s="72">
        <f t="shared" si="18"/>
        <v>632403300</v>
      </c>
      <c r="I55" s="72">
        <f t="shared" si="18"/>
        <v>888337200</v>
      </c>
      <c r="J55" s="73">
        <f t="shared" si="4"/>
        <v>87.954178217821777</v>
      </c>
      <c r="K55" s="74">
        <f t="shared" si="5"/>
        <v>255933900</v>
      </c>
      <c r="L55" s="75">
        <f t="shared" si="10"/>
        <v>632403300</v>
      </c>
      <c r="M55" s="74">
        <f t="shared" si="6"/>
        <v>888337200</v>
      </c>
      <c r="N55" s="73">
        <f t="shared" si="6"/>
        <v>87.954178217821777</v>
      </c>
      <c r="O55" s="73">
        <f t="shared" si="7"/>
        <v>87.954178217821777</v>
      </c>
      <c r="P55" s="73"/>
      <c r="R55" s="77"/>
    </row>
    <row r="56" spans="1:18" ht="19.5" customHeight="1" x14ac:dyDescent="0.25">
      <c r="A56" s="55">
        <f>A54+1</f>
        <v>34</v>
      </c>
      <c r="B56" s="56" t="s">
        <v>95</v>
      </c>
      <c r="C56" s="57"/>
      <c r="D56" s="58"/>
      <c r="E56" s="66" t="s">
        <v>96</v>
      </c>
      <c r="F56" s="60">
        <v>1000000000</v>
      </c>
      <c r="G56" s="61">
        <v>255933900</v>
      </c>
      <c r="H56" s="62">
        <f t="shared" si="9"/>
        <v>632403300</v>
      </c>
      <c r="I56" s="61">
        <v>888337200</v>
      </c>
      <c r="J56" s="63">
        <f t="shared" si="4"/>
        <v>88.83372</v>
      </c>
      <c r="K56" s="64">
        <f t="shared" si="5"/>
        <v>255933900</v>
      </c>
      <c r="L56" s="62">
        <f t="shared" si="10"/>
        <v>632403300</v>
      </c>
      <c r="M56" s="64">
        <f t="shared" si="6"/>
        <v>888337200</v>
      </c>
      <c r="N56" s="63">
        <f t="shared" si="6"/>
        <v>88.83372</v>
      </c>
      <c r="O56" s="63">
        <f t="shared" si="7"/>
        <v>88.83372</v>
      </c>
      <c r="P56" s="63"/>
      <c r="R56" s="65"/>
    </row>
    <row r="57" spans="1:18" ht="13.5" customHeight="1" x14ac:dyDescent="0.25">
      <c r="A57" s="55">
        <f t="shared" si="8"/>
        <v>35</v>
      </c>
      <c r="B57" s="56" t="s">
        <v>97</v>
      </c>
      <c r="C57" s="57"/>
      <c r="D57" s="58"/>
      <c r="E57" s="59" t="s">
        <v>98</v>
      </c>
      <c r="F57" s="60">
        <v>10000000</v>
      </c>
      <c r="G57" s="61">
        <v>0</v>
      </c>
      <c r="H57" s="62">
        <f t="shared" si="9"/>
        <v>0</v>
      </c>
      <c r="I57" s="61">
        <v>0</v>
      </c>
      <c r="J57" s="63">
        <f t="shared" si="4"/>
        <v>0</v>
      </c>
      <c r="K57" s="64">
        <f t="shared" si="5"/>
        <v>0</v>
      </c>
      <c r="L57" s="62">
        <f t="shared" si="10"/>
        <v>0</v>
      </c>
      <c r="M57" s="64">
        <f t="shared" si="6"/>
        <v>0</v>
      </c>
      <c r="N57" s="63">
        <f t="shared" si="6"/>
        <v>0</v>
      </c>
      <c r="O57" s="63">
        <f t="shared" si="7"/>
        <v>0</v>
      </c>
      <c r="P57" s="63"/>
      <c r="R57" s="65"/>
    </row>
    <row r="58" spans="1:18" s="48" customFormat="1" ht="24" customHeight="1" x14ac:dyDescent="0.25">
      <c r="A58" s="39">
        <f t="shared" si="8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4">
        <f t="shared" ref="G58:I58" si="19">G59+G62</f>
        <v>23472800</v>
      </c>
      <c r="H58" s="44">
        <f t="shared" si="19"/>
        <v>30459400</v>
      </c>
      <c r="I58" s="44">
        <f t="shared" si="19"/>
        <v>53932200</v>
      </c>
      <c r="J58" s="45">
        <f t="shared" si="4"/>
        <v>35.990070268863491</v>
      </c>
      <c r="K58" s="46">
        <f t="shared" si="5"/>
        <v>23472800</v>
      </c>
      <c r="L58" s="47">
        <f t="shared" si="10"/>
        <v>30459400</v>
      </c>
      <c r="M58" s="46">
        <f t="shared" si="6"/>
        <v>53932200</v>
      </c>
      <c r="N58" s="45">
        <f t="shared" si="6"/>
        <v>35.990070268863491</v>
      </c>
      <c r="O58" s="45">
        <f t="shared" si="7"/>
        <v>35.990070268863491</v>
      </c>
      <c r="P58" s="45"/>
      <c r="R58" s="49"/>
    </row>
    <row r="59" spans="1:18" s="48" customFormat="1" ht="24.75" customHeight="1" x14ac:dyDescent="0.25">
      <c r="A59" s="39">
        <f t="shared" si="8"/>
        <v>37</v>
      </c>
      <c r="B59" s="90" t="s">
        <v>101</v>
      </c>
      <c r="C59" s="91"/>
      <c r="D59" s="92" t="s">
        <v>102</v>
      </c>
      <c r="E59" s="93"/>
      <c r="F59" s="44">
        <f>SUM(F60:F61)</f>
        <v>65000000</v>
      </c>
      <c r="G59" s="44">
        <f t="shared" ref="G59:I59" si="20">SUM(G60:G61)</f>
        <v>23472800</v>
      </c>
      <c r="H59" s="44">
        <f t="shared" si="20"/>
        <v>15609400</v>
      </c>
      <c r="I59" s="44">
        <f t="shared" si="20"/>
        <v>39082200</v>
      </c>
      <c r="J59" s="45">
        <f t="shared" si="4"/>
        <v>60.126461538461541</v>
      </c>
      <c r="K59" s="46">
        <f t="shared" si="5"/>
        <v>23472800</v>
      </c>
      <c r="L59" s="47">
        <f t="shared" si="10"/>
        <v>15609400</v>
      </c>
      <c r="M59" s="46">
        <f t="shared" si="6"/>
        <v>39082200</v>
      </c>
      <c r="N59" s="45">
        <f t="shared" si="6"/>
        <v>60.126461538461541</v>
      </c>
      <c r="O59" s="45">
        <f t="shared" si="7"/>
        <v>60.126461538461541</v>
      </c>
      <c r="P59" s="45"/>
      <c r="R59" s="49"/>
    </row>
    <row r="60" spans="1:18" ht="13.5" customHeight="1" x14ac:dyDescent="0.25">
      <c r="A60" s="55">
        <f t="shared" si="8"/>
        <v>38</v>
      </c>
      <c r="B60" s="56" t="s">
        <v>103</v>
      </c>
      <c r="C60" s="57"/>
      <c r="D60" s="58"/>
      <c r="E60" s="59" t="s">
        <v>104</v>
      </c>
      <c r="F60" s="60">
        <v>35000000</v>
      </c>
      <c r="G60" s="61">
        <v>6650000</v>
      </c>
      <c r="H60" s="62">
        <f t="shared" si="9"/>
        <v>15609400</v>
      </c>
      <c r="I60" s="61">
        <v>22259400</v>
      </c>
      <c r="J60" s="63">
        <f t="shared" si="4"/>
        <v>63.598285714285716</v>
      </c>
      <c r="K60" s="64">
        <f t="shared" si="5"/>
        <v>6650000</v>
      </c>
      <c r="L60" s="62">
        <f t="shared" si="10"/>
        <v>15609400</v>
      </c>
      <c r="M60" s="64">
        <f t="shared" si="6"/>
        <v>22259400</v>
      </c>
      <c r="N60" s="63">
        <f t="shared" si="6"/>
        <v>63.598285714285716</v>
      </c>
      <c r="O60" s="63">
        <f t="shared" si="7"/>
        <v>63.598285714285716</v>
      </c>
      <c r="P60" s="63"/>
      <c r="R60" s="65"/>
    </row>
    <row r="61" spans="1:18" s="11" customFormat="1" ht="21.75" customHeight="1" x14ac:dyDescent="0.25">
      <c r="A61" s="55">
        <f t="shared" si="8"/>
        <v>39</v>
      </c>
      <c r="B61" s="56" t="s">
        <v>105</v>
      </c>
      <c r="C61" s="57"/>
      <c r="D61" s="58"/>
      <c r="E61" s="59" t="s">
        <v>106</v>
      </c>
      <c r="F61" s="60">
        <v>30000000</v>
      </c>
      <c r="G61" s="61">
        <v>16822800</v>
      </c>
      <c r="H61" s="62">
        <f t="shared" si="9"/>
        <v>0</v>
      </c>
      <c r="I61" s="61">
        <v>16822800</v>
      </c>
      <c r="J61" s="63">
        <f t="shared" si="4"/>
        <v>56.076000000000001</v>
      </c>
      <c r="K61" s="64">
        <f t="shared" si="5"/>
        <v>16822800</v>
      </c>
      <c r="L61" s="62">
        <f t="shared" si="10"/>
        <v>0</v>
      </c>
      <c r="M61" s="64">
        <f t="shared" si="6"/>
        <v>16822800</v>
      </c>
      <c r="N61" s="63">
        <f t="shared" si="6"/>
        <v>56.076000000000001</v>
      </c>
      <c r="O61" s="63">
        <f t="shared" si="7"/>
        <v>56.076000000000001</v>
      </c>
      <c r="P61" s="63"/>
      <c r="R61" s="65"/>
    </row>
    <row r="62" spans="1:18" s="87" customFormat="1" ht="21.75" customHeight="1" x14ac:dyDescent="0.25">
      <c r="A62" s="67"/>
      <c r="B62" s="68"/>
      <c r="C62" s="69"/>
      <c r="D62" s="85" t="s">
        <v>107</v>
      </c>
      <c r="E62" s="86"/>
      <c r="F62" s="72">
        <f>SUM(F63)</f>
        <v>84853000</v>
      </c>
      <c r="G62" s="72">
        <f t="shared" ref="G62:I62" si="21">SUM(G63)</f>
        <v>0</v>
      </c>
      <c r="H62" s="72">
        <f t="shared" si="21"/>
        <v>14850000</v>
      </c>
      <c r="I62" s="72">
        <f t="shared" si="21"/>
        <v>14850000</v>
      </c>
      <c r="J62" s="73">
        <f t="shared" si="4"/>
        <v>17.500854418818427</v>
      </c>
      <c r="K62" s="74">
        <f t="shared" si="5"/>
        <v>0</v>
      </c>
      <c r="L62" s="75">
        <f t="shared" si="10"/>
        <v>14850000</v>
      </c>
      <c r="M62" s="74">
        <f t="shared" si="6"/>
        <v>14850000</v>
      </c>
      <c r="N62" s="73">
        <f t="shared" si="6"/>
        <v>17.500854418818427</v>
      </c>
      <c r="O62" s="73">
        <f t="shared" si="7"/>
        <v>17.500854418818427</v>
      </c>
      <c r="P62" s="73"/>
      <c r="R62" s="77"/>
    </row>
    <row r="63" spans="1:18" ht="27" customHeight="1" x14ac:dyDescent="0.25">
      <c r="A63" s="55">
        <f>A61+1</f>
        <v>40</v>
      </c>
      <c r="B63" s="56" t="s">
        <v>108</v>
      </c>
      <c r="C63" s="57"/>
      <c r="D63" s="58"/>
      <c r="E63" s="59" t="s">
        <v>109</v>
      </c>
      <c r="F63" s="60">
        <v>84853000</v>
      </c>
      <c r="G63" s="61">
        <v>0</v>
      </c>
      <c r="H63" s="62">
        <f t="shared" si="9"/>
        <v>14850000</v>
      </c>
      <c r="I63" s="61">
        <v>14850000</v>
      </c>
      <c r="J63" s="63">
        <f t="shared" si="4"/>
        <v>17.500854418818427</v>
      </c>
      <c r="K63" s="64">
        <f t="shared" si="5"/>
        <v>0</v>
      </c>
      <c r="L63" s="62">
        <f t="shared" si="10"/>
        <v>14850000</v>
      </c>
      <c r="M63" s="64">
        <f t="shared" si="6"/>
        <v>14850000</v>
      </c>
      <c r="N63" s="63">
        <f t="shared" si="6"/>
        <v>17.500854418818427</v>
      </c>
      <c r="O63" s="63">
        <f t="shared" si="7"/>
        <v>17.500854418818427</v>
      </c>
      <c r="P63" s="63"/>
      <c r="R63" s="65"/>
    </row>
    <row r="64" spans="1:18" s="54" customFormat="1" ht="27" customHeight="1" x14ac:dyDescent="0.25">
      <c r="A64" s="39"/>
      <c r="B64" s="68"/>
      <c r="C64" s="94" t="s">
        <v>110</v>
      </c>
      <c r="D64" s="95"/>
      <c r="E64" s="96"/>
      <c r="F64" s="44">
        <f>SUM(F65)</f>
        <v>20000000</v>
      </c>
      <c r="G64" s="44">
        <f t="shared" ref="G64:I64" si="22">SUM(G65)</f>
        <v>0</v>
      </c>
      <c r="H64" s="44">
        <f t="shared" si="22"/>
        <v>0</v>
      </c>
      <c r="I64" s="44">
        <f t="shared" si="22"/>
        <v>0</v>
      </c>
      <c r="J64" s="45">
        <f t="shared" si="4"/>
        <v>0</v>
      </c>
      <c r="K64" s="46">
        <f t="shared" si="5"/>
        <v>0</v>
      </c>
      <c r="L64" s="47">
        <f t="shared" si="10"/>
        <v>0</v>
      </c>
      <c r="M64" s="46">
        <f t="shared" si="6"/>
        <v>0</v>
      </c>
      <c r="N64" s="45">
        <f t="shared" si="6"/>
        <v>0</v>
      </c>
      <c r="O64" s="45">
        <f t="shared" si="7"/>
        <v>0</v>
      </c>
      <c r="P64" s="45"/>
      <c r="R64" s="49"/>
    </row>
    <row r="65" spans="1:18" s="76" customFormat="1" ht="32.450000000000003" customHeight="1" x14ac:dyDescent="0.25">
      <c r="A65" s="67">
        <f>A63+1</f>
        <v>41</v>
      </c>
      <c r="B65" s="83" t="s">
        <v>111</v>
      </c>
      <c r="C65" s="84"/>
      <c r="D65" s="97" t="s">
        <v>112</v>
      </c>
      <c r="E65" s="98"/>
      <c r="F65" s="72">
        <f>SUM(F66:F67)</f>
        <v>20000000</v>
      </c>
      <c r="G65" s="72">
        <f t="shared" ref="G65:I65" si="23">SUM(G66:G67)</f>
        <v>0</v>
      </c>
      <c r="H65" s="72">
        <f t="shared" si="23"/>
        <v>0</v>
      </c>
      <c r="I65" s="72">
        <f t="shared" si="23"/>
        <v>0</v>
      </c>
      <c r="J65" s="73">
        <f t="shared" si="4"/>
        <v>0</v>
      </c>
      <c r="K65" s="74">
        <f t="shared" si="5"/>
        <v>0</v>
      </c>
      <c r="L65" s="75">
        <f t="shared" si="10"/>
        <v>0</v>
      </c>
      <c r="M65" s="74">
        <f t="shared" si="6"/>
        <v>0</v>
      </c>
      <c r="N65" s="73">
        <f t="shared" si="6"/>
        <v>0</v>
      </c>
      <c r="O65" s="73">
        <f t="shared" si="7"/>
        <v>0</v>
      </c>
      <c r="P65" s="73"/>
      <c r="R65" s="77"/>
    </row>
    <row r="66" spans="1:18" s="48" customFormat="1" ht="23.25" customHeight="1" x14ac:dyDescent="0.25">
      <c r="A66" s="39">
        <f t="shared" si="8"/>
        <v>42</v>
      </c>
      <c r="B66" s="56" t="s">
        <v>113</v>
      </c>
      <c r="C66" s="57"/>
      <c r="D66" s="58"/>
      <c r="E66" s="66" t="s">
        <v>114</v>
      </c>
      <c r="F66" s="60">
        <v>15000000</v>
      </c>
      <c r="G66" s="61">
        <v>0</v>
      </c>
      <c r="H66" s="47">
        <f t="shared" si="9"/>
        <v>0</v>
      </c>
      <c r="I66" s="61">
        <v>0</v>
      </c>
      <c r="J66" s="63">
        <f t="shared" si="4"/>
        <v>0</v>
      </c>
      <c r="K66" s="46">
        <f t="shared" si="5"/>
        <v>0</v>
      </c>
      <c r="L66" s="47">
        <f t="shared" si="10"/>
        <v>0</v>
      </c>
      <c r="M66" s="46">
        <f t="shared" si="6"/>
        <v>0</v>
      </c>
      <c r="N66" s="45">
        <f t="shared" si="6"/>
        <v>0</v>
      </c>
      <c r="O66" s="45">
        <f t="shared" si="7"/>
        <v>0</v>
      </c>
      <c r="P66" s="45"/>
      <c r="R66" s="65"/>
    </row>
    <row r="67" spans="1:18" ht="25.5" customHeight="1" x14ac:dyDescent="0.25">
      <c r="A67" s="55">
        <f t="shared" si="8"/>
        <v>43</v>
      </c>
      <c r="B67" s="56" t="s">
        <v>115</v>
      </c>
      <c r="C67" s="57"/>
      <c r="D67" s="58"/>
      <c r="E67" s="66" t="s">
        <v>116</v>
      </c>
      <c r="F67" s="60">
        <v>5000000</v>
      </c>
      <c r="G67" s="61">
        <v>0</v>
      </c>
      <c r="H67" s="62">
        <f t="shared" si="9"/>
        <v>0</v>
      </c>
      <c r="I67" s="61">
        <v>0</v>
      </c>
      <c r="J67" s="63">
        <f t="shared" si="4"/>
        <v>0</v>
      </c>
      <c r="K67" s="64">
        <f t="shared" si="5"/>
        <v>0</v>
      </c>
      <c r="L67" s="62">
        <f t="shared" si="10"/>
        <v>0</v>
      </c>
      <c r="M67" s="64">
        <f t="shared" si="6"/>
        <v>0</v>
      </c>
      <c r="N67" s="63">
        <f t="shared" si="6"/>
        <v>0</v>
      </c>
      <c r="O67" s="63">
        <f t="shared" si="7"/>
        <v>0</v>
      </c>
      <c r="P67" s="63"/>
      <c r="R67" s="65"/>
    </row>
    <row r="68" spans="1:18" s="104" customFormat="1" ht="16.5" customHeight="1" x14ac:dyDescent="0.25">
      <c r="A68" s="99" t="s">
        <v>117</v>
      </c>
      <c r="B68" s="100"/>
      <c r="C68" s="100"/>
      <c r="D68" s="100"/>
      <c r="E68" s="101"/>
      <c r="F68" s="102">
        <f>F64+F58+F49+F17</f>
        <v>7421336000</v>
      </c>
      <c r="G68" s="102">
        <f>G58+G49+G17+G64</f>
        <v>1448595955</v>
      </c>
      <c r="H68" s="102">
        <f t="shared" ref="H68:I68" si="24">H58+H49+H17+H64</f>
        <v>1558763253</v>
      </c>
      <c r="I68" s="102">
        <f t="shared" si="24"/>
        <v>3007359208</v>
      </c>
      <c r="J68" s="63">
        <f>I68/F68*100</f>
        <v>40.52315119541818</v>
      </c>
      <c r="K68" s="103">
        <f>K66+K58+K54+K48+K40+K36+K29+K17</f>
        <v>1192317791</v>
      </c>
      <c r="L68" s="102">
        <v>100380622</v>
      </c>
      <c r="M68" s="102">
        <v>100380622</v>
      </c>
      <c r="N68" s="44">
        <f t="shared" si="6"/>
        <v>40.52315119541818</v>
      </c>
      <c r="O68" s="44">
        <f>N68</f>
        <v>40.52315119541818</v>
      </c>
      <c r="P68" s="44"/>
      <c r="R68" s="105"/>
    </row>
    <row r="69" spans="1:18" ht="15" customHeight="1" x14ac:dyDescent="0.25">
      <c r="F69" s="106"/>
    </row>
    <row r="70" spans="1:18" ht="15" customHeight="1" x14ac:dyDescent="0.25">
      <c r="E70" s="107"/>
      <c r="F70" s="2"/>
      <c r="J70" s="108" t="s">
        <v>118</v>
      </c>
      <c r="L70" s="109"/>
      <c r="M70" s="109"/>
    </row>
    <row r="71" spans="1:18" ht="13.5" customHeight="1" x14ac:dyDescent="0.25">
      <c r="F71" s="2"/>
      <c r="G71" s="110"/>
      <c r="J71" s="111" t="s">
        <v>119</v>
      </c>
      <c r="L71" s="109"/>
      <c r="M71" s="109"/>
    </row>
    <row r="72" spans="1:18" ht="13.5" customHeight="1" x14ac:dyDescent="0.25">
      <c r="F72" s="106"/>
      <c r="G72" s="110"/>
      <c r="J72" s="111" t="s">
        <v>120</v>
      </c>
      <c r="L72" s="109"/>
      <c r="M72" s="109"/>
    </row>
    <row r="73" spans="1:18" ht="14.45" customHeight="1" x14ac:dyDescent="0.25">
      <c r="E73" s="107"/>
      <c r="J73" s="112"/>
      <c r="L73" s="109"/>
      <c r="M73" s="109"/>
    </row>
    <row r="74" spans="1:18" ht="14.45" customHeight="1" x14ac:dyDescent="0.25">
      <c r="E74" s="113"/>
      <c r="J74" s="112"/>
      <c r="L74" s="109"/>
      <c r="M74" s="109"/>
    </row>
    <row r="75" spans="1:18" ht="14.45" customHeight="1" x14ac:dyDescent="0.25">
      <c r="J75" s="112"/>
      <c r="L75" s="109"/>
      <c r="M75" s="109"/>
    </row>
    <row r="76" spans="1:18" ht="14.45" customHeight="1" x14ac:dyDescent="0.25">
      <c r="J76" s="114" t="s">
        <v>121</v>
      </c>
      <c r="L76" s="109"/>
      <c r="M76" s="109"/>
    </row>
    <row r="77" spans="1:18" ht="14.45" customHeight="1" x14ac:dyDescent="0.25">
      <c r="J77" s="115" t="s">
        <v>122</v>
      </c>
      <c r="L77" s="109"/>
      <c r="M77" s="109"/>
    </row>
    <row r="78" spans="1:18" ht="14.45" customHeight="1" x14ac:dyDescent="0.25">
      <c r="J78" s="115" t="s">
        <v>123</v>
      </c>
      <c r="L78" s="109"/>
      <c r="M78" s="109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ageMargins left="0.31496062992125984" right="0.31496062992125984" top="0.74803149606299213" bottom="0.74803149606299213" header="0.31496062992125984" footer="0.31496062992125984"/>
  <pageSetup paperSize="10000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mei</vt:lpstr>
      <vt:lpstr>mei!Print_Area</vt:lpstr>
      <vt:lpstr>mei!Print_Titles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2022-10-04T01:33:32Z</dcterms:created>
  <dcterms:modified xsi:type="dcterms:W3CDTF">2022-10-04T01:33:49Z</dcterms:modified>
</cp:coreProperties>
</file>