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FFBEE9BA-A856-4EBB-9599-7C85BC9D6168}" xr6:coauthVersionLast="47" xr6:coauthVersionMax="47" xr10:uidLastSave="{00000000-0000-0000-0000-000000000000}"/>
  <bookViews>
    <workbookView xWindow="-110" yWindow="-110" windowWidth="19420" windowHeight="10300" tabRatio="817" activeTab="1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2'!$A$1:$AY$138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14" l="1"/>
  <c r="AW57" i="14"/>
  <c r="O56" i="14"/>
  <c r="R56" i="14" s="1"/>
  <c r="C14" i="15"/>
  <c r="P57" i="14" l="1"/>
  <c r="U56" i="14"/>
  <c r="S57" i="14"/>
  <c r="E91" i="15"/>
  <c r="E89" i="15" s="1"/>
  <c r="I93" i="15"/>
  <c r="F18" i="15"/>
  <c r="C124" i="14"/>
  <c r="P115" i="14"/>
  <c r="R114" i="14"/>
  <c r="U114" i="14" s="1"/>
  <c r="S27" i="14"/>
  <c r="P27" i="14"/>
  <c r="U26" i="14"/>
  <c r="X26" i="14" s="1"/>
  <c r="F15" i="15"/>
  <c r="F16" i="15"/>
  <c r="E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6" i="14"/>
  <c r="X56" i="14" l="1"/>
  <c r="V27" i="14"/>
  <c r="S115" i="14"/>
  <c r="X114" i="14"/>
  <c r="V115" i="14"/>
  <c r="AA26" i="14"/>
  <c r="Y27" i="14"/>
  <c r="F51" i="15"/>
  <c r="J29" i="15"/>
  <c r="G51" i="15"/>
  <c r="J53" i="15"/>
  <c r="M29" i="15"/>
  <c r="F27" i="15"/>
  <c r="J27" i="15" s="1"/>
  <c r="AA126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I91" i="15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5" i="14"/>
  <c r="AA56" i="14" l="1"/>
  <c r="Y57" i="14"/>
  <c r="M93" i="15"/>
  <c r="M59" i="15"/>
  <c r="Y115" i="14"/>
  <c r="AA114" i="14"/>
  <c r="AD26" i="14"/>
  <c r="AG26" i="14" s="1"/>
  <c r="AB27" i="14"/>
  <c r="I89" i="15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AD56" i="14" l="1"/>
  <c r="AB57" i="14"/>
  <c r="M65" i="15"/>
  <c r="AD114" i="14"/>
  <c r="AG114" i="14" s="1"/>
  <c r="AB115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G56" i="14" l="1"/>
  <c r="AE57" i="14"/>
  <c r="AE115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56" i="14" l="1"/>
  <c r="AH57" i="14"/>
  <c r="AJ114" i="14"/>
  <c r="AH115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M56" i="14" l="1"/>
  <c r="AK57" i="14"/>
  <c r="AK115" i="14"/>
  <c r="AM114" i="14"/>
  <c r="AP26" i="14"/>
  <c r="AN27" i="14"/>
  <c r="J113" i="15"/>
  <c r="K113" i="15" s="1"/>
  <c r="L113" i="15" s="1"/>
  <c r="G113" i="15"/>
  <c r="P48" i="14"/>
  <c r="R47" i="14"/>
  <c r="P36" i="14"/>
  <c r="U35" i="14"/>
  <c r="AP56" i="14" l="1"/>
  <c r="AN57" i="14"/>
  <c r="AP114" i="14"/>
  <c r="AN115" i="14"/>
  <c r="AS26" i="14"/>
  <c r="AT27" i="14" s="1"/>
  <c r="AQ27" i="14"/>
  <c r="U47" i="14"/>
  <c r="S48" i="14"/>
  <c r="X35" i="14"/>
  <c r="V36" i="14"/>
  <c r="AS56" i="14" l="1"/>
  <c r="AT57" i="14" s="1"/>
  <c r="AQ57" i="14"/>
  <c r="X47" i="14"/>
  <c r="V48" i="14"/>
  <c r="AA35" i="14"/>
  <c r="Y36" i="14"/>
  <c r="AA47" i="14" l="1"/>
  <c r="Y48" i="14"/>
  <c r="AD35" i="14"/>
  <c r="AG35" i="14" s="1"/>
  <c r="AB36" i="14"/>
  <c r="AW21" i="14"/>
  <c r="O20" i="14"/>
  <c r="R20" i="14" s="1"/>
  <c r="R126" i="14"/>
  <c r="AD47" i="14" l="1"/>
  <c r="AG47" i="14" s="1"/>
  <c r="AB48" i="14"/>
  <c r="AE36" i="14"/>
  <c r="S21" i="14"/>
  <c r="U20" i="14"/>
  <c r="P21" i="14"/>
  <c r="AE48" i="14" l="1"/>
  <c r="AJ35" i="14"/>
  <c r="AH36" i="14"/>
  <c r="X20" i="14"/>
  <c r="V21" i="14"/>
  <c r="O126" i="14"/>
  <c r="AW33" i="14"/>
  <c r="O32" i="14"/>
  <c r="AW121" i="14"/>
  <c r="R120" i="14"/>
  <c r="AJ47" i="14" l="1"/>
  <c r="AH48" i="14"/>
  <c r="AM35" i="14"/>
  <c r="AK36" i="14"/>
  <c r="AA20" i="14"/>
  <c r="Y21" i="14"/>
  <c r="R32" i="14"/>
  <c r="S33" i="14" s="1"/>
  <c r="P33" i="14"/>
  <c r="U32" i="14"/>
  <c r="U120" i="14"/>
  <c r="S121" i="14"/>
  <c r="P121" i="14"/>
  <c r="AW75" i="14"/>
  <c r="O74" i="14"/>
  <c r="P75" i="14" s="1"/>
  <c r="AW54" i="14"/>
  <c r="O53" i="14"/>
  <c r="R53" i="14" s="1"/>
  <c r="AM47" i="14" l="1"/>
  <c r="AK48" i="14"/>
  <c r="AP35" i="14"/>
  <c r="AN36" i="14"/>
  <c r="AB21" i="14"/>
  <c r="AD20" i="14"/>
  <c r="AG20" i="14" s="1"/>
  <c r="X32" i="14"/>
  <c r="V33" i="14"/>
  <c r="V121" i="14"/>
  <c r="X120" i="14"/>
  <c r="R74" i="14"/>
  <c r="P54" i="14"/>
  <c r="U53" i="14"/>
  <c r="S54" i="14"/>
  <c r="AP47" i="14" l="1"/>
  <c r="AN48" i="14"/>
  <c r="AS35" i="14"/>
  <c r="AT36" i="14" s="1"/>
  <c r="AQ36" i="14"/>
  <c r="AE21" i="14"/>
  <c r="AA32" i="14"/>
  <c r="Y33" i="14"/>
  <c r="Y121" i="14"/>
  <c r="AA120" i="14"/>
  <c r="U74" i="14"/>
  <c r="S75" i="14"/>
  <c r="X53" i="14"/>
  <c r="V54" i="14"/>
  <c r="AS47" i="14" l="1"/>
  <c r="AT48" i="14" s="1"/>
  <c r="AQ48" i="14"/>
  <c r="AH21" i="14"/>
  <c r="AJ20" i="14"/>
  <c r="AB33" i="14"/>
  <c r="AD32" i="14"/>
  <c r="AG32" i="14" s="1"/>
  <c r="AD120" i="14"/>
  <c r="AG120" i="14" s="1"/>
  <c r="AB121" i="14"/>
  <c r="X74" i="14"/>
  <c r="V75" i="14"/>
  <c r="Y54" i="14"/>
  <c r="AA53" i="14"/>
  <c r="AN21" i="14" l="1"/>
  <c r="AM20" i="14"/>
  <c r="AP20" i="14" s="1"/>
  <c r="AK21" i="14"/>
  <c r="AE33" i="14"/>
  <c r="AE121" i="14"/>
  <c r="Y75" i="14"/>
  <c r="AA74" i="14"/>
  <c r="AD53" i="14"/>
  <c r="AG53" i="14" s="1"/>
  <c r="AB54" i="14"/>
  <c r="AS20" i="14" l="1"/>
  <c r="AQ21" i="14"/>
  <c r="AJ32" i="14"/>
  <c r="AH33" i="14"/>
  <c r="AH121" i="14"/>
  <c r="AJ120" i="14"/>
  <c r="AB75" i="14"/>
  <c r="AD74" i="14"/>
  <c r="AG74" i="14" s="1"/>
  <c r="AE54" i="14"/>
  <c r="AT21" i="14" l="1"/>
  <c r="AM32" i="14"/>
  <c r="AK33" i="14"/>
  <c r="AK121" i="14"/>
  <c r="AM120" i="14"/>
  <c r="AE75" i="14"/>
  <c r="AH54" i="14"/>
  <c r="AJ53" i="14"/>
  <c r="AP32" i="14" l="1"/>
  <c r="AN33" i="14"/>
  <c r="AP120" i="14"/>
  <c r="AN121" i="14"/>
  <c r="AJ74" i="14"/>
  <c r="AH75" i="14"/>
  <c r="AK54" i="14"/>
  <c r="AM53" i="14"/>
  <c r="AQ33" i="14" l="1"/>
  <c r="AS32" i="14"/>
  <c r="AT33" i="14" s="1"/>
  <c r="AS120" i="14"/>
  <c r="AT121" i="14" s="1"/>
  <c r="AQ121" i="14"/>
  <c r="AK75" i="14"/>
  <c r="AM74" i="14"/>
  <c r="AN54" i="14"/>
  <c r="AP53" i="14"/>
  <c r="AN75" i="14" l="1"/>
  <c r="AP74" i="14"/>
  <c r="AS53" i="14"/>
  <c r="AT54" i="14" s="1"/>
  <c r="AQ54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1" i="14"/>
  <c r="AW45" i="14"/>
  <c r="AW42" i="14"/>
  <c r="AW39" i="14"/>
  <c r="AW30" i="14"/>
  <c r="P30" i="14"/>
  <c r="AW24" i="14"/>
  <c r="AW18" i="14"/>
  <c r="AW15" i="14"/>
  <c r="P72" i="14" l="1"/>
  <c r="U71" i="14"/>
  <c r="S72" i="14"/>
  <c r="X71" i="14" l="1"/>
  <c r="V72" i="14"/>
  <c r="Y72" i="14" l="1"/>
  <c r="AA71" i="14"/>
  <c r="O23" i="14"/>
  <c r="AD71" i="14" l="1"/>
  <c r="AG71" i="14" s="1"/>
  <c r="AB72" i="14"/>
  <c r="R23" i="14"/>
  <c r="P24" i="14"/>
  <c r="AE72" i="14" l="1"/>
  <c r="U23" i="14"/>
  <c r="S24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3" i="14"/>
  <c r="V24" i="14"/>
  <c r="AK72" i="14" l="1"/>
  <c r="AM71" i="14"/>
  <c r="AA23" i="14"/>
  <c r="Y24" i="14"/>
  <c r="U83" i="14"/>
  <c r="S84" i="14"/>
  <c r="U106" i="14"/>
  <c r="X106" i="14" s="1"/>
  <c r="S107" i="14"/>
  <c r="U97" i="14"/>
  <c r="S98" i="14"/>
  <c r="U103" i="14"/>
  <c r="S104" i="14"/>
  <c r="O117" i="14"/>
  <c r="O80" i="14"/>
  <c r="O68" i="14"/>
  <c r="O65" i="14"/>
  <c r="O62" i="14"/>
  <c r="O50" i="14"/>
  <c r="O41" i="14"/>
  <c r="O38" i="14"/>
  <c r="R29" i="14"/>
  <c r="S30" i="14" s="1"/>
  <c r="O17" i="14"/>
  <c r="O14" i="14"/>
  <c r="AN72" i="14" l="1"/>
  <c r="AP71" i="14"/>
  <c r="R17" i="14"/>
  <c r="P18" i="14"/>
  <c r="R50" i="14"/>
  <c r="P51" i="14"/>
  <c r="R38" i="14"/>
  <c r="P39" i="14"/>
  <c r="R62" i="14"/>
  <c r="P63" i="14"/>
  <c r="P45" i="14"/>
  <c r="R68" i="14"/>
  <c r="P69" i="14"/>
  <c r="R80" i="14"/>
  <c r="P81" i="14"/>
  <c r="X83" i="14"/>
  <c r="V84" i="14"/>
  <c r="P15" i="14"/>
  <c r="R41" i="14"/>
  <c r="P42" i="14"/>
  <c r="R65" i="14"/>
  <c r="P66" i="14"/>
  <c r="R117" i="14"/>
  <c r="P118" i="14"/>
  <c r="X103" i="14"/>
  <c r="V104" i="14"/>
  <c r="X97" i="14"/>
  <c r="V98" i="14"/>
  <c r="V107" i="14"/>
  <c r="AD23" i="14"/>
  <c r="AG23" i="14" s="1"/>
  <c r="AB24" i="14"/>
  <c r="U29" i="14"/>
  <c r="V30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4" i="14"/>
  <c r="S45" i="14"/>
  <c r="U62" i="14"/>
  <c r="S63" i="14"/>
  <c r="U50" i="14"/>
  <c r="S51" i="14"/>
  <c r="AE24" i="14"/>
  <c r="AA97" i="14"/>
  <c r="Y98" i="14"/>
  <c r="S118" i="14"/>
  <c r="U117" i="14"/>
  <c r="V118" i="14" s="1"/>
  <c r="U41" i="14"/>
  <c r="S42" i="14"/>
  <c r="AA83" i="14"/>
  <c r="Y84" i="14"/>
  <c r="U68" i="14"/>
  <c r="S69" i="14"/>
  <c r="U38" i="14"/>
  <c r="S39" i="14"/>
  <c r="U17" i="14"/>
  <c r="S18" i="14"/>
  <c r="X29" i="14"/>
  <c r="Y30" i="14" s="1"/>
  <c r="U14" i="14"/>
  <c r="V15" i="14" l="1"/>
  <c r="V125" i="14"/>
  <c r="X68" i="14"/>
  <c r="V69" i="14"/>
  <c r="X44" i="14"/>
  <c r="V45" i="14"/>
  <c r="AD103" i="14"/>
  <c r="AG103" i="14" s="1"/>
  <c r="AG106" i="14" s="1"/>
  <c r="AB104" i="14"/>
  <c r="X117" i="14"/>
  <c r="AJ23" i="14"/>
  <c r="AH24" i="14"/>
  <c r="AD97" i="14"/>
  <c r="AG97" i="14" s="1"/>
  <c r="AB98" i="14"/>
  <c r="X38" i="14"/>
  <c r="V39" i="14"/>
  <c r="AD83" i="14"/>
  <c r="AG83" i="14" s="1"/>
  <c r="AB84" i="14"/>
  <c r="X50" i="14"/>
  <c r="V51" i="14"/>
  <c r="X17" i="14"/>
  <c r="V18" i="14"/>
  <c r="X41" i="14"/>
  <c r="V42" i="14"/>
  <c r="X62" i="14"/>
  <c r="V63" i="14"/>
  <c r="X80" i="14"/>
  <c r="V81" i="14"/>
  <c r="X65" i="14"/>
  <c r="V66" i="14"/>
  <c r="AB107" i="14"/>
  <c r="AA29" i="14"/>
  <c r="AB30" i="14" s="1"/>
  <c r="X14" i="14"/>
  <c r="Y15" i="14" l="1"/>
  <c r="Y125" i="14"/>
  <c r="AA80" i="14"/>
  <c r="Y81" i="14"/>
  <c r="AA65" i="14"/>
  <c r="Y66" i="14"/>
  <c r="AA17" i="14"/>
  <c r="Y18" i="14"/>
  <c r="AE98" i="14"/>
  <c r="AA44" i="14"/>
  <c r="Y45" i="14"/>
  <c r="AA41" i="14"/>
  <c r="Y42" i="14"/>
  <c r="AA50" i="14"/>
  <c r="Y51" i="14"/>
  <c r="AE104" i="14"/>
  <c r="AE107" i="14"/>
  <c r="AA62" i="14"/>
  <c r="Y63" i="14"/>
  <c r="AA38" i="14"/>
  <c r="Y39" i="14"/>
  <c r="AM23" i="14"/>
  <c r="AK24" i="14"/>
  <c r="AE84" i="14"/>
  <c r="Y118" i="14"/>
  <c r="AA117" i="14"/>
  <c r="AA68" i="14"/>
  <c r="Y69" i="14"/>
  <c r="AD29" i="14"/>
  <c r="AA14" i="14"/>
  <c r="AE30" i="14" l="1"/>
  <c r="AG29" i="14"/>
  <c r="AB15" i="14"/>
  <c r="AB125" i="14"/>
  <c r="AP23" i="14"/>
  <c r="AN24" i="14"/>
  <c r="AD44" i="14"/>
  <c r="AG44" i="14" s="1"/>
  <c r="AB45" i="14"/>
  <c r="AD68" i="14"/>
  <c r="AG68" i="14" s="1"/>
  <c r="AB69" i="14"/>
  <c r="AJ106" i="14"/>
  <c r="AH107" i="14"/>
  <c r="AB118" i="14"/>
  <c r="AD117" i="14"/>
  <c r="AD17" i="14"/>
  <c r="AG17" i="14" s="1"/>
  <c r="AB18" i="14"/>
  <c r="AJ83" i="14"/>
  <c r="AH84" i="14"/>
  <c r="AD50" i="14"/>
  <c r="AG50" i="14" s="1"/>
  <c r="AB51" i="14"/>
  <c r="AD41" i="14"/>
  <c r="AG41" i="14" s="1"/>
  <c r="AB42" i="14"/>
  <c r="AD38" i="14"/>
  <c r="AG38" i="14" s="1"/>
  <c r="AB39" i="14"/>
  <c r="AJ97" i="14"/>
  <c r="AH98" i="14"/>
  <c r="AD62" i="14"/>
  <c r="AG62" i="14" s="1"/>
  <c r="AB63" i="14"/>
  <c r="AJ103" i="14"/>
  <c r="AH104" i="14"/>
  <c r="AD65" i="14"/>
  <c r="AG65" i="14" s="1"/>
  <c r="AB66" i="14"/>
  <c r="AD80" i="14"/>
  <c r="AG80" i="14" s="1"/>
  <c r="AB81" i="14"/>
  <c r="AH30" i="14"/>
  <c r="AD14" i="14"/>
  <c r="AG14" i="14" s="1"/>
  <c r="AE15" i="14" l="1"/>
  <c r="AE125" i="14"/>
  <c r="AE51" i="14"/>
  <c r="AE63" i="14"/>
  <c r="AE42" i="14"/>
  <c r="AE18" i="14"/>
  <c r="AM97" i="14"/>
  <c r="AK98" i="14"/>
  <c r="AM83" i="14"/>
  <c r="AK84" i="14"/>
  <c r="AM106" i="14"/>
  <c r="AK107" i="14"/>
  <c r="AE81" i="14"/>
  <c r="AE118" i="14"/>
  <c r="AE45" i="14"/>
  <c r="AE66" i="14"/>
  <c r="AM103" i="14"/>
  <c r="AK104" i="14"/>
  <c r="AE39" i="14"/>
  <c r="AE69" i="14"/>
  <c r="AS23" i="14"/>
  <c r="AT24" i="14" s="1"/>
  <c r="AQ24" i="14"/>
  <c r="AJ29" i="14"/>
  <c r="AK30" i="14" s="1"/>
  <c r="AH15" i="14" l="1"/>
  <c r="AH125" i="14"/>
  <c r="AJ38" i="14"/>
  <c r="AH39" i="14"/>
  <c r="AH118" i="14"/>
  <c r="AJ117" i="14"/>
  <c r="AP106" i="14"/>
  <c r="AN107" i="14"/>
  <c r="AP97" i="14"/>
  <c r="AN98" i="14"/>
  <c r="AJ41" i="14"/>
  <c r="AH42" i="14"/>
  <c r="AJ65" i="14"/>
  <c r="AH66" i="14"/>
  <c r="AJ50" i="14"/>
  <c r="AH51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4" i="14"/>
  <c r="AH45" i="14"/>
  <c r="AM29" i="14"/>
  <c r="AN30" i="14" s="1"/>
  <c r="AJ14" i="14"/>
  <c r="AK15" i="14" l="1"/>
  <c r="AK125" i="14"/>
  <c r="AM50" i="14"/>
  <c r="AK51" i="14"/>
  <c r="AM17" i="14"/>
  <c r="AN18" i="14"/>
  <c r="AK18" i="14"/>
  <c r="AM80" i="14"/>
  <c r="AK81" i="14"/>
  <c r="AM41" i="14"/>
  <c r="AK42" i="14"/>
  <c r="AS106" i="14"/>
  <c r="AT107" i="14" s="1"/>
  <c r="AQ107" i="14"/>
  <c r="AM44" i="14"/>
  <c r="AK45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38" i="14"/>
  <c r="AK39" i="14"/>
  <c r="AP29" i="14"/>
  <c r="AQ30" i="14" s="1"/>
  <c r="AM14" i="14"/>
  <c r="AN15" i="14" l="1"/>
  <c r="AN125" i="14"/>
  <c r="AP62" i="14"/>
  <c r="AN63" i="14"/>
  <c r="AP44" i="14"/>
  <c r="AN45" i="14"/>
  <c r="AP41" i="14"/>
  <c r="AN42" i="14"/>
  <c r="AP17" i="14"/>
  <c r="AP68" i="14"/>
  <c r="AN69" i="14"/>
  <c r="AP80" i="14"/>
  <c r="AN81" i="14"/>
  <c r="AP38" i="14"/>
  <c r="AN39" i="14"/>
  <c r="AP65" i="14"/>
  <c r="AN66" i="14"/>
  <c r="AN118" i="14"/>
  <c r="AP117" i="14"/>
  <c r="AP50" i="14"/>
  <c r="AN51" i="14"/>
  <c r="AS29" i="14"/>
  <c r="AT30" i="14" s="1"/>
  <c r="AP14" i="14"/>
  <c r="AQ15" i="14" l="1"/>
  <c r="AQ125" i="14"/>
  <c r="AS80" i="14"/>
  <c r="AT81" i="14" s="1"/>
  <c r="AQ81" i="14"/>
  <c r="AS114" i="14"/>
  <c r="AT115" i="14" s="1"/>
  <c r="AQ115" i="14"/>
  <c r="AS38" i="14"/>
  <c r="AQ39" i="14"/>
  <c r="AS41" i="14"/>
  <c r="AQ42" i="14"/>
  <c r="AS50" i="14"/>
  <c r="AT51" i="14" s="1"/>
  <c r="AQ51" i="14"/>
  <c r="AS44" i="14"/>
  <c r="AT45" i="14" s="1"/>
  <c r="AQ45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2" i="14"/>
  <c r="AT18" i="14"/>
  <c r="AT66" i="14"/>
  <c r="AT39" i="14"/>
</calcChain>
</file>

<file path=xl/sharedStrings.xml><?xml version="1.0" encoding="utf-8"?>
<sst xmlns="http://schemas.openxmlformats.org/spreadsheetml/2006/main" count="477" uniqueCount="295">
  <si>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</si>
  <si>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</si>
  <si>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</si>
  <si>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</si>
  <si>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</si>
  <si>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</si>
  <si>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</si>
  <si>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</si>
  <si>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</si>
  <si>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</si>
  <si>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</si>
  <si>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</si>
  <si>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</si>
  <si>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</si>
  <si>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</si>
  <si>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</si>
  <si>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</si>
  <si>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</si>
  <si>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</si>
  <si>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</si>
  <si>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</si>
  <si>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</si>
  <si>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</si>
  <si>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</si>
  <si>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</si>
  <si>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</si>
  <si>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</si>
  <si>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</si>
  <si>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</si>
  <si>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</si>
  <si>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</si>
  <si>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</si>
  <si>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</si>
  <si>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</si>
  <si>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</si>
  <si>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</si>
  <si>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</si>
  <si>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</si>
  <si>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</si>
  <si>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</si>
  <si>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</si>
  <si>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</si>
  <si>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</si>
  <si>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</si>
  <si>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</si>
  <si>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</si>
  <si>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</si>
  <si>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</si>
  <si>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</si>
  <si>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</si>
  <si>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</si>
  <si>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</si>
  <si>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</si>
  <si>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</si>
  <si>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</si>
  <si>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</si>
  <si>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</si>
  <si>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</si>
  <si>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</si>
  <si>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</si>
  <si>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</si>
  <si>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</si>
  <si>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</si>
  <si>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</si>
  <si>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</si>
  <si>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</si>
  <si>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</si>
  <si>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</si>
  <si>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</si>
  <si>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</si>
  <si>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</si>
  <si>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</si>
  <si>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</si>
  <si>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</si>
  <si>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</si>
  <si>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</si>
  <si>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</si>
  <si>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</si>
  <si>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</si>
  <si>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</si>
  <si>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</si>
  <si>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</si>
  <si>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</si>
  <si>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</si>
  <si>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</si>
  <si>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</si>
  <si>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</si>
  <si>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</si>
  <si>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</si>
  <si>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</si>
  <si>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</si>
  <si>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</si>
  <si>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</si>
  <si>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</si>
  <si>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</si>
  <si>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</si>
  <si>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</si>
  <si>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</si>
  <si>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</si>
  <si>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</si>
  <si>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</si>
  <si>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</si>
  <si>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</si>
  <si>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</si>
  <si>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</si>
  <si>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</si>
  <si>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</si>
  <si>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</si>
  <si>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</si>
  <si>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</si>
  <si>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</si>
  <si>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</si>
  <si>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</si>
  <si>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</si>
  <si>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</si>
  <si>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</si>
  <si>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</si>
  <si>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</si>
  <si>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</si>
  <si>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</si>
  <si>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</si>
  <si>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</si>
  <si>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</si>
  <si>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</si>
  <si>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</si>
  <si>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</si>
  <si>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</si>
  <si>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</si>
  <si>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</si>
  <si>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</si>
  <si>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</si>
  <si>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</si>
  <si>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</si>
  <si>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</si>
  <si>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</si>
  <si>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</si>
  <si>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</si>
  <si>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</si>
  <si>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</si>
  <si>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</si>
  <si>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</si>
  <si>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</si>
  <si>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</si>
  <si>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</si>
  <si>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</si>
  <si>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</si>
  <si>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</si>
  <si>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</si>
  <si>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</si>
  <si>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</si>
  <si>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</si>
  <si>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</si>
  <si>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</si>
  <si>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</si>
  <si>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</si>
  <si>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</si>
  <si>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</si>
  <si>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</si>
  <si>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</si>
  <si>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</si>
  <si>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</si>
  <si>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</si>
  <si>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</si>
  <si>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</si>
  <si>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</si>
  <si>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</si>
  <si>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</si>
  <si>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</si>
  <si>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</si>
  <si>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</si>
  <si>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</si>
  <si>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</si>
  <si>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</si>
  <si>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</si>
  <si>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</si>
  <si>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</si>
  <si>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</si>
  <si>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</si>
  <si>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</si>
  <si>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</si>
  <si>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</si>
  <si>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</si>
  <si>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</si>
  <si>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</si>
  <si>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</si>
  <si>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</si>
  <si>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</si>
  <si>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</si>
  <si>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</si>
  <si>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</si>
  <si>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</si>
  <si>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</si>
  <si>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</si>
  <si>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</si>
  <si>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</si>
  <si>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</si>
  <si>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</si>
  <si>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</si>
  <si>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</si>
  <si>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</si>
  <si>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</si>
  <si>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</si>
  <si>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</si>
  <si>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</si>
  <si>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</si>
  <si>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</si>
  <si>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</si>
  <si>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</si>
  <si>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</si>
  <si>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</si>
  <si>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</si>
  <si>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</si>
  <si>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</si>
  <si>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</si>
  <si>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</si>
  <si>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</si>
  <si>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</si>
  <si>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</si>
  <si>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</si>
  <si>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</si>
  <si>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</si>
  <si>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</si>
  <si>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</si>
  <si>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</si>
  <si>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</si>
  <si>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</si>
  <si>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</si>
  <si>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</si>
  <si>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</si>
  <si>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</si>
  <si>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</si>
  <si>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</si>
  <si>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</si>
  <si>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</si>
  <si>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</si>
  <si>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</si>
  <si>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</si>
  <si>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</si>
  <si>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</si>
  <si>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</si>
  <si>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</si>
  <si>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</si>
  <si>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</si>
  <si>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</si>
  <si>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</si>
  <si>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</si>
  <si>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</si>
  <si>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</si>
  <si>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</si>
  <si>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</si>
  <si>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</si>
  <si>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</si>
  <si>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</si>
  <si>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</si>
  <si>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</si>
  <si>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</si>
  <si>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</si>
  <si>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</si>
  <si>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</si>
  <si>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</si>
  <si>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</si>
  <si>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</si>
  <si>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</si>
  <si>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</si>
  <si>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</si>
  <si>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</si>
  <si>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</si>
  <si>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</si>
  <si>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</si>
  <si>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</si>
  <si>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</si>
  <si>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</si>
  <si>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</si>
  <si>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</si>
  <si>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77.68</t>
  </si>
  <si>
    <t>48.71</t>
  </si>
  <si>
    <t>57.98</t>
  </si>
  <si>
    <t>67.66</t>
  </si>
  <si>
    <t>46.08</t>
  </si>
  <si>
    <t>48.66</t>
  </si>
  <si>
    <t>94.97</t>
  </si>
  <si>
    <t>47.20</t>
  </si>
  <si>
    <t>54.24</t>
  </si>
  <si>
    <t>67.37</t>
  </si>
  <si>
    <t>52.31</t>
  </si>
  <si>
    <t>58.33</t>
  </si>
  <si>
    <t>54.46</t>
  </si>
  <si>
    <t>66.67</t>
  </si>
  <si>
    <t>65.12</t>
  </si>
  <si>
    <t>64.94</t>
  </si>
  <si>
    <t>54.67</t>
  </si>
  <si>
    <t>: OKTOBER 2025</t>
  </si>
  <si>
    <t>7.01.01.2.07.06</t>
  </si>
  <si>
    <t>Jumapolo,   28 Oktober 2025</t>
  </si>
  <si>
    <t>Jumapolo, 28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</si>
</sst>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80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" fillId="3" borderId="15" xfId="1" applyNumberFormat="1" applyFont="1" applyFill="1" applyBorder="1" applyAlignment="1">
      <alignment horizontal="center" vertical="top"/>
    </xf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 vertical="top"/>
    </xf>
    <xf numFmtId="0" fontId="22" fillId="3" borderId="15" xfId="6" applyFont="1" applyFill="1" applyBorder="1" applyAlignment="1">
      <alignment horizontal="left" vertical="top" wrapText="1"/>
    </xf>
    <xf numFmtId="0" fontId="3" fillId="3" borderId="15" xfId="0" applyFont="1" applyFill="1" applyBorder="1"/>
    <xf numFmtId="0" fontId="24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/>
    </xf>
    <xf numFmtId="166" fontId="26" fillId="3" borderId="15" xfId="7" applyNumberFormat="1" applyFont="1" applyFill="1" applyBorder="1" applyAlignment="1">
      <alignment horizontal="left" vertical="top" wrapText="1"/>
    </xf>
    <xf numFmtId="166" fontId="26" fillId="3" borderId="15" xfId="7" applyNumberFormat="1" applyFont="1" applyFill="1" applyBorder="1" applyAlignment="1">
      <alignment horizontal="left" vertical="center" readingOrder="1"/>
    </xf>
    <xf numFmtId="166" fontId="22" fillId="3" borderId="15" xfId="7" applyNumberFormat="1" applyFont="1" applyFill="1" applyBorder="1" applyAlignment="1">
      <alignment horizontal="left" vertical="center" readingOrder="1"/>
    </xf>
    <xf numFmtId="0" fontId="25" fillId="3" borderId="15" xfId="0" applyFont="1" applyFill="1" applyBorder="1" applyAlignment="1">
      <alignment horizontal="left" vertical="center" wrapText="1"/>
    </xf>
    <xf numFmtId="166" fontId="26" fillId="3" borderId="15" xfId="7" applyNumberFormat="1" applyFont="1" applyFill="1" applyBorder="1" applyAlignment="1">
      <alignment horizontal="left" vertical="top" wrapText="1" readingOrder="1"/>
    </xf>
    <xf numFmtId="166" fontId="26" fillId="3" borderId="15" xfId="7" applyNumberFormat="1" applyFont="1" applyFill="1" applyBorder="1" applyAlignment="1">
      <alignment horizontal="left" vertical="center" wrapText="1" readingOrder="1"/>
    </xf>
    <xf numFmtId="166" fontId="22" fillId="3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left" vertical="center" wrapText="1" readingOrder="1"/>
    </xf>
    <xf numFmtId="166" fontId="28" fillId="3" borderId="15" xfId="7" applyNumberFormat="1" applyFont="1" applyFill="1" applyBorder="1" applyAlignment="1">
      <alignment horizontal="left" vertical="center" readingOrder="1"/>
    </xf>
    <xf numFmtId="0" fontId="20" fillId="3" borderId="15" xfId="0" applyFont="1" applyFill="1" applyBorder="1"/>
    <xf numFmtId="165" fontId="19" fillId="3" borderId="0" xfId="4" applyFont="1" applyFill="1" applyAlignment="1">
      <alignment horizontal="center"/>
    </xf>
    <xf numFmtId="165" fontId="0" fillId="3" borderId="0" xfId="4" applyFont="1" applyFill="1"/>
    <xf numFmtId="165" fontId="20" fillId="3" borderId="0" xfId="4" applyFont="1" applyFill="1" applyAlignment="1">
      <alignment horizontal="center"/>
    </xf>
    <xf numFmtId="0" fontId="9" fillId="3" borderId="14" xfId="0" applyFont="1" applyFill="1" applyBorder="1" applyAlignment="1">
      <alignment horizontal="center"/>
    </xf>
    <xf numFmtId="165" fontId="9" fillId="3" borderId="10" xfId="4" applyFont="1" applyFill="1" applyBorder="1" applyAlignment="1">
      <alignment horizontal="center" vertical="center"/>
    </xf>
    <xf numFmtId="165" fontId="9" fillId="3" borderId="0" xfId="4" applyFont="1" applyFill="1"/>
    <xf numFmtId="165" fontId="9" fillId="3" borderId="10" xfId="4" applyFont="1" applyFill="1" applyBorder="1" applyAlignment="1">
      <alignment horizontal="center"/>
    </xf>
    <xf numFmtId="165" fontId="20" fillId="3" borderId="10" xfId="4" applyFont="1" applyFill="1" applyBorder="1" applyAlignment="1">
      <alignment horizontal="center"/>
    </xf>
    <xf numFmtId="165" fontId="3" fillId="3" borderId="10" xfId="4" applyFont="1" applyFill="1" applyBorder="1" applyAlignment="1">
      <alignment vertical="top"/>
    </xf>
    <xf numFmtId="2" fontId="9" fillId="3" borderId="15" xfId="5" applyNumberFormat="1" applyFont="1" applyFill="1" applyBorder="1" applyAlignment="1">
      <alignment vertical="top"/>
    </xf>
    <xf numFmtId="164" fontId="9" fillId="3" borderId="15" xfId="0" applyNumberFormat="1" applyFont="1" applyFill="1" applyBorder="1" applyAlignment="1">
      <alignment vertical="top"/>
    </xf>
    <xf numFmtId="168" fontId="9" fillId="3" borderId="15" xfId="0" applyNumberFormat="1" applyFont="1" applyFill="1" applyBorder="1" applyAlignment="1">
      <alignment vertical="top"/>
    </xf>
    <xf numFmtId="165" fontId="9" fillId="3" borderId="10" xfId="4" applyFont="1" applyFill="1" applyBorder="1" applyAlignment="1">
      <alignment vertical="top"/>
    </xf>
    <xf numFmtId="2" fontId="3" fillId="3" borderId="15" xfId="5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horizontal="right" vertical="top"/>
    </xf>
    <xf numFmtId="165" fontId="3" fillId="3" borderId="10" xfId="4" applyFont="1" applyFill="1" applyBorder="1" applyAlignment="1">
      <alignment horizontal="right" vertical="top"/>
    </xf>
    <xf numFmtId="169" fontId="9" fillId="3" borderId="15" xfId="0" applyNumberFormat="1" applyFont="1" applyFill="1" applyBorder="1" applyAlignment="1">
      <alignment horizontal="right" vertical="top"/>
    </xf>
    <xf numFmtId="165" fontId="9" fillId="3" borderId="10" xfId="4" applyFont="1" applyFill="1" applyBorder="1" applyAlignment="1">
      <alignment horizontal="right" vertical="top"/>
    </xf>
    <xf numFmtId="169" fontId="3" fillId="3" borderId="15" xfId="0" applyNumberFormat="1" applyFont="1" applyFill="1" applyBorder="1" applyAlignment="1">
      <alignment horizontal="right" vertical="top"/>
    </xf>
    <xf numFmtId="0" fontId="9" fillId="3" borderId="15" xfId="0" applyFont="1" applyFill="1" applyBorder="1" applyAlignment="1">
      <alignment vertical="top"/>
    </xf>
    <xf numFmtId="170" fontId="9" fillId="3" borderId="15" xfId="0" applyNumberFormat="1" applyFont="1" applyFill="1" applyBorder="1" applyAlignment="1">
      <alignment vertical="top"/>
    </xf>
    <xf numFmtId="2" fontId="9" fillId="3" borderId="15" xfId="0" applyNumberFormat="1" applyFont="1" applyFill="1" applyBorder="1" applyAlignment="1">
      <alignment horizontal="right" vertical="top"/>
    </xf>
    <xf numFmtId="165" fontId="9" fillId="3" borderId="0" xfId="4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1" fillId="3" borderId="15" xfId="1" applyNumberFormat="1" applyFont="1" applyFill="1" applyBorder="1" applyAlignment="1">
      <alignment horizontal="center" vertical="top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D6" sqref="D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05" t="s">
        <v>43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291</v>
      </c>
    </row>
    <row r="6" spans="1:10" ht="22.5" customHeight="1" x14ac:dyDescent="0.25"/>
    <row r="7" spans="1:10" x14ac:dyDescent="0.25">
      <c r="A7" s="322" t="s">
        <v>21</v>
      </c>
      <c r="B7" s="325" t="s">
        <v>44</v>
      </c>
      <c r="C7" s="28" t="s">
        <v>22</v>
      </c>
      <c r="D7" s="314" t="s">
        <v>45</v>
      </c>
      <c r="E7" s="312" t="s">
        <v>25</v>
      </c>
      <c r="F7" s="313"/>
      <c r="G7" s="317" t="s">
        <v>40</v>
      </c>
      <c r="H7" s="314" t="s">
        <v>46</v>
      </c>
    </row>
    <row r="8" spans="1:10" x14ac:dyDescent="0.25">
      <c r="A8" s="324"/>
      <c r="B8" s="315"/>
      <c r="C8" t="s">
        <v>23</v>
      </c>
      <c r="D8" s="315"/>
      <c r="E8" s="320" t="s">
        <v>26</v>
      </c>
      <c r="F8" s="322" t="s">
        <v>27</v>
      </c>
      <c r="G8" s="318"/>
      <c r="H8" s="315"/>
    </row>
    <row r="9" spans="1:10" x14ac:dyDescent="0.25">
      <c r="A9" s="323"/>
      <c r="B9" s="316"/>
      <c r="C9" s="32" t="s">
        <v>24</v>
      </c>
      <c r="D9" s="316"/>
      <c r="E9" s="321"/>
      <c r="F9" s="323"/>
      <c r="G9" s="319"/>
      <c r="H9" s="316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07" t="s">
        <v>42</v>
      </c>
      <c r="C12" s="308"/>
      <c r="D12" s="308"/>
      <c r="E12" s="308"/>
      <c r="F12" s="308"/>
      <c r="G12" s="309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05" t="s">
        <v>294</v>
      </c>
      <c r="G19" s="305"/>
      <c r="H19" s="305"/>
    </row>
    <row r="20" spans="1:13" x14ac:dyDescent="0.25">
      <c r="A20" s="310"/>
      <c r="B20" s="306"/>
    </row>
    <row r="21" spans="1:13" x14ac:dyDescent="0.25">
      <c r="A21" s="38"/>
      <c r="F21" s="305" t="s">
        <v>131</v>
      </c>
      <c r="G21" s="310"/>
      <c r="H21" s="310"/>
    </row>
    <row r="22" spans="1:13" x14ac:dyDescent="0.25">
      <c r="G22" s="36"/>
    </row>
    <row r="25" spans="1:13" x14ac:dyDescent="0.25">
      <c r="A25" s="43"/>
      <c r="B25" s="43"/>
      <c r="F25" s="311" t="s">
        <v>132</v>
      </c>
      <c r="G25" s="311"/>
      <c r="H25" s="311"/>
    </row>
    <row r="26" spans="1:13" x14ac:dyDescent="0.25">
      <c r="B26" s="40" t="s">
        <v>64</v>
      </c>
      <c r="F26" s="305" t="s">
        <v>221</v>
      </c>
      <c r="G26" s="306"/>
      <c r="H26" s="306"/>
    </row>
    <row r="27" spans="1:13" x14ac:dyDescent="0.25">
      <c r="F27" s="305" t="s">
        <v>133</v>
      </c>
      <c r="G27" s="306"/>
      <c r="H27" s="306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tabSelected="1" view="pageBreakPreview" topLeftCell="P94" zoomScale="54" zoomScaleSheetLayoutView="54" workbookViewId="0">
      <selection activeCell="AY22" sqref="AY22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57" t="s">
        <v>48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57" t="s">
        <v>223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58" t="s">
        <v>41</v>
      </c>
      <c r="B4" s="358"/>
      <c r="C4" s="359" t="s">
        <v>130</v>
      </c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AX4" s="52"/>
    </row>
    <row r="5" spans="1:58" s="1" customFormat="1" ht="11.5" x14ac:dyDescent="0.25">
      <c r="A5" s="341" t="s">
        <v>0</v>
      </c>
      <c r="B5" s="341"/>
      <c r="C5" s="359" t="s">
        <v>28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AX5" s="52"/>
    </row>
    <row r="6" spans="1:58" s="1" customFormat="1" ht="11.5" x14ac:dyDescent="0.25">
      <c r="A6" s="341" t="s">
        <v>20</v>
      </c>
      <c r="B6" s="341"/>
      <c r="C6" s="246" t="str">
        <f>'FORM 1'!C5</f>
        <v>: OKTOBER 2025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AX6" s="52"/>
    </row>
    <row r="8" spans="1:58" ht="12.5" x14ac:dyDescent="0.25">
      <c r="A8" s="2"/>
      <c r="B8" s="342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5" t="s">
        <v>50</v>
      </c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7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3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1" t="s">
        <v>51</v>
      </c>
      <c r="N9" s="348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50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4"/>
      <c r="C10" s="24" t="s">
        <v>3</v>
      </c>
      <c r="D10" s="334" t="s">
        <v>4</v>
      </c>
      <c r="E10" s="335"/>
      <c r="F10" s="336"/>
      <c r="G10" s="337" t="s">
        <v>5</v>
      </c>
      <c r="H10" s="338"/>
      <c r="I10" s="338"/>
      <c r="J10" s="337" t="s">
        <v>6</v>
      </c>
      <c r="K10" s="338"/>
      <c r="L10" s="353"/>
      <c r="M10" s="352"/>
      <c r="N10" s="332" t="s">
        <v>4</v>
      </c>
      <c r="O10" s="332"/>
      <c r="P10" s="332"/>
      <c r="Q10" s="332" t="s">
        <v>52</v>
      </c>
      <c r="R10" s="332"/>
      <c r="S10" s="332"/>
      <c r="T10" s="332" t="s">
        <v>6</v>
      </c>
      <c r="U10" s="332"/>
      <c r="V10" s="332"/>
      <c r="W10" s="332" t="s">
        <v>14</v>
      </c>
      <c r="X10" s="332"/>
      <c r="Y10" s="332"/>
      <c r="Z10" s="332" t="s">
        <v>7</v>
      </c>
      <c r="AA10" s="332"/>
      <c r="AB10" s="332"/>
      <c r="AC10" s="332" t="s">
        <v>8</v>
      </c>
      <c r="AD10" s="332"/>
      <c r="AE10" s="332"/>
      <c r="AF10" s="332" t="s">
        <v>9</v>
      </c>
      <c r="AG10" s="332"/>
      <c r="AH10" s="332"/>
      <c r="AI10" s="332" t="s">
        <v>10</v>
      </c>
      <c r="AJ10" s="332"/>
      <c r="AK10" s="332"/>
      <c r="AL10" s="332" t="s">
        <v>53</v>
      </c>
      <c r="AM10" s="332"/>
      <c r="AN10" s="332"/>
      <c r="AO10" s="332" t="s">
        <v>11</v>
      </c>
      <c r="AP10" s="332"/>
      <c r="AQ10" s="332"/>
      <c r="AR10" s="354" t="s">
        <v>12</v>
      </c>
      <c r="AS10" s="355"/>
      <c r="AT10" s="356"/>
      <c r="AU10" s="354" t="s">
        <v>13</v>
      </c>
      <c r="AV10" s="355"/>
      <c r="AW10" s="356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7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3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3"/>
      <c r="O14" s="124">
        <f>(C15/12)/C15*100</f>
        <v>8.3333333333333339</v>
      </c>
      <c r="P14" s="125"/>
      <c r="Q14" s="123"/>
      <c r="R14" s="124">
        <f>8.3+O14</f>
        <v>16.633333333333333</v>
      </c>
      <c r="S14" s="125"/>
      <c r="T14" s="123"/>
      <c r="U14" s="124">
        <f>R14+O14</f>
        <v>24.966666666666669</v>
      </c>
      <c r="V14" s="125"/>
      <c r="W14" s="123"/>
      <c r="X14" s="124">
        <f>U14+O14</f>
        <v>33.300000000000004</v>
      </c>
      <c r="Y14" s="125"/>
      <c r="Z14" s="123"/>
      <c r="AA14" s="124">
        <f>X14+O14</f>
        <v>41.63333333333334</v>
      </c>
      <c r="AB14" s="125"/>
      <c r="AC14" s="123"/>
      <c r="AD14" s="124">
        <f>AA14+O14</f>
        <v>49.966666666666676</v>
      </c>
      <c r="AE14" s="125"/>
      <c r="AF14" s="123"/>
      <c r="AG14" s="124">
        <f>AD14+O14</f>
        <v>58.300000000000011</v>
      </c>
      <c r="AH14" s="125"/>
      <c r="AI14" s="123"/>
      <c r="AJ14" s="124">
        <f>AG14+O14</f>
        <v>66.63333333333334</v>
      </c>
      <c r="AK14" s="125"/>
      <c r="AL14" s="123"/>
      <c r="AM14" s="124">
        <f>AJ14+O14</f>
        <v>74.966666666666669</v>
      </c>
      <c r="AN14" s="125"/>
      <c r="AO14" s="123"/>
      <c r="AP14" s="124">
        <f>AM14+O14</f>
        <v>83.3</v>
      </c>
      <c r="AQ14" s="125"/>
      <c r="AR14" s="123"/>
      <c r="AS14" s="124">
        <f>AP14+O14</f>
        <v>91.633333333333326</v>
      </c>
      <c r="AT14" s="125"/>
      <c r="AU14" s="123"/>
      <c r="AV14" s="126">
        <v>100</v>
      </c>
      <c r="AW14" s="125"/>
      <c r="AX14" s="71"/>
    </row>
    <row r="15" spans="1:58" ht="25" customHeight="1" x14ac:dyDescent="0.2">
      <c r="A15" s="184">
        <v>1</v>
      </c>
      <c r="B15" s="116" t="s">
        <v>134</v>
      </c>
      <c r="C15" s="118">
        <v>4626800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27" t="s">
        <v>226</v>
      </c>
      <c r="O15" s="128"/>
      <c r="P15" s="129">
        <f>O14</f>
        <v>8.3333333333333339</v>
      </c>
      <c r="Q15" s="127" t="s">
        <v>226</v>
      </c>
      <c r="R15" s="128"/>
      <c r="S15" s="129">
        <f>R14</f>
        <v>16.633333333333333</v>
      </c>
      <c r="T15" s="127" t="s">
        <v>249</v>
      </c>
      <c r="U15" s="128"/>
      <c r="V15" s="129">
        <f>U14</f>
        <v>24.966666666666669</v>
      </c>
      <c r="W15" s="127" t="s">
        <v>249</v>
      </c>
      <c r="X15" s="128"/>
      <c r="Y15" s="126">
        <f>X14</f>
        <v>33.300000000000004</v>
      </c>
      <c r="Z15" s="127">
        <v>37.68</v>
      </c>
      <c r="AA15" s="128"/>
      <c r="AB15" s="129">
        <f>AA14</f>
        <v>41.63333333333334</v>
      </c>
      <c r="AC15" s="127">
        <v>37.68</v>
      </c>
      <c r="AD15" s="128"/>
      <c r="AE15" s="129">
        <f>AD14</f>
        <v>49.966666666666676</v>
      </c>
      <c r="AF15" s="127" t="s">
        <v>274</v>
      </c>
      <c r="AG15" s="128"/>
      <c r="AH15" s="129">
        <f>AG14</f>
        <v>58.300000000000011</v>
      </c>
      <c r="AI15" s="127" t="s">
        <v>274</v>
      </c>
      <c r="AJ15" s="128"/>
      <c r="AK15" s="129">
        <f>AJ14</f>
        <v>66.63333333333334</v>
      </c>
      <c r="AL15" s="127">
        <v>85.68</v>
      </c>
      <c r="AM15" s="128"/>
      <c r="AN15" s="129">
        <f>AM14</f>
        <v>74.966666666666669</v>
      </c>
      <c r="AO15" s="127">
        <v>92.59</v>
      </c>
      <c r="AP15" s="128"/>
      <c r="AQ15" s="129">
        <f>AP14</f>
        <v>83.3</v>
      </c>
      <c r="AR15" s="127"/>
      <c r="AS15" s="128"/>
      <c r="AT15" s="129">
        <f>AS14</f>
        <v>91.633333333333326</v>
      </c>
      <c r="AU15" s="127"/>
      <c r="AV15" s="128"/>
      <c r="AW15" s="129">
        <f>AV14</f>
        <v>100</v>
      </c>
      <c r="AX15" s="71"/>
    </row>
    <row r="16" spans="1:58" ht="18" customHeight="1" x14ac:dyDescent="0.25">
      <c r="A16" s="185"/>
      <c r="B16" s="78"/>
      <c r="C16" s="122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2"/>
      <c r="O16" s="133" t="s">
        <v>226</v>
      </c>
      <c r="P16" s="134"/>
      <c r="Q16" s="132"/>
      <c r="R16" s="133" t="s">
        <v>226</v>
      </c>
      <c r="S16" s="134"/>
      <c r="T16" s="132"/>
      <c r="U16" s="133" t="s">
        <v>226</v>
      </c>
      <c r="V16" s="134"/>
      <c r="W16" s="132"/>
      <c r="X16" s="133" t="s">
        <v>249</v>
      </c>
      <c r="Y16" s="134"/>
      <c r="Z16" s="132"/>
      <c r="AA16" s="133">
        <v>37.68</v>
      </c>
      <c r="AB16" s="134"/>
      <c r="AC16" s="132"/>
      <c r="AD16" s="133">
        <v>37.68</v>
      </c>
      <c r="AE16" s="134"/>
      <c r="AF16" s="132"/>
      <c r="AG16" s="133" t="s">
        <v>274</v>
      </c>
      <c r="AH16" s="134"/>
      <c r="AI16" s="132"/>
      <c r="AJ16" s="133" t="s">
        <v>274</v>
      </c>
      <c r="AK16" s="134"/>
      <c r="AL16" s="132"/>
      <c r="AM16" s="133">
        <v>85.68</v>
      </c>
      <c r="AN16" s="134"/>
      <c r="AO16" s="132"/>
      <c r="AP16" s="133">
        <v>92.59</v>
      </c>
      <c r="AQ16" s="134"/>
      <c r="AR16" s="132"/>
      <c r="AS16" s="133"/>
      <c r="AT16" s="134"/>
      <c r="AU16" s="132"/>
      <c r="AV16" s="133"/>
      <c r="AW16" s="134"/>
      <c r="AX16" s="71"/>
    </row>
    <row r="17" spans="1:50" ht="18" customHeight="1" x14ac:dyDescent="0.25">
      <c r="A17" s="183"/>
      <c r="B17" s="61" t="s">
        <v>135</v>
      </c>
      <c r="C17" s="118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3"/>
      <c r="O17" s="124">
        <f>(C18/12)/C18*100</f>
        <v>8.3333333333333321</v>
      </c>
      <c r="P17" s="125"/>
      <c r="Q17" s="123"/>
      <c r="R17" s="124">
        <f>8.3+O17</f>
        <v>16.633333333333333</v>
      </c>
      <c r="S17" s="125"/>
      <c r="T17" s="123"/>
      <c r="U17" s="124">
        <f>R17+O17</f>
        <v>24.966666666666665</v>
      </c>
      <c r="V17" s="125"/>
      <c r="W17" s="123"/>
      <c r="X17" s="124">
        <f>U17+O17</f>
        <v>33.299999999999997</v>
      </c>
      <c r="Y17" s="125"/>
      <c r="Z17" s="123"/>
      <c r="AA17" s="124">
        <f>X17+O17</f>
        <v>41.633333333333326</v>
      </c>
      <c r="AB17" s="125"/>
      <c r="AC17" s="123"/>
      <c r="AD17" s="124">
        <f>AA17+O17</f>
        <v>49.966666666666654</v>
      </c>
      <c r="AE17" s="125"/>
      <c r="AF17" s="123"/>
      <c r="AG17" s="124">
        <f>AD17+O17</f>
        <v>58.299999999999983</v>
      </c>
      <c r="AH17" s="125"/>
      <c r="AI17" s="123"/>
      <c r="AJ17" s="124">
        <f>AG17+O17</f>
        <v>66.633333333333312</v>
      </c>
      <c r="AK17" s="125"/>
      <c r="AL17" s="123"/>
      <c r="AM17" s="124">
        <f>AJ17+O17</f>
        <v>74.96666666666664</v>
      </c>
      <c r="AN17" s="125"/>
      <c r="AO17" s="123"/>
      <c r="AP17" s="124">
        <f>AM17+O17</f>
        <v>83.299999999999969</v>
      </c>
      <c r="AQ17" s="125"/>
      <c r="AR17" s="123"/>
      <c r="AS17" s="124">
        <f>AP17+O17</f>
        <v>91.633333333333297</v>
      </c>
      <c r="AT17" s="125"/>
      <c r="AU17" s="123"/>
      <c r="AV17" s="126">
        <v>100</v>
      </c>
      <c r="AW17" s="125"/>
      <c r="AX17" s="71"/>
    </row>
    <row r="18" spans="1:50" ht="18" customHeight="1" x14ac:dyDescent="0.25">
      <c r="A18" s="184">
        <v>2</v>
      </c>
      <c r="B18" s="85" t="s">
        <v>136</v>
      </c>
      <c r="C18" s="118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27">
        <v>0</v>
      </c>
      <c r="O18" s="128"/>
      <c r="P18" s="129">
        <f>O17</f>
        <v>8.3333333333333321</v>
      </c>
      <c r="Q18" s="127">
        <v>0</v>
      </c>
      <c r="R18" s="128"/>
      <c r="S18" s="126">
        <f>R17</f>
        <v>16.633333333333333</v>
      </c>
      <c r="T18" s="127">
        <v>100</v>
      </c>
      <c r="U18" s="128"/>
      <c r="V18" s="129">
        <f>U17</f>
        <v>24.966666666666665</v>
      </c>
      <c r="W18" s="127">
        <v>100</v>
      </c>
      <c r="X18" s="128"/>
      <c r="Y18" s="126">
        <f>X17</f>
        <v>33.299999999999997</v>
      </c>
      <c r="Z18" s="127">
        <v>100</v>
      </c>
      <c r="AA18" s="128"/>
      <c r="AB18" s="129">
        <f>AA17</f>
        <v>41.633333333333326</v>
      </c>
      <c r="AC18" s="127">
        <v>100</v>
      </c>
      <c r="AD18" s="128"/>
      <c r="AE18" s="129">
        <f>AD17</f>
        <v>49.966666666666654</v>
      </c>
      <c r="AF18" s="127">
        <v>100</v>
      </c>
      <c r="AG18" s="128"/>
      <c r="AH18" s="129">
        <f>AG17</f>
        <v>58.299999999999983</v>
      </c>
      <c r="AI18" s="127">
        <v>100</v>
      </c>
      <c r="AJ18" s="128"/>
      <c r="AK18" s="129">
        <f>AJ17</f>
        <v>66.633333333333312</v>
      </c>
      <c r="AL18" s="127">
        <v>100</v>
      </c>
      <c r="AM18" s="128"/>
      <c r="AN18" s="129">
        <f>AJ17</f>
        <v>66.633333333333312</v>
      </c>
      <c r="AO18" s="127">
        <v>100</v>
      </c>
      <c r="AP18" s="128"/>
      <c r="AQ18" s="129">
        <f>AP17</f>
        <v>83.299999999999969</v>
      </c>
      <c r="AR18" s="127"/>
      <c r="AS18" s="128"/>
      <c r="AT18" s="129">
        <f>AS17</f>
        <v>91.633333333333297</v>
      </c>
      <c r="AU18" s="127"/>
      <c r="AV18" s="128"/>
      <c r="AW18" s="129">
        <f>AV17</f>
        <v>100</v>
      </c>
      <c r="AX18" s="71"/>
    </row>
    <row r="19" spans="1:50" ht="18" customHeight="1" x14ac:dyDescent="0.25">
      <c r="A19" s="185"/>
      <c r="B19" s="78"/>
      <c r="C19" s="122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2"/>
      <c r="O19" s="133"/>
      <c r="P19" s="134"/>
      <c r="Q19" s="132"/>
      <c r="R19" s="133">
        <v>0</v>
      </c>
      <c r="S19" s="134"/>
      <c r="T19" s="132"/>
      <c r="U19" s="133">
        <v>100</v>
      </c>
      <c r="V19" s="134"/>
      <c r="W19" s="132"/>
      <c r="X19" s="133">
        <v>100</v>
      </c>
      <c r="Y19" s="134"/>
      <c r="Z19" s="132"/>
      <c r="AA19" s="133">
        <v>100</v>
      </c>
      <c r="AB19" s="134"/>
      <c r="AC19" s="132"/>
      <c r="AD19" s="133">
        <v>100</v>
      </c>
      <c r="AE19" s="134"/>
      <c r="AF19" s="132"/>
      <c r="AG19" s="133">
        <v>100</v>
      </c>
      <c r="AH19" s="134"/>
      <c r="AI19" s="132"/>
      <c r="AJ19" s="133">
        <v>100</v>
      </c>
      <c r="AK19" s="134"/>
      <c r="AL19" s="132"/>
      <c r="AM19" s="133">
        <v>100</v>
      </c>
      <c r="AN19" s="134"/>
      <c r="AO19" s="132"/>
      <c r="AP19" s="133">
        <v>100</v>
      </c>
      <c r="AQ19" s="134"/>
      <c r="AR19" s="132"/>
      <c r="AS19" s="133"/>
      <c r="AT19" s="134"/>
      <c r="AU19" s="132"/>
      <c r="AV19" s="133"/>
      <c r="AW19" s="134"/>
      <c r="AX19" s="71"/>
    </row>
    <row r="20" spans="1:50" ht="18" customHeight="1" x14ac:dyDescent="0.25">
      <c r="A20" s="183"/>
      <c r="B20" s="61" t="s">
        <v>137</v>
      </c>
      <c r="C20" s="118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3"/>
      <c r="O20" s="124">
        <f>(C21/12)/C21*100</f>
        <v>8.3333333333333321</v>
      </c>
      <c r="P20" s="125"/>
      <c r="Q20" s="123"/>
      <c r="R20" s="124">
        <f>8.3+O20</f>
        <v>16.633333333333333</v>
      </c>
      <c r="S20" s="125"/>
      <c r="T20" s="123"/>
      <c r="U20" s="124">
        <f>R20+O20</f>
        <v>24.966666666666665</v>
      </c>
      <c r="V20" s="125"/>
      <c r="W20" s="123"/>
      <c r="X20" s="124">
        <f>U20+O20</f>
        <v>33.299999999999997</v>
      </c>
      <c r="Y20" s="125"/>
      <c r="Z20" s="123"/>
      <c r="AA20" s="124">
        <f>X20+O20</f>
        <v>41.633333333333326</v>
      </c>
      <c r="AB20" s="125"/>
      <c r="AC20" s="123"/>
      <c r="AD20" s="124">
        <f>AA20+O20</f>
        <v>49.966666666666654</v>
      </c>
      <c r="AE20" s="125"/>
      <c r="AF20" s="123"/>
      <c r="AG20" s="124">
        <f>AD20+O20</f>
        <v>58.299999999999983</v>
      </c>
      <c r="AH20" s="125"/>
      <c r="AI20" s="123"/>
      <c r="AJ20" s="124">
        <f>AG20+O20</f>
        <v>66.633333333333312</v>
      </c>
      <c r="AK20" s="125"/>
      <c r="AL20" s="123"/>
      <c r="AM20" s="124">
        <f>AJ20+O20</f>
        <v>74.96666666666664</v>
      </c>
      <c r="AN20" s="125"/>
      <c r="AO20" s="123"/>
      <c r="AP20" s="124">
        <f>AM20+O20</f>
        <v>83.299999999999969</v>
      </c>
      <c r="AQ20" s="125"/>
      <c r="AR20" s="123"/>
      <c r="AS20" s="124">
        <f>AP20+O20</f>
        <v>91.633333333333297</v>
      </c>
      <c r="AT20" s="125"/>
      <c r="AU20" s="123"/>
      <c r="AV20" s="126">
        <v>100</v>
      </c>
      <c r="AW20" s="125"/>
      <c r="AX20" s="71"/>
    </row>
    <row r="21" spans="1:50" ht="18" customHeight="1" x14ac:dyDescent="0.25">
      <c r="A21" s="184">
        <v>3</v>
      </c>
      <c r="B21" s="85" t="s">
        <v>138</v>
      </c>
      <c r="C21" s="118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27">
        <v>0</v>
      </c>
      <c r="O21" s="128"/>
      <c r="P21" s="129">
        <f>O20</f>
        <v>8.3333333333333321</v>
      </c>
      <c r="Q21" s="127">
        <v>0</v>
      </c>
      <c r="R21" s="128"/>
      <c r="S21" s="126">
        <f>R20</f>
        <v>16.633333333333333</v>
      </c>
      <c r="T21" s="127">
        <v>0</v>
      </c>
      <c r="U21" s="128"/>
      <c r="V21" s="129">
        <f>U20</f>
        <v>24.966666666666665</v>
      </c>
      <c r="W21" s="127">
        <v>0</v>
      </c>
      <c r="X21" s="128"/>
      <c r="Y21" s="126">
        <f>X20</f>
        <v>33.299999999999997</v>
      </c>
      <c r="Z21" s="127">
        <v>0</v>
      </c>
      <c r="AA21" s="128"/>
      <c r="AB21" s="129">
        <f>AA20</f>
        <v>41.633333333333326</v>
      </c>
      <c r="AC21" s="127">
        <v>0</v>
      </c>
      <c r="AD21" s="128"/>
      <c r="AE21" s="129">
        <f>AD20</f>
        <v>49.966666666666654</v>
      </c>
      <c r="AF21" s="127">
        <v>0</v>
      </c>
      <c r="AG21" s="128"/>
      <c r="AH21" s="129">
        <f>AG20</f>
        <v>58.299999999999983</v>
      </c>
      <c r="AI21" s="127">
        <v>0</v>
      </c>
      <c r="AJ21" s="128"/>
      <c r="AK21" s="129">
        <f>AJ20</f>
        <v>66.633333333333312</v>
      </c>
      <c r="AL21" s="127">
        <v>0</v>
      </c>
      <c r="AM21" s="128"/>
      <c r="AN21" s="129">
        <f>AJ20</f>
        <v>66.633333333333312</v>
      </c>
      <c r="AO21" s="127">
        <v>0</v>
      </c>
      <c r="AP21" s="128"/>
      <c r="AQ21" s="129">
        <f>AP20</f>
        <v>83.299999999999969</v>
      </c>
      <c r="AR21" s="127"/>
      <c r="AS21" s="128"/>
      <c r="AT21" s="129">
        <f>AS20</f>
        <v>91.633333333333297</v>
      </c>
      <c r="AU21" s="127"/>
      <c r="AV21" s="128"/>
      <c r="AW21" s="129">
        <f>AV20</f>
        <v>100</v>
      </c>
      <c r="AX21" s="71"/>
    </row>
    <row r="22" spans="1:50" ht="18" customHeight="1" x14ac:dyDescent="0.25">
      <c r="A22" s="185"/>
      <c r="B22" s="78"/>
      <c r="C22" s="122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2"/>
      <c r="O22" s="133"/>
      <c r="P22" s="134"/>
      <c r="Q22" s="132"/>
      <c r="R22" s="133">
        <v>0</v>
      </c>
      <c r="S22" s="134"/>
      <c r="T22" s="132"/>
      <c r="U22" s="133">
        <v>0</v>
      </c>
      <c r="V22" s="134"/>
      <c r="W22" s="132"/>
      <c r="X22" s="133">
        <v>0</v>
      </c>
      <c r="Y22" s="134"/>
      <c r="Z22" s="132"/>
      <c r="AA22" s="133">
        <v>0</v>
      </c>
      <c r="AB22" s="134"/>
      <c r="AC22" s="132"/>
      <c r="AD22" s="133">
        <v>0</v>
      </c>
      <c r="AE22" s="134"/>
      <c r="AF22" s="132"/>
      <c r="AG22" s="133">
        <v>0</v>
      </c>
      <c r="AH22" s="134"/>
      <c r="AI22" s="132"/>
      <c r="AJ22" s="133">
        <v>0</v>
      </c>
      <c r="AK22" s="134"/>
      <c r="AL22" s="132"/>
      <c r="AM22" s="133">
        <v>0</v>
      </c>
      <c r="AN22" s="134"/>
      <c r="AO22" s="132"/>
      <c r="AP22" s="133">
        <v>0</v>
      </c>
      <c r="AQ22" s="134"/>
      <c r="AR22" s="132"/>
      <c r="AS22" s="133"/>
      <c r="AT22" s="134"/>
      <c r="AU22" s="132"/>
      <c r="AV22" s="133"/>
      <c r="AW22" s="134"/>
      <c r="AX22" s="71"/>
    </row>
    <row r="23" spans="1:50" ht="18" customHeight="1" x14ac:dyDescent="0.25">
      <c r="A23" s="184"/>
      <c r="B23" s="85" t="s">
        <v>91</v>
      </c>
      <c r="C23" s="118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3"/>
      <c r="O23" s="124">
        <f>(C24/12)/C24*100</f>
        <v>8.3333333333333321</v>
      </c>
      <c r="P23" s="125"/>
      <c r="Q23" s="123"/>
      <c r="R23" s="124">
        <f>8.3+O23</f>
        <v>16.633333333333333</v>
      </c>
      <c r="S23" s="125"/>
      <c r="T23" s="123"/>
      <c r="U23" s="124">
        <f>R23+O23</f>
        <v>24.966666666666665</v>
      </c>
      <c r="V23" s="125"/>
      <c r="W23" s="123"/>
      <c r="X23" s="124">
        <f>U23+O23</f>
        <v>33.299999999999997</v>
      </c>
      <c r="Y23" s="125"/>
      <c r="Z23" s="123"/>
      <c r="AA23" s="124">
        <f>X23+O23</f>
        <v>41.633333333333326</v>
      </c>
      <c r="AB23" s="125"/>
      <c r="AC23" s="123"/>
      <c r="AD23" s="124">
        <f>AA23+O23</f>
        <v>49.966666666666654</v>
      </c>
      <c r="AE23" s="125"/>
      <c r="AF23" s="123"/>
      <c r="AG23" s="124">
        <f>AD23+O23</f>
        <v>58.299999999999983</v>
      </c>
      <c r="AH23" s="125"/>
      <c r="AI23" s="123"/>
      <c r="AJ23" s="124">
        <f>AG23+O23</f>
        <v>66.633333333333312</v>
      </c>
      <c r="AK23" s="125"/>
      <c r="AL23" s="123"/>
      <c r="AM23" s="124">
        <f>AJ23+O23</f>
        <v>74.96666666666664</v>
      </c>
      <c r="AN23" s="125"/>
      <c r="AO23" s="123"/>
      <c r="AP23" s="124">
        <f>AM23+O23</f>
        <v>83.299999999999969</v>
      </c>
      <c r="AQ23" s="167"/>
      <c r="AR23" s="165"/>
      <c r="AS23" s="166">
        <f>AP23+O23</f>
        <v>91.633333333333297</v>
      </c>
      <c r="AT23" s="167"/>
      <c r="AU23" s="165"/>
      <c r="AV23" s="168">
        <v>100</v>
      </c>
      <c r="AW23" s="167"/>
      <c r="AX23" s="71"/>
    </row>
    <row r="24" spans="1:50" ht="18" customHeight="1" x14ac:dyDescent="0.25">
      <c r="A24" s="184">
        <v>4</v>
      </c>
      <c r="B24" s="85" t="s">
        <v>84</v>
      </c>
      <c r="C24" s="118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27" t="s">
        <v>229</v>
      </c>
      <c r="O24" s="128"/>
      <c r="P24" s="129">
        <f>O23</f>
        <v>8.3333333333333321</v>
      </c>
      <c r="Q24" s="127" t="s">
        <v>227</v>
      </c>
      <c r="R24" s="128"/>
      <c r="S24" s="126">
        <f>R23</f>
        <v>16.633333333333333</v>
      </c>
      <c r="T24" s="127" t="s">
        <v>238</v>
      </c>
      <c r="U24" s="128"/>
      <c r="V24" s="129">
        <f>U23</f>
        <v>24.966666666666665</v>
      </c>
      <c r="W24" s="127" t="s">
        <v>251</v>
      </c>
      <c r="X24" s="128"/>
      <c r="Y24" s="126">
        <f>X23</f>
        <v>33.299999999999997</v>
      </c>
      <c r="Z24" s="127" t="s">
        <v>252</v>
      </c>
      <c r="AA24" s="128"/>
      <c r="AB24" s="129">
        <f>AA23</f>
        <v>41.633333333333326</v>
      </c>
      <c r="AC24" s="127">
        <v>42.85</v>
      </c>
      <c r="AD24" s="128"/>
      <c r="AE24" s="129">
        <f>AD23</f>
        <v>49.966666666666654</v>
      </c>
      <c r="AF24" s="127" t="s">
        <v>275</v>
      </c>
      <c r="AG24" s="128"/>
      <c r="AH24" s="129">
        <f>AG23</f>
        <v>58.299999999999983</v>
      </c>
      <c r="AI24" s="127" t="s">
        <v>282</v>
      </c>
      <c r="AJ24" s="128"/>
      <c r="AK24" s="129">
        <f>AJ23</f>
        <v>66.633333333333312</v>
      </c>
      <c r="AL24" s="127">
        <v>60.13</v>
      </c>
      <c r="AM24" s="128"/>
      <c r="AN24" s="129">
        <f>AM23</f>
        <v>74.96666666666664</v>
      </c>
      <c r="AO24" s="127">
        <v>65.900000000000006</v>
      </c>
      <c r="AP24" s="128"/>
      <c r="AQ24" s="131">
        <f>AP23</f>
        <v>83.299999999999969</v>
      </c>
      <c r="AR24" s="130"/>
      <c r="AS24" s="169"/>
      <c r="AT24" s="131">
        <f>AS23</f>
        <v>91.633333333333297</v>
      </c>
      <c r="AU24" s="130"/>
      <c r="AV24" s="169"/>
      <c r="AW24" s="131">
        <f>AV23</f>
        <v>100</v>
      </c>
      <c r="AX24" s="71"/>
    </row>
    <row r="25" spans="1:50" ht="18" customHeight="1" x14ac:dyDescent="0.25">
      <c r="A25" s="184"/>
      <c r="B25" s="78"/>
      <c r="C25" s="122"/>
      <c r="D25" s="14"/>
      <c r="E25" s="5"/>
      <c r="F25" s="5"/>
      <c r="G25" s="5"/>
      <c r="H25" s="5"/>
      <c r="I25" s="5"/>
      <c r="J25" s="5"/>
      <c r="K25" s="5"/>
      <c r="L25" s="5"/>
      <c r="M25" s="79"/>
      <c r="N25" s="132"/>
      <c r="O25" s="133" t="s">
        <v>229</v>
      </c>
      <c r="P25" s="134"/>
      <c r="Q25" s="132"/>
      <c r="R25" s="133" t="s">
        <v>227</v>
      </c>
      <c r="S25" s="134"/>
      <c r="T25" s="132"/>
      <c r="U25" s="133">
        <v>16.63</v>
      </c>
      <c r="V25" s="134"/>
      <c r="W25" s="132"/>
      <c r="X25" s="133" t="s">
        <v>251</v>
      </c>
      <c r="Y25" s="134"/>
      <c r="Z25" s="132"/>
      <c r="AA25" s="133" t="s">
        <v>252</v>
      </c>
      <c r="AB25" s="134"/>
      <c r="AC25" s="132"/>
      <c r="AD25" s="133">
        <v>42.85</v>
      </c>
      <c r="AE25" s="134"/>
      <c r="AF25" s="132"/>
      <c r="AG25" s="133" t="s">
        <v>275</v>
      </c>
      <c r="AH25" s="134"/>
      <c r="AI25" s="132"/>
      <c r="AJ25" s="133" t="s">
        <v>282</v>
      </c>
      <c r="AK25" s="134"/>
      <c r="AL25" s="132"/>
      <c r="AM25" s="133">
        <v>60.13</v>
      </c>
      <c r="AN25" s="134"/>
      <c r="AO25" s="132"/>
      <c r="AP25" s="133">
        <v>65.900000000000006</v>
      </c>
      <c r="AQ25" s="172"/>
      <c r="AR25" s="170"/>
      <c r="AS25" s="171"/>
      <c r="AT25" s="172"/>
      <c r="AU25" s="170"/>
      <c r="AV25" s="171"/>
      <c r="AW25" s="172"/>
      <c r="AX25" s="71"/>
    </row>
    <row r="26" spans="1:50" ht="18" customHeight="1" x14ac:dyDescent="0.25">
      <c r="A26" s="183"/>
      <c r="B26" s="85" t="s">
        <v>124</v>
      </c>
      <c r="C26" s="118"/>
      <c r="D26" s="334"/>
      <c r="E26" s="335"/>
      <c r="F26" s="336"/>
      <c r="G26" s="337"/>
      <c r="H26" s="338"/>
      <c r="I26" s="338"/>
      <c r="J26" s="337"/>
      <c r="K26" s="338"/>
      <c r="L26" s="338"/>
      <c r="M26" s="45"/>
      <c r="N26" s="123"/>
      <c r="O26" s="124">
        <v>0</v>
      </c>
      <c r="P26" s="125"/>
      <c r="Q26" s="123"/>
      <c r="R26" s="124">
        <v>0</v>
      </c>
      <c r="S26" s="125"/>
      <c r="T26" s="123"/>
      <c r="U26" s="124">
        <f>R26+O26</f>
        <v>0</v>
      </c>
      <c r="V26" s="125"/>
      <c r="W26" s="123"/>
      <c r="X26" s="124">
        <f>U26+O26</f>
        <v>0</v>
      </c>
      <c r="Y26" s="125"/>
      <c r="Z26" s="123"/>
      <c r="AA26" s="124">
        <f>X26+O26</f>
        <v>0</v>
      </c>
      <c r="AB26" s="125"/>
      <c r="AC26" s="123"/>
      <c r="AD26" s="124">
        <f>AA26+O26</f>
        <v>0</v>
      </c>
      <c r="AE26" s="125"/>
      <c r="AF26" s="123"/>
      <c r="AG26" s="124">
        <f>AD26+O26</f>
        <v>0</v>
      </c>
      <c r="AH26" s="125"/>
      <c r="AI26" s="123"/>
      <c r="AJ26" s="124">
        <f>AG26+O26</f>
        <v>0</v>
      </c>
      <c r="AK26" s="125"/>
      <c r="AL26" s="123"/>
      <c r="AM26" s="124">
        <f>AJ26+O26</f>
        <v>0</v>
      </c>
      <c r="AN26" s="125"/>
      <c r="AO26" s="123"/>
      <c r="AP26" s="124">
        <f>AM26+O26</f>
        <v>0</v>
      </c>
      <c r="AQ26" s="125"/>
      <c r="AR26" s="123"/>
      <c r="AS26" s="124">
        <f>AP26+O26</f>
        <v>0</v>
      </c>
      <c r="AT26" s="125"/>
      <c r="AU26" s="165"/>
      <c r="AV26" s="168"/>
      <c r="AW26" s="167"/>
      <c r="AX26" s="71"/>
    </row>
    <row r="27" spans="1:50" ht="24" customHeight="1" x14ac:dyDescent="0.25">
      <c r="A27" s="184">
        <v>5</v>
      </c>
      <c r="B27" s="85" t="s">
        <v>125</v>
      </c>
      <c r="C27" s="118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27">
        <v>0</v>
      </c>
      <c r="O27" s="128"/>
      <c r="P27" s="129">
        <f>O26</f>
        <v>0</v>
      </c>
      <c r="Q27" s="127">
        <v>0</v>
      </c>
      <c r="R27" s="128"/>
      <c r="S27" s="126">
        <f>R26</f>
        <v>0</v>
      </c>
      <c r="T27" s="127">
        <v>0</v>
      </c>
      <c r="U27" s="128"/>
      <c r="V27" s="129">
        <f>U26</f>
        <v>0</v>
      </c>
      <c r="W27" s="127">
        <v>0</v>
      </c>
      <c r="X27" s="128"/>
      <c r="Y27" s="129">
        <f>X26</f>
        <v>0</v>
      </c>
      <c r="Z27" s="127">
        <v>0</v>
      </c>
      <c r="AA27" s="128"/>
      <c r="AB27" s="129">
        <f>AA26</f>
        <v>0</v>
      </c>
      <c r="AC27" s="127">
        <v>0</v>
      </c>
      <c r="AD27" s="128"/>
      <c r="AE27" s="129">
        <f>AD26</f>
        <v>0</v>
      </c>
      <c r="AF27" s="127">
        <v>0</v>
      </c>
      <c r="AG27" s="128"/>
      <c r="AH27" s="129">
        <f>AG26</f>
        <v>0</v>
      </c>
      <c r="AI27" s="127">
        <v>0</v>
      </c>
      <c r="AJ27" s="128"/>
      <c r="AK27" s="129">
        <f>AJ26</f>
        <v>0</v>
      </c>
      <c r="AL27" s="127">
        <v>0</v>
      </c>
      <c r="AM27" s="128"/>
      <c r="AN27" s="129">
        <f>AM26</f>
        <v>0</v>
      </c>
      <c r="AO27" s="127">
        <v>0</v>
      </c>
      <c r="AP27" s="128"/>
      <c r="AQ27" s="129">
        <f>AP26</f>
        <v>0</v>
      </c>
      <c r="AR27" s="127"/>
      <c r="AS27" s="128"/>
      <c r="AT27" s="129">
        <f>AS26</f>
        <v>0</v>
      </c>
      <c r="AU27" s="130"/>
      <c r="AV27" s="169"/>
      <c r="AW27" s="131"/>
      <c r="AX27" s="71"/>
    </row>
    <row r="28" spans="1:50" ht="18" customHeight="1" x14ac:dyDescent="0.25">
      <c r="A28" s="185"/>
      <c r="B28" s="78"/>
      <c r="C28" s="118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2"/>
      <c r="O28" s="133"/>
      <c r="P28" s="134"/>
      <c r="Q28" s="132"/>
      <c r="R28" s="133">
        <v>0</v>
      </c>
      <c r="S28" s="134"/>
      <c r="T28" s="132"/>
      <c r="U28" s="133">
        <v>0</v>
      </c>
      <c r="V28" s="134"/>
      <c r="W28" s="132"/>
      <c r="X28" s="133">
        <v>0</v>
      </c>
      <c r="Y28" s="134"/>
      <c r="Z28" s="132"/>
      <c r="AA28" s="133">
        <v>0</v>
      </c>
      <c r="AB28" s="134"/>
      <c r="AC28" s="132"/>
      <c r="AD28" s="133">
        <v>0</v>
      </c>
      <c r="AE28" s="134"/>
      <c r="AF28" s="132"/>
      <c r="AG28" s="133">
        <v>0</v>
      </c>
      <c r="AH28" s="134"/>
      <c r="AI28" s="132"/>
      <c r="AJ28" s="133">
        <v>0</v>
      </c>
      <c r="AK28" s="134"/>
      <c r="AL28" s="132"/>
      <c r="AM28" s="133">
        <v>0</v>
      </c>
      <c r="AN28" s="134"/>
      <c r="AO28" s="132"/>
      <c r="AP28" s="133">
        <v>0</v>
      </c>
      <c r="AQ28" s="134"/>
      <c r="AR28" s="132"/>
      <c r="AS28" s="133"/>
      <c r="AT28" s="134"/>
      <c r="AU28" s="170"/>
      <c r="AV28" s="171"/>
      <c r="AW28" s="172"/>
      <c r="AX28" s="71"/>
    </row>
    <row r="29" spans="1:50" ht="18" customHeight="1" x14ac:dyDescent="0.25">
      <c r="A29" s="184"/>
      <c r="B29" s="85" t="s">
        <v>93</v>
      </c>
      <c r="C29" s="118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3"/>
      <c r="O29" s="124">
        <v>8.33</v>
      </c>
      <c r="P29" s="125"/>
      <c r="Q29" s="123"/>
      <c r="R29" s="124">
        <f>8.3+O29</f>
        <v>16.630000000000003</v>
      </c>
      <c r="S29" s="125"/>
      <c r="T29" s="123"/>
      <c r="U29" s="124">
        <f>R29+O29</f>
        <v>24.96</v>
      </c>
      <c r="V29" s="125"/>
      <c r="W29" s="123"/>
      <c r="X29" s="124">
        <f>U29+O29</f>
        <v>33.29</v>
      </c>
      <c r="Y29" s="125"/>
      <c r="Z29" s="123"/>
      <c r="AA29" s="124">
        <f>X29+O29</f>
        <v>41.62</v>
      </c>
      <c r="AB29" s="125"/>
      <c r="AC29" s="123"/>
      <c r="AD29" s="124">
        <f>AA29+O29</f>
        <v>49.949999999999996</v>
      </c>
      <c r="AE29" s="125"/>
      <c r="AF29" s="123"/>
      <c r="AG29" s="124">
        <f>AD29+O29</f>
        <v>58.279999999999994</v>
      </c>
      <c r="AH29" s="125"/>
      <c r="AI29" s="123"/>
      <c r="AJ29" s="124">
        <f>AG29+O29</f>
        <v>66.61</v>
      </c>
      <c r="AK29" s="125"/>
      <c r="AL29" s="123"/>
      <c r="AM29" s="124">
        <f>AJ29+O29</f>
        <v>74.94</v>
      </c>
      <c r="AN29" s="125"/>
      <c r="AO29" s="123"/>
      <c r="AP29" s="124">
        <f>AM29+O29</f>
        <v>83.27</v>
      </c>
      <c r="AQ29" s="125"/>
      <c r="AR29" s="123"/>
      <c r="AS29" s="124">
        <f>AP29+O29</f>
        <v>91.6</v>
      </c>
      <c r="AT29" s="125"/>
      <c r="AU29" s="123"/>
      <c r="AV29" s="126">
        <v>100</v>
      </c>
      <c r="AW29" s="125"/>
      <c r="AX29" s="71"/>
    </row>
    <row r="30" spans="1:50" ht="23.5" customHeight="1" x14ac:dyDescent="0.2">
      <c r="A30" s="184">
        <v>7</v>
      </c>
      <c r="B30" s="116" t="s">
        <v>67</v>
      </c>
      <c r="C30" s="118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27">
        <v>0</v>
      </c>
      <c r="O30" s="128"/>
      <c r="P30" s="129">
        <f>O29</f>
        <v>8.33</v>
      </c>
      <c r="Q30" s="127">
        <v>0</v>
      </c>
      <c r="R30" s="128"/>
      <c r="S30" s="126">
        <f>R29</f>
        <v>16.630000000000003</v>
      </c>
      <c r="T30" s="127">
        <v>0</v>
      </c>
      <c r="U30" s="128"/>
      <c r="V30" s="129">
        <f>U29</f>
        <v>24.96</v>
      </c>
      <c r="W30" s="127">
        <v>0</v>
      </c>
      <c r="X30" s="128"/>
      <c r="Y30" s="129">
        <f>X29</f>
        <v>33.29</v>
      </c>
      <c r="Z30" s="127">
        <v>49</v>
      </c>
      <c r="AA30" s="128"/>
      <c r="AB30" s="129">
        <f>AA29</f>
        <v>41.62</v>
      </c>
      <c r="AC30" s="127" t="s">
        <v>266</v>
      </c>
      <c r="AD30" s="128"/>
      <c r="AE30" s="129">
        <f>AD29</f>
        <v>49.949999999999996</v>
      </c>
      <c r="AF30" s="127">
        <v>49</v>
      </c>
      <c r="AG30" s="128"/>
      <c r="AH30" s="129">
        <f>AG29</f>
        <v>58.279999999999994</v>
      </c>
      <c r="AI30" s="127">
        <v>49</v>
      </c>
      <c r="AJ30" s="128"/>
      <c r="AK30" s="129">
        <f>AJ29</f>
        <v>66.61</v>
      </c>
      <c r="AL30" s="127">
        <v>49</v>
      </c>
      <c r="AM30" s="128"/>
      <c r="AN30" s="129">
        <f>AM29</f>
        <v>74.94</v>
      </c>
      <c r="AO30" s="127">
        <v>49</v>
      </c>
      <c r="AP30" s="128"/>
      <c r="AQ30" s="129">
        <f>AP29</f>
        <v>83.27</v>
      </c>
      <c r="AR30" s="127"/>
      <c r="AS30" s="128"/>
      <c r="AT30" s="129">
        <f>AS29</f>
        <v>91.6</v>
      </c>
      <c r="AU30" s="127"/>
      <c r="AV30" s="128"/>
      <c r="AW30" s="129">
        <f>AV29</f>
        <v>100</v>
      </c>
      <c r="AX30" s="71"/>
    </row>
    <row r="31" spans="1:50" ht="18" customHeight="1" x14ac:dyDescent="0.25">
      <c r="A31" s="185"/>
      <c r="B31" s="78"/>
      <c r="C31" s="122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2"/>
      <c r="O31" s="133"/>
      <c r="P31" s="134"/>
      <c r="Q31" s="132"/>
      <c r="R31" s="133">
        <v>0</v>
      </c>
      <c r="S31" s="134"/>
      <c r="T31" s="132"/>
      <c r="U31" s="133">
        <v>0</v>
      </c>
      <c r="V31" s="134"/>
      <c r="W31" s="132"/>
      <c r="X31" s="133">
        <v>0</v>
      </c>
      <c r="Y31" s="134"/>
      <c r="Z31" s="132"/>
      <c r="AA31" s="133">
        <v>49</v>
      </c>
      <c r="AB31" s="134"/>
      <c r="AC31" s="132"/>
      <c r="AD31" s="133">
        <v>49</v>
      </c>
      <c r="AE31" s="134"/>
      <c r="AF31" s="132"/>
      <c r="AG31" s="133">
        <v>49</v>
      </c>
      <c r="AH31" s="134"/>
      <c r="AI31" s="132"/>
      <c r="AJ31" s="133">
        <v>49</v>
      </c>
      <c r="AK31" s="134"/>
      <c r="AL31" s="132"/>
      <c r="AM31" s="133">
        <v>49</v>
      </c>
      <c r="AN31" s="134"/>
      <c r="AO31" s="132"/>
      <c r="AP31" s="133">
        <v>49</v>
      </c>
      <c r="AQ31" s="134"/>
      <c r="AR31" s="132"/>
      <c r="AS31" s="133"/>
      <c r="AT31" s="134"/>
      <c r="AU31" s="132"/>
      <c r="AV31" s="133"/>
      <c r="AW31" s="134"/>
      <c r="AX31" s="71"/>
    </row>
    <row r="32" spans="1:50" ht="18" customHeight="1" x14ac:dyDescent="0.25">
      <c r="A32" s="184"/>
      <c r="B32" s="85" t="s">
        <v>126</v>
      </c>
      <c r="C32" s="118"/>
      <c r="D32" s="14"/>
      <c r="E32" s="5"/>
      <c r="F32" s="5"/>
      <c r="G32" s="5"/>
      <c r="H32" s="5"/>
      <c r="I32" s="5"/>
      <c r="J32" s="5"/>
      <c r="K32" s="5"/>
      <c r="L32" s="5"/>
      <c r="M32" s="79"/>
      <c r="N32" s="123"/>
      <c r="O32" s="124">
        <f>(C33/12)/C33*100</f>
        <v>8.3333333333333339</v>
      </c>
      <c r="P32" s="125"/>
      <c r="Q32" s="123"/>
      <c r="R32" s="124">
        <f>8.3+O32</f>
        <v>16.633333333333333</v>
      </c>
      <c r="S32" s="125"/>
      <c r="T32" s="123"/>
      <c r="U32" s="124">
        <f>R32+O32</f>
        <v>24.966666666666669</v>
      </c>
      <c r="V32" s="125"/>
      <c r="W32" s="123"/>
      <c r="X32" s="124">
        <f>U32+O32</f>
        <v>33.300000000000004</v>
      </c>
      <c r="Y32" s="125"/>
      <c r="Z32" s="123"/>
      <c r="AA32" s="124">
        <f>X32+O32</f>
        <v>41.63333333333334</v>
      </c>
      <c r="AB32" s="125"/>
      <c r="AC32" s="123"/>
      <c r="AD32" s="124">
        <f>AA32+O32</f>
        <v>49.966666666666676</v>
      </c>
      <c r="AE32" s="125"/>
      <c r="AF32" s="123"/>
      <c r="AG32" s="124">
        <f>AD32+O32</f>
        <v>58.300000000000011</v>
      </c>
      <c r="AH32" s="125"/>
      <c r="AI32" s="123"/>
      <c r="AJ32" s="124">
        <f>AG32+O32</f>
        <v>66.63333333333334</v>
      </c>
      <c r="AK32" s="125"/>
      <c r="AL32" s="123"/>
      <c r="AM32" s="124">
        <f>AJ32+O32</f>
        <v>74.966666666666669</v>
      </c>
      <c r="AN32" s="125"/>
      <c r="AO32" s="123"/>
      <c r="AP32" s="124">
        <f>AM32+O32</f>
        <v>83.3</v>
      </c>
      <c r="AQ32" s="167"/>
      <c r="AR32" s="165"/>
      <c r="AS32" s="166">
        <f>AP32+O32</f>
        <v>91.633333333333326</v>
      </c>
      <c r="AT32" s="167"/>
      <c r="AU32" s="165"/>
      <c r="AV32" s="168">
        <v>100</v>
      </c>
      <c r="AW32" s="167"/>
      <c r="AX32" s="71"/>
    </row>
    <row r="33" spans="1:50" ht="18" customHeight="1" x14ac:dyDescent="0.2">
      <c r="A33" s="184">
        <v>8</v>
      </c>
      <c r="B33" s="116" t="s">
        <v>127</v>
      </c>
      <c r="C33" s="118">
        <v>14105000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27">
        <v>1</v>
      </c>
      <c r="O33" s="128"/>
      <c r="P33" s="129">
        <f>O32</f>
        <v>8.3333333333333339</v>
      </c>
      <c r="Q33" s="127" t="s">
        <v>228</v>
      </c>
      <c r="R33" s="128"/>
      <c r="S33" s="126">
        <f>R32</f>
        <v>16.633333333333333</v>
      </c>
      <c r="T33" s="127" t="s">
        <v>239</v>
      </c>
      <c r="U33" s="128"/>
      <c r="V33" s="129">
        <f>U32</f>
        <v>24.966666666666669</v>
      </c>
      <c r="W33" s="127" t="s">
        <v>253</v>
      </c>
      <c r="X33" s="128"/>
      <c r="Y33" s="126">
        <f>X32</f>
        <v>33.300000000000004</v>
      </c>
      <c r="Z33" s="127" t="s">
        <v>254</v>
      </c>
      <c r="AA33" s="128"/>
      <c r="AB33" s="129">
        <f>AA32</f>
        <v>41.63333333333334</v>
      </c>
      <c r="AC33" s="127" t="s">
        <v>267</v>
      </c>
      <c r="AD33" s="128"/>
      <c r="AE33" s="129">
        <f>AD32</f>
        <v>49.966666666666676</v>
      </c>
      <c r="AF33" s="127" t="s">
        <v>276</v>
      </c>
      <c r="AG33" s="128"/>
      <c r="AH33" s="129">
        <f>AG32</f>
        <v>58.300000000000011</v>
      </c>
      <c r="AI33" s="127" t="s">
        <v>283</v>
      </c>
      <c r="AJ33" s="128"/>
      <c r="AK33" s="129">
        <f>AJ32</f>
        <v>66.63333333333334</v>
      </c>
      <c r="AL33" s="127">
        <v>74.42</v>
      </c>
      <c r="AM33" s="128"/>
      <c r="AN33" s="129">
        <f>AM32</f>
        <v>74.966666666666669</v>
      </c>
      <c r="AO33" s="127">
        <v>49.45</v>
      </c>
      <c r="AP33" s="128"/>
      <c r="AQ33" s="131">
        <f>AP32</f>
        <v>83.3</v>
      </c>
      <c r="AR33" s="130"/>
      <c r="AS33" s="169"/>
      <c r="AT33" s="131">
        <f>AS32</f>
        <v>91.633333333333326</v>
      </c>
      <c r="AU33" s="130"/>
      <c r="AV33" s="169"/>
      <c r="AW33" s="131">
        <f>AV32</f>
        <v>100</v>
      </c>
      <c r="AX33" s="71"/>
    </row>
    <row r="34" spans="1:50" ht="18" customHeight="1" x14ac:dyDescent="0.25">
      <c r="A34" s="184"/>
      <c r="B34" s="78"/>
      <c r="C34" s="122"/>
      <c r="D34" s="14"/>
      <c r="E34" s="5"/>
      <c r="F34" s="5"/>
      <c r="G34" s="5"/>
      <c r="H34" s="5"/>
      <c r="I34" s="5"/>
      <c r="J34" s="5"/>
      <c r="K34" s="5"/>
      <c r="L34" s="5"/>
      <c r="M34" s="79"/>
      <c r="N34" s="132"/>
      <c r="O34" s="133"/>
      <c r="P34" s="134"/>
      <c r="Q34" s="132"/>
      <c r="R34" s="133"/>
      <c r="S34" s="134"/>
      <c r="T34" s="132"/>
      <c r="U34" s="133" t="s">
        <v>239</v>
      </c>
      <c r="V34" s="134"/>
      <c r="W34" s="132"/>
      <c r="X34" s="133" t="s">
        <v>253</v>
      </c>
      <c r="Y34" s="134"/>
      <c r="Z34" s="132"/>
      <c r="AA34" s="133" t="s">
        <v>254</v>
      </c>
      <c r="AB34" s="134"/>
      <c r="AC34" s="132"/>
      <c r="AD34" s="133" t="s">
        <v>267</v>
      </c>
      <c r="AE34" s="134"/>
      <c r="AF34" s="132"/>
      <c r="AG34" s="133" t="s">
        <v>276</v>
      </c>
      <c r="AH34" s="134"/>
      <c r="AI34" s="132"/>
      <c r="AJ34" s="133" t="s">
        <v>283</v>
      </c>
      <c r="AK34" s="134"/>
      <c r="AL34" s="132"/>
      <c r="AM34" s="133">
        <v>74.42</v>
      </c>
      <c r="AN34" s="134"/>
      <c r="AO34" s="132"/>
      <c r="AP34" s="133">
        <v>49.45</v>
      </c>
      <c r="AQ34" s="172"/>
      <c r="AR34" s="170"/>
      <c r="AS34" s="171"/>
      <c r="AT34" s="172"/>
      <c r="AU34" s="170"/>
      <c r="AV34" s="171"/>
      <c r="AW34" s="172"/>
      <c r="AX34" s="71"/>
    </row>
    <row r="35" spans="1:50" ht="18" customHeight="1" x14ac:dyDescent="0.25">
      <c r="A35" s="184"/>
      <c r="B35" s="85" t="s">
        <v>126</v>
      </c>
      <c r="C35" s="118"/>
      <c r="D35" s="14"/>
      <c r="E35" s="5"/>
      <c r="F35" s="5"/>
      <c r="G35" s="5"/>
      <c r="H35" s="5"/>
      <c r="I35" s="5"/>
      <c r="J35" s="5"/>
      <c r="K35" s="5"/>
      <c r="L35" s="5"/>
      <c r="M35" s="79"/>
      <c r="N35" s="123"/>
      <c r="O35" s="124">
        <f>(C36/12)/C36*100</f>
        <v>8.3333333333333321</v>
      </c>
      <c r="P35" s="125"/>
      <c r="Q35" s="123"/>
      <c r="R35" s="124">
        <f>8.3+O35</f>
        <v>16.633333333333333</v>
      </c>
      <c r="S35" s="125"/>
      <c r="T35" s="123"/>
      <c r="U35" s="124">
        <f>R35+O35</f>
        <v>24.966666666666665</v>
      </c>
      <c r="V35" s="125"/>
      <c r="W35" s="123"/>
      <c r="X35" s="124">
        <f>U35+O35</f>
        <v>33.299999999999997</v>
      </c>
      <c r="Y35" s="125"/>
      <c r="Z35" s="123"/>
      <c r="AA35" s="124">
        <f>X35+O35</f>
        <v>41.633333333333326</v>
      </c>
      <c r="AB35" s="125"/>
      <c r="AC35" s="123"/>
      <c r="AD35" s="124">
        <f>AA35+O35</f>
        <v>49.966666666666654</v>
      </c>
      <c r="AE35" s="125"/>
      <c r="AF35" s="123"/>
      <c r="AG35" s="124">
        <f>AD35+O35</f>
        <v>58.299999999999983</v>
      </c>
      <c r="AH35" s="125"/>
      <c r="AI35" s="123"/>
      <c r="AJ35" s="124">
        <f>AG35+O35</f>
        <v>66.633333333333312</v>
      </c>
      <c r="AK35" s="125"/>
      <c r="AL35" s="123"/>
      <c r="AM35" s="124">
        <f>AJ35+O35</f>
        <v>74.96666666666664</v>
      </c>
      <c r="AN35" s="125"/>
      <c r="AO35" s="123"/>
      <c r="AP35" s="124">
        <f>AM35+O35</f>
        <v>83.299999999999969</v>
      </c>
      <c r="AQ35" s="167"/>
      <c r="AR35" s="165"/>
      <c r="AS35" s="166">
        <f>AP35+O35</f>
        <v>91.633333333333297</v>
      </c>
      <c r="AT35" s="167"/>
      <c r="AU35" s="165"/>
      <c r="AV35" s="168">
        <v>100</v>
      </c>
      <c r="AW35" s="167"/>
      <c r="AX35" s="71"/>
    </row>
    <row r="36" spans="1:50" ht="18" customHeight="1" x14ac:dyDescent="0.2">
      <c r="A36" s="184">
        <v>9</v>
      </c>
      <c r="B36" s="116" t="s">
        <v>139</v>
      </c>
      <c r="C36" s="118">
        <v>2750000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27">
        <v>0</v>
      </c>
      <c r="O36" s="128"/>
      <c r="P36" s="129">
        <f>O35</f>
        <v>8.3333333333333321</v>
      </c>
      <c r="Q36" s="127" t="s">
        <v>240</v>
      </c>
      <c r="R36" s="128"/>
      <c r="S36" s="126">
        <f>R35</f>
        <v>16.633333333333333</v>
      </c>
      <c r="T36" s="127">
        <v>0</v>
      </c>
      <c r="U36" s="128"/>
      <c r="V36" s="129">
        <f>U35</f>
        <v>24.966666666666665</v>
      </c>
      <c r="W36" s="127">
        <v>0</v>
      </c>
      <c r="X36" s="128"/>
      <c r="Y36" s="126">
        <f>X35</f>
        <v>33.299999999999997</v>
      </c>
      <c r="Z36" s="127">
        <v>0</v>
      </c>
      <c r="AA36" s="128"/>
      <c r="AB36" s="129">
        <f>AA35</f>
        <v>41.633333333333326</v>
      </c>
      <c r="AC36" s="127">
        <v>0</v>
      </c>
      <c r="AD36" s="128"/>
      <c r="AE36" s="129">
        <f>AD35</f>
        <v>49.966666666666654</v>
      </c>
      <c r="AF36" s="127">
        <v>0</v>
      </c>
      <c r="AG36" s="128"/>
      <c r="AH36" s="129">
        <f>AG35</f>
        <v>58.299999999999983</v>
      </c>
      <c r="AI36" s="127">
        <v>0</v>
      </c>
      <c r="AJ36" s="128"/>
      <c r="AK36" s="129">
        <f>AJ35</f>
        <v>66.633333333333312</v>
      </c>
      <c r="AL36" s="127">
        <v>0</v>
      </c>
      <c r="AM36" s="128"/>
      <c r="AN36" s="129">
        <f>AM35</f>
        <v>74.96666666666664</v>
      </c>
      <c r="AO36" s="127">
        <v>0</v>
      </c>
      <c r="AP36" s="128"/>
      <c r="AQ36" s="131">
        <f>AP35</f>
        <v>83.299999999999969</v>
      </c>
      <c r="AR36" s="130"/>
      <c r="AS36" s="169"/>
      <c r="AT36" s="131">
        <f>AS35</f>
        <v>91.633333333333297</v>
      </c>
      <c r="AU36" s="130"/>
      <c r="AV36" s="169"/>
      <c r="AW36" s="131">
        <f>AV35</f>
        <v>100</v>
      </c>
      <c r="AX36" s="71"/>
    </row>
    <row r="37" spans="1:50" ht="18" customHeight="1" x14ac:dyDescent="0.25">
      <c r="A37" s="184"/>
      <c r="B37" s="78"/>
      <c r="C37" s="122"/>
      <c r="D37" s="14"/>
      <c r="E37" s="5"/>
      <c r="F37" s="5"/>
      <c r="G37" s="5"/>
      <c r="H37" s="5"/>
      <c r="I37" s="5"/>
      <c r="J37" s="5"/>
      <c r="K37" s="5"/>
      <c r="L37" s="5"/>
      <c r="M37" s="79"/>
      <c r="N37" s="132"/>
      <c r="O37" s="133"/>
      <c r="P37" s="134"/>
      <c r="Q37" s="132"/>
      <c r="R37" s="133">
        <v>0</v>
      </c>
      <c r="S37" s="134"/>
      <c r="T37" s="132"/>
      <c r="U37" s="133">
        <v>0</v>
      </c>
      <c r="V37" s="134"/>
      <c r="W37" s="132"/>
      <c r="X37" s="133">
        <v>0</v>
      </c>
      <c r="Y37" s="134"/>
      <c r="Z37" s="132"/>
      <c r="AA37" s="133">
        <v>0</v>
      </c>
      <c r="AB37" s="134"/>
      <c r="AC37" s="132"/>
      <c r="AD37" s="133">
        <v>0</v>
      </c>
      <c r="AE37" s="134"/>
      <c r="AF37" s="132"/>
      <c r="AG37" s="133">
        <v>0</v>
      </c>
      <c r="AH37" s="134"/>
      <c r="AI37" s="132"/>
      <c r="AJ37" s="133">
        <v>0</v>
      </c>
      <c r="AK37" s="134"/>
      <c r="AL37" s="132"/>
      <c r="AM37" s="133">
        <v>0</v>
      </c>
      <c r="AN37" s="134"/>
      <c r="AO37" s="132"/>
      <c r="AP37" s="133">
        <v>0</v>
      </c>
      <c r="AQ37" s="172"/>
      <c r="AR37" s="170"/>
      <c r="AS37" s="171"/>
      <c r="AT37" s="172"/>
      <c r="AU37" s="170"/>
      <c r="AV37" s="171"/>
      <c r="AW37" s="172"/>
      <c r="AX37" s="71"/>
    </row>
    <row r="38" spans="1:50" ht="18" customHeight="1" x14ac:dyDescent="0.25">
      <c r="A38" s="186"/>
      <c r="B38" s="85" t="s">
        <v>94</v>
      </c>
      <c r="C38" s="118"/>
      <c r="D38" s="14"/>
      <c r="E38" s="5"/>
      <c r="F38" s="5"/>
      <c r="G38" s="5"/>
      <c r="H38" s="5"/>
      <c r="I38" s="5"/>
      <c r="J38" s="5"/>
      <c r="K38" s="5"/>
      <c r="L38" s="5"/>
      <c r="M38" s="45"/>
      <c r="N38" s="123"/>
      <c r="O38" s="124">
        <f>(C39/12)/C39*100</f>
        <v>8.3333333333333321</v>
      </c>
      <c r="P38" s="125"/>
      <c r="Q38" s="123"/>
      <c r="R38" s="124">
        <f>8.3+O38</f>
        <v>16.633333333333333</v>
      </c>
      <c r="S38" s="125"/>
      <c r="T38" s="123"/>
      <c r="U38" s="124">
        <f>R38+O38</f>
        <v>24.966666666666665</v>
      </c>
      <c r="V38" s="125"/>
      <c r="W38" s="123"/>
      <c r="X38" s="124">
        <f>U38+O38</f>
        <v>33.299999999999997</v>
      </c>
      <c r="Y38" s="125"/>
      <c r="Z38" s="123"/>
      <c r="AA38" s="124">
        <f>X38+O38</f>
        <v>41.633333333333326</v>
      </c>
      <c r="AB38" s="125"/>
      <c r="AC38" s="123"/>
      <c r="AD38" s="124">
        <f>AA38+O38</f>
        <v>49.966666666666654</v>
      </c>
      <c r="AE38" s="125"/>
      <c r="AF38" s="123"/>
      <c r="AG38" s="124">
        <f>AD38+O38</f>
        <v>58.299999999999983</v>
      </c>
      <c r="AH38" s="125"/>
      <c r="AI38" s="123"/>
      <c r="AJ38" s="124">
        <f>AG38+O38</f>
        <v>66.633333333333312</v>
      </c>
      <c r="AK38" s="125"/>
      <c r="AL38" s="123"/>
      <c r="AM38" s="124">
        <f>AJ38+O38</f>
        <v>74.96666666666664</v>
      </c>
      <c r="AN38" s="125"/>
      <c r="AO38" s="123"/>
      <c r="AP38" s="124">
        <f>AM38+O38</f>
        <v>83.299999999999969</v>
      </c>
      <c r="AQ38" s="125"/>
      <c r="AR38" s="123"/>
      <c r="AS38" s="124">
        <f>AP38+O38</f>
        <v>91.633333333333297</v>
      </c>
      <c r="AT38" s="125"/>
      <c r="AU38" s="123"/>
      <c r="AV38" s="126">
        <v>100</v>
      </c>
      <c r="AW38" s="125"/>
      <c r="AX38" s="71"/>
    </row>
    <row r="39" spans="1:50" ht="18" customHeight="1" x14ac:dyDescent="0.25">
      <c r="A39" s="187">
        <v>10</v>
      </c>
      <c r="B39" s="61" t="s">
        <v>68</v>
      </c>
      <c r="C39" s="118">
        <v>6746000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27">
        <v>0</v>
      </c>
      <c r="O39" s="128"/>
      <c r="P39" s="129">
        <f>O38</f>
        <v>8.3333333333333321</v>
      </c>
      <c r="Q39" s="127">
        <v>0</v>
      </c>
      <c r="R39" s="128"/>
      <c r="S39" s="126">
        <f>R38</f>
        <v>16.633333333333333</v>
      </c>
      <c r="T39" s="127">
        <v>0</v>
      </c>
      <c r="U39" s="128"/>
      <c r="V39" s="129">
        <f>U38</f>
        <v>24.966666666666665</v>
      </c>
      <c r="W39" s="127" t="s">
        <v>255</v>
      </c>
      <c r="X39" s="128"/>
      <c r="Y39" s="129">
        <f>X38</f>
        <v>33.299999999999997</v>
      </c>
      <c r="Z39" s="127" t="s">
        <v>255</v>
      </c>
      <c r="AA39" s="128"/>
      <c r="AB39" s="129">
        <f>AA38</f>
        <v>41.633333333333326</v>
      </c>
      <c r="AC39" s="127" t="s">
        <v>255</v>
      </c>
      <c r="AD39" s="128"/>
      <c r="AE39" s="129">
        <f>AD38</f>
        <v>49.966666666666654</v>
      </c>
      <c r="AF39" s="127" t="s">
        <v>255</v>
      </c>
      <c r="AG39" s="128"/>
      <c r="AH39" s="129">
        <f>AG38</f>
        <v>58.299999999999983</v>
      </c>
      <c r="AI39" s="127" t="s">
        <v>255</v>
      </c>
      <c r="AJ39" s="128"/>
      <c r="AK39" s="129">
        <f>AJ38</f>
        <v>66.633333333333312</v>
      </c>
      <c r="AL39" s="127">
        <v>22.15</v>
      </c>
      <c r="AM39" s="128"/>
      <c r="AN39" s="129">
        <f>AM38</f>
        <v>74.96666666666664</v>
      </c>
      <c r="AO39" s="127">
        <v>15.67</v>
      </c>
      <c r="AP39" s="128"/>
      <c r="AQ39" s="129">
        <f>AP38</f>
        <v>83.299999999999969</v>
      </c>
      <c r="AR39" s="127"/>
      <c r="AS39" s="128"/>
      <c r="AT39" s="129">
        <f>AS38</f>
        <v>91.633333333333297</v>
      </c>
      <c r="AU39" s="127"/>
      <c r="AV39" s="128"/>
      <c r="AW39" s="129">
        <f>AV38</f>
        <v>100</v>
      </c>
      <c r="AX39" s="71"/>
    </row>
    <row r="40" spans="1:50" ht="18" customHeight="1" x14ac:dyDescent="0.25">
      <c r="A40" s="185"/>
      <c r="B40" s="61"/>
      <c r="C40" s="118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2"/>
      <c r="O40" s="133"/>
      <c r="P40" s="134"/>
      <c r="Q40" s="132"/>
      <c r="R40" s="133">
        <v>0</v>
      </c>
      <c r="S40" s="134"/>
      <c r="T40" s="132"/>
      <c r="U40" s="133">
        <v>0</v>
      </c>
      <c r="V40" s="134"/>
      <c r="W40" s="132"/>
      <c r="X40" s="133" t="s">
        <v>255</v>
      </c>
      <c r="Y40" s="134"/>
      <c r="Z40" s="132"/>
      <c r="AA40" s="133" t="s">
        <v>255</v>
      </c>
      <c r="AB40" s="134"/>
      <c r="AC40" s="132"/>
      <c r="AD40" s="133" t="s">
        <v>255</v>
      </c>
      <c r="AE40" s="134"/>
      <c r="AF40" s="132"/>
      <c r="AG40" s="133" t="s">
        <v>255</v>
      </c>
      <c r="AH40" s="134"/>
      <c r="AI40" s="132"/>
      <c r="AJ40" s="133" t="s">
        <v>255</v>
      </c>
      <c r="AK40" s="134"/>
      <c r="AL40" s="132"/>
      <c r="AM40" s="133">
        <v>22.15</v>
      </c>
      <c r="AN40" s="134"/>
      <c r="AO40" s="132"/>
      <c r="AP40" s="133">
        <v>15.67</v>
      </c>
      <c r="AQ40" s="134"/>
      <c r="AR40" s="132"/>
      <c r="AS40" s="133"/>
      <c r="AT40" s="134"/>
      <c r="AU40" s="132"/>
      <c r="AV40" s="133"/>
      <c r="AW40" s="134"/>
      <c r="AX40" s="71"/>
    </row>
    <row r="41" spans="1:50" ht="18" customHeight="1" x14ac:dyDescent="0.25">
      <c r="A41" s="186"/>
      <c r="B41" s="179" t="s">
        <v>95</v>
      </c>
      <c r="C41" s="199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3"/>
      <c r="O41" s="124">
        <f>(C42/12)/C42*100</f>
        <v>8.3333333333333321</v>
      </c>
      <c r="P41" s="125"/>
      <c r="Q41" s="123"/>
      <c r="R41" s="124">
        <f>8.3+O41</f>
        <v>16.633333333333333</v>
      </c>
      <c r="S41" s="125"/>
      <c r="T41" s="123"/>
      <c r="U41" s="124">
        <f>R41+O41</f>
        <v>24.966666666666665</v>
      </c>
      <c r="V41" s="125"/>
      <c r="W41" s="123"/>
      <c r="X41" s="124">
        <f>U41+O41</f>
        <v>33.299999999999997</v>
      </c>
      <c r="Y41" s="125"/>
      <c r="Z41" s="123"/>
      <c r="AA41" s="124">
        <f>X41+O41</f>
        <v>41.633333333333326</v>
      </c>
      <c r="AB41" s="125"/>
      <c r="AC41" s="123"/>
      <c r="AD41" s="124">
        <f>AA41+O41</f>
        <v>49.966666666666654</v>
      </c>
      <c r="AE41" s="125"/>
      <c r="AF41" s="123"/>
      <c r="AG41" s="124">
        <f>AD41+O41</f>
        <v>58.299999999999983</v>
      </c>
      <c r="AH41" s="125"/>
      <c r="AI41" s="123"/>
      <c r="AJ41" s="124">
        <f>AG41+O41</f>
        <v>66.633333333333312</v>
      </c>
      <c r="AK41" s="125"/>
      <c r="AL41" s="123"/>
      <c r="AM41" s="124">
        <f>AJ41+O41</f>
        <v>74.96666666666664</v>
      </c>
      <c r="AN41" s="125"/>
      <c r="AO41" s="123"/>
      <c r="AP41" s="124">
        <f>AM41+O41</f>
        <v>83.299999999999969</v>
      </c>
      <c r="AQ41" s="125"/>
      <c r="AR41" s="123"/>
      <c r="AS41" s="124">
        <f>AP41+O41</f>
        <v>91.633333333333297</v>
      </c>
      <c r="AT41" s="125"/>
      <c r="AU41" s="123"/>
      <c r="AV41" s="126">
        <v>100</v>
      </c>
      <c r="AW41" s="125"/>
      <c r="AX41" s="71"/>
    </row>
    <row r="42" spans="1:50" ht="18" customHeight="1" x14ac:dyDescent="0.25">
      <c r="A42" s="187">
        <v>11</v>
      </c>
      <c r="B42" s="61" t="s">
        <v>17</v>
      </c>
      <c r="C42" s="118">
        <v>5380000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27" t="s">
        <v>230</v>
      </c>
      <c r="O42" s="128"/>
      <c r="P42" s="129">
        <f>O41</f>
        <v>8.3333333333333321</v>
      </c>
      <c r="Q42" s="127" t="s">
        <v>230</v>
      </c>
      <c r="R42" s="128"/>
      <c r="S42" s="126">
        <f>R41</f>
        <v>16.633333333333333</v>
      </c>
      <c r="T42" s="127" t="s">
        <v>241</v>
      </c>
      <c r="U42" s="128"/>
      <c r="V42" s="129">
        <f>U41</f>
        <v>24.966666666666665</v>
      </c>
      <c r="W42" s="127" t="s">
        <v>256</v>
      </c>
      <c r="X42" s="128"/>
      <c r="Y42" s="129">
        <f>X41</f>
        <v>33.299999999999997</v>
      </c>
      <c r="Z42" s="127" t="s">
        <v>257</v>
      </c>
      <c r="AA42" s="128"/>
      <c r="AB42" s="129">
        <f>AA41</f>
        <v>41.633333333333326</v>
      </c>
      <c r="AC42" s="127">
        <v>0</v>
      </c>
      <c r="AD42" s="128"/>
      <c r="AE42" s="129">
        <f>AD41</f>
        <v>49.966666666666654</v>
      </c>
      <c r="AF42" s="127" t="s">
        <v>277</v>
      </c>
      <c r="AG42" s="128"/>
      <c r="AH42" s="129">
        <f>AG41</f>
        <v>58.299999999999983</v>
      </c>
      <c r="AI42" s="127" t="s">
        <v>277</v>
      </c>
      <c r="AJ42" s="128"/>
      <c r="AK42" s="129">
        <f>AJ41</f>
        <v>66.633333333333312</v>
      </c>
      <c r="AL42" s="127">
        <v>71.989999999999995</v>
      </c>
      <c r="AM42" s="128"/>
      <c r="AN42" s="129">
        <f>AM41</f>
        <v>74.96666666666664</v>
      </c>
      <c r="AO42" s="127">
        <v>66.94</v>
      </c>
      <c r="AP42" s="128"/>
      <c r="AQ42" s="129">
        <f>AP41</f>
        <v>83.299999999999969</v>
      </c>
      <c r="AR42" s="127"/>
      <c r="AS42" s="128"/>
      <c r="AT42" s="129">
        <f>AS41</f>
        <v>91.633333333333297</v>
      </c>
      <c r="AU42" s="127"/>
      <c r="AV42" s="128"/>
      <c r="AW42" s="129">
        <f>AV41</f>
        <v>100</v>
      </c>
      <c r="AX42" s="71"/>
    </row>
    <row r="43" spans="1:50" ht="18" customHeight="1" x14ac:dyDescent="0.25">
      <c r="A43" s="185"/>
      <c r="B43" s="78"/>
      <c r="C43" s="122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2"/>
      <c r="O43" s="133" t="s">
        <v>230</v>
      </c>
      <c r="P43" s="134"/>
      <c r="Q43" s="132"/>
      <c r="R43" s="133" t="s">
        <v>230</v>
      </c>
      <c r="S43" s="134"/>
      <c r="T43" s="132"/>
      <c r="U43" s="133" t="s">
        <v>241</v>
      </c>
      <c r="V43" s="134"/>
      <c r="W43" s="132"/>
      <c r="X43" s="133" t="s">
        <v>256</v>
      </c>
      <c r="Y43" s="134"/>
      <c r="Z43" s="132"/>
      <c r="AA43" s="133" t="s">
        <v>257</v>
      </c>
      <c r="AB43" s="134"/>
      <c r="AC43" s="132"/>
      <c r="AD43" s="133">
        <v>0</v>
      </c>
      <c r="AE43" s="134"/>
      <c r="AF43" s="132"/>
      <c r="AG43" s="133" t="s">
        <v>277</v>
      </c>
      <c r="AH43" s="134"/>
      <c r="AI43" s="132"/>
      <c r="AJ43" s="133" t="s">
        <v>277</v>
      </c>
      <c r="AK43" s="134"/>
      <c r="AL43" s="132"/>
      <c r="AM43" s="133">
        <v>71.989999999999995</v>
      </c>
      <c r="AN43" s="134"/>
      <c r="AO43" s="132"/>
      <c r="AP43" s="133">
        <v>66.94</v>
      </c>
      <c r="AQ43" s="134"/>
      <c r="AR43" s="132"/>
      <c r="AS43" s="133"/>
      <c r="AT43" s="134"/>
      <c r="AU43" s="132"/>
      <c r="AV43" s="133"/>
      <c r="AW43" s="134"/>
      <c r="AX43" s="71"/>
    </row>
    <row r="44" spans="1:50" ht="18" customHeight="1" x14ac:dyDescent="0.25">
      <c r="A44" s="186"/>
      <c r="B44" s="85" t="s">
        <v>96</v>
      </c>
      <c r="C44" s="118"/>
      <c r="D44" s="334"/>
      <c r="E44" s="335"/>
      <c r="F44" s="336"/>
      <c r="G44" s="337"/>
      <c r="H44" s="338"/>
      <c r="I44" s="338"/>
      <c r="J44" s="337"/>
      <c r="K44" s="338"/>
      <c r="L44" s="338"/>
      <c r="M44" s="45"/>
      <c r="N44" s="123"/>
      <c r="O44" s="124">
        <v>0</v>
      </c>
      <c r="P44" s="125"/>
      <c r="Q44" s="123"/>
      <c r="R44" s="124">
        <v>0</v>
      </c>
      <c r="S44" s="125"/>
      <c r="T44" s="123"/>
      <c r="U44" s="124">
        <f>R44+O44</f>
        <v>0</v>
      </c>
      <c r="V44" s="125"/>
      <c r="W44" s="123"/>
      <c r="X44" s="124">
        <f>U44+O44</f>
        <v>0</v>
      </c>
      <c r="Y44" s="125"/>
      <c r="Z44" s="123"/>
      <c r="AA44" s="124">
        <f>X44+O44</f>
        <v>0</v>
      </c>
      <c r="AB44" s="125"/>
      <c r="AC44" s="123"/>
      <c r="AD44" s="124">
        <f>AA44+O44</f>
        <v>0</v>
      </c>
      <c r="AE44" s="125"/>
      <c r="AF44" s="123"/>
      <c r="AG44" s="124">
        <f>AD44+O44</f>
        <v>0</v>
      </c>
      <c r="AH44" s="125"/>
      <c r="AI44" s="123"/>
      <c r="AJ44" s="124">
        <f>AG44+O44</f>
        <v>0</v>
      </c>
      <c r="AK44" s="125"/>
      <c r="AL44" s="123"/>
      <c r="AM44" s="124">
        <f>AJ44+O44</f>
        <v>0</v>
      </c>
      <c r="AN44" s="125"/>
      <c r="AO44" s="123"/>
      <c r="AP44" s="124">
        <f>AM44+O44</f>
        <v>0</v>
      </c>
      <c r="AQ44" s="125"/>
      <c r="AR44" s="123"/>
      <c r="AS44" s="124">
        <f>AP44+O44</f>
        <v>0</v>
      </c>
      <c r="AT44" s="125"/>
      <c r="AU44" s="123"/>
      <c r="AV44" s="126">
        <v>100</v>
      </c>
      <c r="AW44" s="125"/>
      <c r="AX44" s="71"/>
    </row>
    <row r="45" spans="1:50" ht="22.5" customHeight="1" x14ac:dyDescent="0.25">
      <c r="A45" s="184">
        <v>12</v>
      </c>
      <c r="B45" s="115" t="s">
        <v>69</v>
      </c>
      <c r="C45" s="118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27">
        <v>0</v>
      </c>
      <c r="O45" s="128"/>
      <c r="P45" s="129">
        <f>O44</f>
        <v>0</v>
      </c>
      <c r="Q45" s="127">
        <v>0</v>
      </c>
      <c r="R45" s="128"/>
      <c r="S45" s="126">
        <f>R44</f>
        <v>0</v>
      </c>
      <c r="T45" s="127">
        <v>0</v>
      </c>
      <c r="U45" s="128"/>
      <c r="V45" s="129">
        <f>U44</f>
        <v>0</v>
      </c>
      <c r="W45" s="127">
        <v>0</v>
      </c>
      <c r="X45" s="128"/>
      <c r="Y45" s="129">
        <f>X44</f>
        <v>0</v>
      </c>
      <c r="Z45" s="127">
        <v>0</v>
      </c>
      <c r="AA45" s="128"/>
      <c r="AB45" s="129">
        <f>AA44</f>
        <v>0</v>
      </c>
      <c r="AC45" s="127">
        <v>0</v>
      </c>
      <c r="AD45" s="128"/>
      <c r="AE45" s="129">
        <f>AD44</f>
        <v>0</v>
      </c>
      <c r="AF45" s="127">
        <v>0</v>
      </c>
      <c r="AG45" s="128"/>
      <c r="AH45" s="129">
        <f>AG44</f>
        <v>0</v>
      </c>
      <c r="AI45" s="127">
        <v>0</v>
      </c>
      <c r="AJ45" s="128"/>
      <c r="AK45" s="129">
        <f>AJ44</f>
        <v>0</v>
      </c>
      <c r="AL45" s="127">
        <v>0</v>
      </c>
      <c r="AM45" s="128"/>
      <c r="AN45" s="129">
        <f>AM44</f>
        <v>0</v>
      </c>
      <c r="AO45" s="127">
        <v>0</v>
      </c>
      <c r="AP45" s="128"/>
      <c r="AQ45" s="129">
        <f>AP44</f>
        <v>0</v>
      </c>
      <c r="AR45" s="127"/>
      <c r="AS45" s="128"/>
      <c r="AT45" s="129">
        <f>AS44</f>
        <v>0</v>
      </c>
      <c r="AU45" s="127"/>
      <c r="AV45" s="128"/>
      <c r="AW45" s="129">
        <f>AV44</f>
        <v>100</v>
      </c>
      <c r="AX45" s="71"/>
    </row>
    <row r="46" spans="1:50" ht="18" customHeight="1" x14ac:dyDescent="0.25">
      <c r="A46" s="184"/>
      <c r="B46" s="78"/>
      <c r="C46" s="118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2"/>
      <c r="O46" s="133"/>
      <c r="P46" s="134"/>
      <c r="Q46" s="132"/>
      <c r="R46" s="133">
        <v>0</v>
      </c>
      <c r="S46" s="134"/>
      <c r="T46" s="132"/>
      <c r="U46" s="133">
        <v>0</v>
      </c>
      <c r="V46" s="134"/>
      <c r="W46" s="132"/>
      <c r="X46" s="133">
        <v>0</v>
      </c>
      <c r="Y46" s="134"/>
      <c r="Z46" s="132"/>
      <c r="AA46" s="133">
        <v>0</v>
      </c>
      <c r="AB46" s="134"/>
      <c r="AC46" s="132"/>
      <c r="AD46" s="133">
        <v>0</v>
      </c>
      <c r="AE46" s="134"/>
      <c r="AF46" s="132"/>
      <c r="AG46" s="133">
        <v>0</v>
      </c>
      <c r="AH46" s="134"/>
      <c r="AI46" s="132"/>
      <c r="AJ46" s="133">
        <v>0</v>
      </c>
      <c r="AK46" s="134"/>
      <c r="AL46" s="132"/>
      <c r="AM46" s="133">
        <v>0</v>
      </c>
      <c r="AN46" s="134"/>
      <c r="AO46" s="132"/>
      <c r="AP46" s="133">
        <v>0</v>
      </c>
      <c r="AQ46" s="134"/>
      <c r="AR46" s="132"/>
      <c r="AS46" s="133"/>
      <c r="AT46" s="134"/>
      <c r="AU46" s="132"/>
      <c r="AV46" s="133"/>
      <c r="AW46" s="134"/>
      <c r="AX46" s="71"/>
    </row>
    <row r="47" spans="1:50" ht="18" customHeight="1" x14ac:dyDescent="0.25">
      <c r="A47" s="186"/>
      <c r="B47" s="179" t="s">
        <v>140</v>
      </c>
      <c r="C47" s="199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3"/>
      <c r="O47" s="124">
        <f>(C48/12)/C48*100</f>
        <v>8.3333333333333321</v>
      </c>
      <c r="P47" s="125"/>
      <c r="Q47" s="123"/>
      <c r="R47" s="124">
        <f>8.3+O47</f>
        <v>16.633333333333333</v>
      </c>
      <c r="S47" s="125"/>
      <c r="T47" s="123"/>
      <c r="U47" s="124">
        <f>R47+O47</f>
        <v>24.966666666666665</v>
      </c>
      <c r="V47" s="125"/>
      <c r="W47" s="123"/>
      <c r="X47" s="124">
        <f>U47+O47</f>
        <v>33.299999999999997</v>
      </c>
      <c r="Y47" s="125"/>
      <c r="Z47" s="123"/>
      <c r="AA47" s="124">
        <f>X47+O47</f>
        <v>41.633333333333326</v>
      </c>
      <c r="AB47" s="125"/>
      <c r="AC47" s="123"/>
      <c r="AD47" s="124">
        <f>AA47+O47</f>
        <v>49.966666666666654</v>
      </c>
      <c r="AE47" s="125"/>
      <c r="AF47" s="123"/>
      <c r="AG47" s="124">
        <f>AD47+O47</f>
        <v>58.299999999999983</v>
      </c>
      <c r="AH47" s="125"/>
      <c r="AI47" s="123"/>
      <c r="AJ47" s="124">
        <f>AG47+O47</f>
        <v>66.633333333333312</v>
      </c>
      <c r="AK47" s="125"/>
      <c r="AL47" s="123"/>
      <c r="AM47" s="124">
        <f>AJ47+O47</f>
        <v>74.96666666666664</v>
      </c>
      <c r="AN47" s="125"/>
      <c r="AO47" s="123"/>
      <c r="AP47" s="124">
        <f>AM47+O47</f>
        <v>83.299999999999969</v>
      </c>
      <c r="AQ47" s="125"/>
      <c r="AR47" s="123"/>
      <c r="AS47" s="124">
        <f>AP47+O47</f>
        <v>91.633333333333297</v>
      </c>
      <c r="AT47" s="125"/>
      <c r="AU47" s="123"/>
      <c r="AV47" s="126">
        <v>100</v>
      </c>
      <c r="AW47" s="125"/>
      <c r="AX47" s="71"/>
    </row>
    <row r="48" spans="1:50" ht="18" customHeight="1" x14ac:dyDescent="0.25">
      <c r="A48" s="187">
        <v>13</v>
      </c>
      <c r="B48" s="61" t="s">
        <v>141</v>
      </c>
      <c r="C48" s="118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27">
        <v>0</v>
      </c>
      <c r="O48" s="128"/>
      <c r="P48" s="129">
        <f>O47</f>
        <v>8.3333333333333321</v>
      </c>
      <c r="Q48" s="127">
        <v>0</v>
      </c>
      <c r="R48" s="128"/>
      <c r="S48" s="126">
        <f>R47</f>
        <v>16.633333333333333</v>
      </c>
      <c r="T48" s="127">
        <v>0</v>
      </c>
      <c r="U48" s="128"/>
      <c r="V48" s="129">
        <f>U47</f>
        <v>24.966666666666665</v>
      </c>
      <c r="W48" s="127">
        <v>0</v>
      </c>
      <c r="X48" s="128"/>
      <c r="Y48" s="129">
        <f>X47</f>
        <v>33.299999999999997</v>
      </c>
      <c r="Z48" s="127">
        <v>0</v>
      </c>
      <c r="AA48" s="128"/>
      <c r="AB48" s="129">
        <f>AA47</f>
        <v>41.633333333333326</v>
      </c>
      <c r="AC48" s="127">
        <v>0</v>
      </c>
      <c r="AD48" s="128"/>
      <c r="AE48" s="129">
        <f>AD47</f>
        <v>49.966666666666654</v>
      </c>
      <c r="AF48" s="127">
        <v>0</v>
      </c>
      <c r="AG48" s="128"/>
      <c r="AH48" s="129">
        <f>AG47</f>
        <v>58.299999999999983</v>
      </c>
      <c r="AI48" s="127">
        <v>0</v>
      </c>
      <c r="AJ48" s="128"/>
      <c r="AK48" s="129">
        <f>AJ47</f>
        <v>66.633333333333312</v>
      </c>
      <c r="AL48" s="127">
        <v>0</v>
      </c>
      <c r="AM48" s="128"/>
      <c r="AN48" s="129">
        <f>AM47</f>
        <v>74.96666666666664</v>
      </c>
      <c r="AO48" s="127">
        <v>0</v>
      </c>
      <c r="AP48" s="128"/>
      <c r="AQ48" s="129">
        <f>AP47</f>
        <v>83.299999999999969</v>
      </c>
      <c r="AR48" s="127"/>
      <c r="AS48" s="128"/>
      <c r="AT48" s="129">
        <f>AS47</f>
        <v>91.633333333333297</v>
      </c>
      <c r="AU48" s="127"/>
      <c r="AV48" s="128"/>
      <c r="AW48" s="129">
        <f>AV47</f>
        <v>100</v>
      </c>
      <c r="AX48" s="71"/>
    </row>
    <row r="49" spans="1:50" ht="18" customHeight="1" x14ac:dyDescent="0.25">
      <c r="A49" s="185"/>
      <c r="B49" s="78"/>
      <c r="C49" s="122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2"/>
      <c r="O49" s="133"/>
      <c r="P49" s="134"/>
      <c r="Q49" s="132"/>
      <c r="R49" s="133">
        <v>0</v>
      </c>
      <c r="S49" s="134"/>
      <c r="T49" s="132"/>
      <c r="U49" s="133">
        <v>0</v>
      </c>
      <c r="V49" s="134"/>
      <c r="W49" s="132"/>
      <c r="X49" s="133">
        <v>0</v>
      </c>
      <c r="Y49" s="134"/>
      <c r="Z49" s="132"/>
      <c r="AA49" s="133">
        <v>0</v>
      </c>
      <c r="AB49" s="134"/>
      <c r="AC49" s="132"/>
      <c r="AD49" s="133">
        <v>0</v>
      </c>
      <c r="AE49" s="134"/>
      <c r="AF49" s="132"/>
      <c r="AG49" s="133">
        <v>0</v>
      </c>
      <c r="AH49" s="134"/>
      <c r="AI49" s="132"/>
      <c r="AJ49" s="133">
        <v>0</v>
      </c>
      <c r="AK49" s="134"/>
      <c r="AL49" s="132"/>
      <c r="AM49" s="133">
        <v>0</v>
      </c>
      <c r="AN49" s="134"/>
      <c r="AO49" s="132"/>
      <c r="AP49" s="133">
        <v>0</v>
      </c>
      <c r="AQ49" s="134"/>
      <c r="AR49" s="132"/>
      <c r="AS49" s="133"/>
      <c r="AT49" s="134"/>
      <c r="AU49" s="132"/>
      <c r="AV49" s="133"/>
      <c r="AW49" s="134"/>
      <c r="AX49" s="71"/>
    </row>
    <row r="50" spans="1:50" ht="18" customHeight="1" x14ac:dyDescent="0.25">
      <c r="A50" s="183"/>
      <c r="B50" s="85" t="s">
        <v>97</v>
      </c>
      <c r="C50" s="199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3"/>
      <c r="O50" s="124">
        <f>(C51/12)/C51*100</f>
        <v>8.3333333333333321</v>
      </c>
      <c r="P50" s="125"/>
      <c r="Q50" s="123"/>
      <c r="R50" s="124">
        <f>8.3+O50</f>
        <v>16.633333333333333</v>
      </c>
      <c r="S50" s="125"/>
      <c r="T50" s="123"/>
      <c r="U50" s="124">
        <f>R50+O50</f>
        <v>24.966666666666665</v>
      </c>
      <c r="V50" s="125"/>
      <c r="W50" s="123"/>
      <c r="X50" s="124">
        <f>U50+O50</f>
        <v>33.299999999999997</v>
      </c>
      <c r="Y50" s="125"/>
      <c r="Z50" s="123"/>
      <c r="AA50" s="124">
        <f>X50+O50</f>
        <v>41.633333333333326</v>
      </c>
      <c r="AB50" s="125"/>
      <c r="AC50" s="123"/>
      <c r="AD50" s="124">
        <f>AA50+O50</f>
        <v>49.966666666666654</v>
      </c>
      <c r="AE50" s="125"/>
      <c r="AF50" s="123"/>
      <c r="AG50" s="124">
        <f>AD50+O50</f>
        <v>58.299999999999983</v>
      </c>
      <c r="AH50" s="125"/>
      <c r="AI50" s="123"/>
      <c r="AJ50" s="124">
        <f>AG50+O50</f>
        <v>66.633333333333312</v>
      </c>
      <c r="AK50" s="125"/>
      <c r="AL50" s="123"/>
      <c r="AM50" s="124">
        <f>AJ50+O50</f>
        <v>74.96666666666664</v>
      </c>
      <c r="AN50" s="125"/>
      <c r="AO50" s="123"/>
      <c r="AP50" s="124">
        <f>AM50+O50</f>
        <v>83.299999999999969</v>
      </c>
      <c r="AQ50" s="125"/>
      <c r="AR50" s="123"/>
      <c r="AS50" s="124">
        <f>AP50+O50</f>
        <v>91.633333333333297</v>
      </c>
      <c r="AT50" s="125"/>
      <c r="AU50" s="123"/>
      <c r="AV50" s="126">
        <v>100</v>
      </c>
      <c r="AW50" s="125"/>
      <c r="AX50" s="71"/>
    </row>
    <row r="51" spans="1:50" ht="25" customHeight="1" x14ac:dyDescent="0.2">
      <c r="A51" s="184">
        <v>14</v>
      </c>
      <c r="B51" s="116" t="s">
        <v>71</v>
      </c>
      <c r="C51" s="118">
        <v>18700000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27">
        <v>0</v>
      </c>
      <c r="O51" s="128"/>
      <c r="P51" s="129">
        <f>O50</f>
        <v>8.3333333333333321</v>
      </c>
      <c r="Q51" s="127">
        <v>0</v>
      </c>
      <c r="R51" s="128"/>
      <c r="S51" s="126">
        <f>R50</f>
        <v>16.633333333333333</v>
      </c>
      <c r="T51" s="127">
        <v>0</v>
      </c>
      <c r="U51" s="128"/>
      <c r="V51" s="129">
        <f>U50</f>
        <v>24.966666666666665</v>
      </c>
      <c r="W51" s="127" t="s">
        <v>265</v>
      </c>
      <c r="X51" s="128"/>
      <c r="Y51" s="129">
        <f>X50</f>
        <v>33.299999999999997</v>
      </c>
      <c r="Z51" s="127" t="s">
        <v>265</v>
      </c>
      <c r="AA51" s="128"/>
      <c r="AB51" s="129">
        <f>AA50</f>
        <v>41.633333333333326</v>
      </c>
      <c r="AC51" s="127" t="s">
        <v>268</v>
      </c>
      <c r="AD51" s="128"/>
      <c r="AE51" s="129">
        <f>AD50</f>
        <v>49.966666666666654</v>
      </c>
      <c r="AF51" s="127" t="s">
        <v>268</v>
      </c>
      <c r="AG51" s="128"/>
      <c r="AH51" s="129">
        <f>AG50</f>
        <v>58.299999999999983</v>
      </c>
      <c r="AI51" s="127" t="s">
        <v>268</v>
      </c>
      <c r="AJ51" s="128"/>
      <c r="AK51" s="129">
        <f>AJ50</f>
        <v>66.633333333333312</v>
      </c>
      <c r="AL51" s="127">
        <v>25.2</v>
      </c>
      <c r="AM51" s="128"/>
      <c r="AN51" s="129">
        <f>AM50</f>
        <v>74.96666666666664</v>
      </c>
      <c r="AO51" s="127">
        <v>30.19</v>
      </c>
      <c r="AP51" s="128"/>
      <c r="AQ51" s="129">
        <f>AP50</f>
        <v>83.299999999999969</v>
      </c>
      <c r="AR51" s="127"/>
      <c r="AS51" s="128"/>
      <c r="AT51" s="129">
        <f>AS50</f>
        <v>91.633333333333297</v>
      </c>
      <c r="AU51" s="127"/>
      <c r="AV51" s="128"/>
      <c r="AW51" s="129">
        <f>AV50</f>
        <v>100</v>
      </c>
      <c r="AX51" s="71"/>
    </row>
    <row r="52" spans="1:50" ht="18" customHeight="1" x14ac:dyDescent="0.25">
      <c r="A52" s="185"/>
      <c r="B52" s="78"/>
      <c r="C52" s="122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2"/>
      <c r="O52" s="133"/>
      <c r="P52" s="134"/>
      <c r="Q52" s="132"/>
      <c r="R52" s="133">
        <v>0</v>
      </c>
      <c r="S52" s="134"/>
      <c r="T52" s="132"/>
      <c r="U52" s="133">
        <v>0</v>
      </c>
      <c r="V52" s="134"/>
      <c r="W52" s="132"/>
      <c r="X52" s="133" t="s">
        <v>265</v>
      </c>
      <c r="Y52" s="134"/>
      <c r="Z52" s="132"/>
      <c r="AA52" s="133" t="s">
        <v>265</v>
      </c>
      <c r="AB52" s="134"/>
      <c r="AC52" s="132"/>
      <c r="AD52" s="133" t="s">
        <v>268</v>
      </c>
      <c r="AE52" s="134"/>
      <c r="AF52" s="132"/>
      <c r="AG52" s="133" t="s">
        <v>268</v>
      </c>
      <c r="AH52" s="134"/>
      <c r="AI52" s="132"/>
      <c r="AJ52" s="133" t="s">
        <v>268</v>
      </c>
      <c r="AK52" s="134"/>
      <c r="AL52" s="132"/>
      <c r="AM52" s="133">
        <v>25.2</v>
      </c>
      <c r="AN52" s="134"/>
      <c r="AO52" s="132"/>
      <c r="AP52" s="133">
        <v>30.19</v>
      </c>
      <c r="AQ52" s="134"/>
      <c r="AR52" s="132"/>
      <c r="AS52" s="133"/>
      <c r="AT52" s="134"/>
      <c r="AU52" s="132"/>
      <c r="AV52" s="133"/>
      <c r="AW52" s="134"/>
      <c r="AX52" s="71"/>
    </row>
    <row r="53" spans="1:50" ht="18" customHeight="1" x14ac:dyDescent="0.25">
      <c r="A53" s="184"/>
      <c r="B53" s="85" t="s">
        <v>116</v>
      </c>
      <c r="C53" s="118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3"/>
      <c r="O53" s="124">
        <f>(C54/12)/C54*100</f>
        <v>8.3333333333333321</v>
      </c>
      <c r="P53" s="125"/>
      <c r="Q53" s="123"/>
      <c r="R53" s="124">
        <f>8.3+O53</f>
        <v>16.633333333333333</v>
      </c>
      <c r="S53" s="125"/>
      <c r="T53" s="123"/>
      <c r="U53" s="124">
        <f>R53+O53</f>
        <v>24.966666666666665</v>
      </c>
      <c r="V53" s="125"/>
      <c r="W53" s="123"/>
      <c r="X53" s="124">
        <f>U53+O53</f>
        <v>33.299999999999997</v>
      </c>
      <c r="Y53" s="125"/>
      <c r="Z53" s="123"/>
      <c r="AA53" s="124">
        <f>X53+O53</f>
        <v>41.633333333333326</v>
      </c>
      <c r="AB53" s="125"/>
      <c r="AC53" s="123"/>
      <c r="AD53" s="124">
        <f>AA53+O53</f>
        <v>49.966666666666654</v>
      </c>
      <c r="AE53" s="125"/>
      <c r="AF53" s="123"/>
      <c r="AG53" s="124">
        <f>AD53+O53</f>
        <v>58.299999999999983</v>
      </c>
      <c r="AH53" s="125"/>
      <c r="AI53" s="123"/>
      <c r="AJ53" s="124">
        <f>AG53+O53</f>
        <v>66.633333333333312</v>
      </c>
      <c r="AK53" s="125"/>
      <c r="AL53" s="123"/>
      <c r="AM53" s="124">
        <f>AJ53+O53</f>
        <v>74.96666666666664</v>
      </c>
      <c r="AN53" s="125"/>
      <c r="AO53" s="123"/>
      <c r="AP53" s="124">
        <f>AM53+O53</f>
        <v>83.299999999999969</v>
      </c>
      <c r="AQ53" s="125"/>
      <c r="AR53" s="123"/>
      <c r="AS53" s="124">
        <f>AP53+O53</f>
        <v>91.633333333333297</v>
      </c>
      <c r="AT53" s="125"/>
      <c r="AU53" s="123"/>
      <c r="AV53" s="126">
        <v>100</v>
      </c>
      <c r="AW53" s="125"/>
      <c r="AX53" s="71"/>
    </row>
    <row r="54" spans="1:50" ht="18" customHeight="1" x14ac:dyDescent="0.2">
      <c r="A54" s="184">
        <v>15</v>
      </c>
      <c r="B54" s="116" t="s">
        <v>117</v>
      </c>
      <c r="C54" s="118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27" t="s">
        <v>231</v>
      </c>
      <c r="O54" s="128"/>
      <c r="P54" s="129">
        <f>O53</f>
        <v>8.3333333333333321</v>
      </c>
      <c r="Q54" s="127" t="s">
        <v>231</v>
      </c>
      <c r="R54" s="128"/>
      <c r="S54" s="126">
        <f>R53</f>
        <v>16.633333333333333</v>
      </c>
      <c r="T54" s="127" t="s">
        <v>242</v>
      </c>
      <c r="U54" s="128"/>
      <c r="V54" s="129">
        <f>U53</f>
        <v>24.966666666666665</v>
      </c>
      <c r="W54" s="127" t="s">
        <v>242</v>
      </c>
      <c r="X54" s="128"/>
      <c r="Y54" s="129">
        <f>X53</f>
        <v>33.299999999999997</v>
      </c>
      <c r="Z54" s="127" t="s">
        <v>242</v>
      </c>
      <c r="AA54" s="128"/>
      <c r="AB54" s="129">
        <f>AA53</f>
        <v>41.633333333333326</v>
      </c>
      <c r="AC54" s="127" t="s">
        <v>242</v>
      </c>
      <c r="AD54" s="128"/>
      <c r="AE54" s="129">
        <f>AD53</f>
        <v>49.966666666666654</v>
      </c>
      <c r="AF54" s="127" t="s">
        <v>242</v>
      </c>
      <c r="AG54" s="128"/>
      <c r="AH54" s="129">
        <f>AG53</f>
        <v>58.299999999999983</v>
      </c>
      <c r="AI54" s="127" t="s">
        <v>242</v>
      </c>
      <c r="AJ54" s="128"/>
      <c r="AK54" s="129">
        <f>AJ53</f>
        <v>66.633333333333312</v>
      </c>
      <c r="AL54" s="127">
        <v>98.91</v>
      </c>
      <c r="AM54" s="128"/>
      <c r="AN54" s="129">
        <f>AM53</f>
        <v>74.96666666666664</v>
      </c>
      <c r="AO54" s="127">
        <v>99.91</v>
      </c>
      <c r="AP54" s="128"/>
      <c r="AQ54" s="129">
        <f>AP53</f>
        <v>83.299999999999969</v>
      </c>
      <c r="AR54" s="127"/>
      <c r="AS54" s="128"/>
      <c r="AT54" s="129">
        <f>AS53</f>
        <v>91.633333333333297</v>
      </c>
      <c r="AU54" s="127"/>
      <c r="AV54" s="128"/>
      <c r="AW54" s="129">
        <f>AV53</f>
        <v>100</v>
      </c>
      <c r="AX54" s="71"/>
    </row>
    <row r="55" spans="1:50" ht="18" customHeight="1" x14ac:dyDescent="0.25">
      <c r="A55" s="185"/>
      <c r="B55" s="78"/>
      <c r="C55" s="122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2"/>
      <c r="O55" s="133" t="s">
        <v>231</v>
      </c>
      <c r="P55" s="134"/>
      <c r="Q55" s="132"/>
      <c r="R55" s="133" t="s">
        <v>231</v>
      </c>
      <c r="S55" s="134"/>
      <c r="T55" s="132"/>
      <c r="U55" s="133" t="s">
        <v>242</v>
      </c>
      <c r="V55" s="134"/>
      <c r="W55" s="132"/>
      <c r="X55" s="133" t="s">
        <v>242</v>
      </c>
      <c r="Y55" s="134"/>
      <c r="Z55" s="132"/>
      <c r="AA55" s="133" t="s">
        <v>242</v>
      </c>
      <c r="AB55" s="134"/>
      <c r="AC55" s="132"/>
      <c r="AD55" s="133" t="s">
        <v>242</v>
      </c>
      <c r="AE55" s="134"/>
      <c r="AF55" s="132"/>
      <c r="AG55" s="133" t="s">
        <v>242</v>
      </c>
      <c r="AH55" s="134"/>
      <c r="AI55" s="132"/>
      <c r="AJ55" s="133" t="s">
        <v>242</v>
      </c>
      <c r="AK55" s="134"/>
      <c r="AL55" s="132"/>
      <c r="AM55" s="133">
        <v>98.91</v>
      </c>
      <c r="AN55" s="134"/>
      <c r="AO55" s="132"/>
      <c r="AP55" s="133">
        <v>99.91</v>
      </c>
      <c r="AQ55" s="134"/>
      <c r="AR55" s="132"/>
      <c r="AS55" s="133"/>
      <c r="AT55" s="134"/>
      <c r="AU55" s="132"/>
      <c r="AV55" s="133"/>
      <c r="AW55" s="134"/>
      <c r="AX55" s="71"/>
    </row>
    <row r="56" spans="1:50" ht="18" customHeight="1" x14ac:dyDescent="0.25">
      <c r="A56" s="183"/>
      <c r="B56" s="74" t="s">
        <v>292</v>
      </c>
      <c r="C56" s="199"/>
      <c r="D56" s="11"/>
      <c r="E56" s="12">
        <v>0</v>
      </c>
      <c r="F56" s="13"/>
      <c r="G56" s="11"/>
      <c r="H56" s="12">
        <v>0</v>
      </c>
      <c r="I56" s="13"/>
      <c r="J56" s="11"/>
      <c r="K56" s="12">
        <v>0</v>
      </c>
      <c r="L56" s="13"/>
      <c r="M56" s="45"/>
      <c r="N56" s="123"/>
      <c r="O56" s="124">
        <f>(C57/12)/C57*100</f>
        <v>8.3333333333333339</v>
      </c>
      <c r="P56" s="125"/>
      <c r="Q56" s="123"/>
      <c r="R56" s="124">
        <f>8.3+O56</f>
        <v>16.633333333333333</v>
      </c>
      <c r="S56" s="125"/>
      <c r="T56" s="123"/>
      <c r="U56" s="124">
        <f>R56+O56</f>
        <v>24.966666666666669</v>
      </c>
      <c r="V56" s="125"/>
      <c r="W56" s="123"/>
      <c r="X56" s="124">
        <f>U56+O56</f>
        <v>33.300000000000004</v>
      </c>
      <c r="Y56" s="125"/>
      <c r="Z56" s="123"/>
      <c r="AA56" s="124">
        <f>X56+O56</f>
        <v>41.63333333333334</v>
      </c>
      <c r="AB56" s="125"/>
      <c r="AC56" s="123"/>
      <c r="AD56" s="124">
        <f>AA56+O56</f>
        <v>49.966666666666676</v>
      </c>
      <c r="AE56" s="125"/>
      <c r="AF56" s="123"/>
      <c r="AG56" s="124">
        <f>AD56+O56</f>
        <v>58.300000000000011</v>
      </c>
      <c r="AH56" s="125"/>
      <c r="AI56" s="123"/>
      <c r="AJ56" s="124">
        <f>AG56+O56</f>
        <v>66.63333333333334</v>
      </c>
      <c r="AK56" s="125"/>
      <c r="AL56" s="123"/>
      <c r="AM56" s="124">
        <f>AJ56+O56</f>
        <v>74.966666666666669</v>
      </c>
      <c r="AN56" s="125"/>
      <c r="AO56" s="123"/>
      <c r="AP56" s="124">
        <f>AM56+O56</f>
        <v>83.3</v>
      </c>
      <c r="AQ56" s="125"/>
      <c r="AR56" s="123"/>
      <c r="AS56" s="124">
        <f>AP56+O56</f>
        <v>91.633333333333326</v>
      </c>
      <c r="AT56" s="125"/>
      <c r="AU56" s="123"/>
      <c r="AV56" s="126">
        <v>100</v>
      </c>
      <c r="AW56" s="125"/>
      <c r="AX56" s="71"/>
    </row>
    <row r="57" spans="1:50" ht="25" customHeight="1" x14ac:dyDescent="0.25">
      <c r="A57" s="187">
        <v>16</v>
      </c>
      <c r="B57" s="85" t="s">
        <v>219</v>
      </c>
      <c r="C57" s="118">
        <v>13850000</v>
      </c>
      <c r="D57" s="14"/>
      <c r="E57" s="5"/>
      <c r="F57" s="68"/>
      <c r="G57" s="14"/>
      <c r="H57" s="5"/>
      <c r="I57" s="68"/>
      <c r="J57" s="14"/>
      <c r="K57" s="5"/>
      <c r="L57" s="68"/>
      <c r="M57" s="79"/>
      <c r="N57" s="127">
        <v>0</v>
      </c>
      <c r="O57" s="128"/>
      <c r="P57" s="129">
        <f>O56</f>
        <v>8.3333333333333339</v>
      </c>
      <c r="Q57" s="127">
        <v>0</v>
      </c>
      <c r="R57" s="128"/>
      <c r="S57" s="126">
        <f>R56</f>
        <v>16.633333333333333</v>
      </c>
      <c r="T57" s="127">
        <v>0</v>
      </c>
      <c r="U57" s="128"/>
      <c r="V57" s="129">
        <f>U56</f>
        <v>24.966666666666669</v>
      </c>
      <c r="W57" s="127">
        <v>0</v>
      </c>
      <c r="X57" s="128"/>
      <c r="Y57" s="129">
        <f>X56</f>
        <v>33.300000000000004</v>
      </c>
      <c r="Z57" s="127">
        <v>0</v>
      </c>
      <c r="AA57" s="128"/>
      <c r="AB57" s="129">
        <f>AA56</f>
        <v>41.63333333333334</v>
      </c>
      <c r="AC57" s="127">
        <v>0</v>
      </c>
      <c r="AD57" s="128"/>
      <c r="AE57" s="129">
        <f>AD56</f>
        <v>49.966666666666676</v>
      </c>
      <c r="AF57" s="127">
        <v>0</v>
      </c>
      <c r="AG57" s="128"/>
      <c r="AH57" s="129">
        <f>AG56</f>
        <v>58.300000000000011</v>
      </c>
      <c r="AI57" s="127">
        <v>0</v>
      </c>
      <c r="AJ57" s="128"/>
      <c r="AK57" s="129">
        <f>AJ56</f>
        <v>66.63333333333334</v>
      </c>
      <c r="AL57" s="127">
        <v>0</v>
      </c>
      <c r="AM57" s="128"/>
      <c r="AN57" s="129">
        <f>AM56</f>
        <v>74.966666666666669</v>
      </c>
      <c r="AO57" s="127">
        <v>0</v>
      </c>
      <c r="AP57" s="128">
        <v>0</v>
      </c>
      <c r="AQ57" s="129">
        <f>AP56</f>
        <v>83.3</v>
      </c>
      <c r="AR57" s="127"/>
      <c r="AS57" s="128"/>
      <c r="AT57" s="129">
        <f>AS56</f>
        <v>91.633333333333326</v>
      </c>
      <c r="AU57" s="127"/>
      <c r="AV57" s="128"/>
      <c r="AW57" s="129">
        <f>AV56</f>
        <v>100</v>
      </c>
      <c r="AX57" s="71"/>
    </row>
    <row r="58" spans="1:50" ht="18" customHeight="1" x14ac:dyDescent="0.25">
      <c r="A58" s="184"/>
      <c r="B58" s="61"/>
      <c r="C58" s="118"/>
      <c r="D58" s="15"/>
      <c r="E58" s="10"/>
      <c r="F58" s="16"/>
      <c r="G58" s="15"/>
      <c r="H58" s="10"/>
      <c r="I58" s="16"/>
      <c r="J58" s="15"/>
      <c r="K58" s="10"/>
      <c r="L58" s="16"/>
      <c r="M58" s="79"/>
      <c r="N58" s="127"/>
      <c r="O58" s="126"/>
      <c r="P58" s="129"/>
      <c r="Q58" s="127"/>
      <c r="R58" s="126"/>
      <c r="S58" s="129"/>
      <c r="T58" s="127"/>
      <c r="U58" s="126"/>
      <c r="V58" s="129"/>
      <c r="W58" s="127"/>
      <c r="X58" s="126"/>
      <c r="Y58" s="129"/>
      <c r="Z58" s="127"/>
      <c r="AA58" s="126"/>
      <c r="AB58" s="129"/>
      <c r="AC58" s="127"/>
      <c r="AD58" s="126"/>
      <c r="AE58" s="129"/>
      <c r="AF58" s="127"/>
      <c r="AG58" s="126"/>
      <c r="AH58" s="129"/>
      <c r="AI58" s="127"/>
      <c r="AJ58" s="126"/>
      <c r="AK58" s="129"/>
      <c r="AL58" s="127"/>
      <c r="AM58" s="126"/>
      <c r="AN58" s="129"/>
      <c r="AO58" s="127"/>
      <c r="AP58" s="126"/>
      <c r="AQ58" s="129"/>
      <c r="AR58" s="127"/>
      <c r="AS58" s="126"/>
      <c r="AT58" s="129"/>
      <c r="AU58" s="127"/>
      <c r="AV58" s="126"/>
      <c r="AW58" s="129"/>
      <c r="AX58" s="71"/>
    </row>
    <row r="59" spans="1:50" ht="18" customHeight="1" x14ac:dyDescent="0.3">
      <c r="A59" s="183"/>
      <c r="B59" s="114" t="s">
        <v>142</v>
      </c>
      <c r="C59" s="118"/>
      <c r="D59" s="54"/>
      <c r="E59" s="63"/>
      <c r="F59" s="64"/>
      <c r="G59" s="54"/>
      <c r="H59" s="63"/>
      <c r="I59" s="64"/>
      <c r="J59" s="54"/>
      <c r="K59" s="63"/>
      <c r="L59" s="64"/>
      <c r="M59" s="121"/>
      <c r="N59" s="123"/>
      <c r="O59" s="124">
        <v>8.3333333333333321</v>
      </c>
      <c r="P59" s="125"/>
      <c r="Q59" s="123"/>
      <c r="R59" s="124">
        <v>16.633333333333333</v>
      </c>
      <c r="S59" s="125"/>
      <c r="T59" s="123"/>
      <c r="U59" s="124">
        <v>24.966666666666665</v>
      </c>
      <c r="V59" s="125"/>
      <c r="W59" s="123"/>
      <c r="X59" s="124">
        <v>33.299999999999997</v>
      </c>
      <c r="Y59" s="125"/>
      <c r="Z59" s="123"/>
      <c r="AA59" s="124">
        <v>41.633333333333326</v>
      </c>
      <c r="AB59" s="125"/>
      <c r="AC59" s="123"/>
      <c r="AD59" s="124">
        <v>49.966666666666654</v>
      </c>
      <c r="AE59" s="125"/>
      <c r="AF59" s="123"/>
      <c r="AG59" s="124">
        <v>58.299999999999983</v>
      </c>
      <c r="AH59" s="125"/>
      <c r="AI59" s="123"/>
      <c r="AJ59" s="124">
        <v>66.633333333333312</v>
      </c>
      <c r="AK59" s="125"/>
      <c r="AL59" s="123"/>
      <c r="AM59" s="124">
        <v>74.96666666666664</v>
      </c>
      <c r="AN59" s="125"/>
      <c r="AO59" s="123"/>
      <c r="AP59" s="124">
        <v>83.299999999999969</v>
      </c>
      <c r="AQ59" s="125"/>
      <c r="AR59" s="123"/>
      <c r="AS59" s="124">
        <v>91.633333333333297</v>
      </c>
      <c r="AT59" s="125"/>
      <c r="AU59" s="123"/>
      <c r="AV59" s="126">
        <v>100</v>
      </c>
      <c r="AW59" s="125"/>
      <c r="AX59" s="71"/>
    </row>
    <row r="60" spans="1:50" ht="25.5" customHeight="1" x14ac:dyDescent="0.25">
      <c r="A60" s="184">
        <v>17</v>
      </c>
      <c r="B60" s="61" t="s">
        <v>143</v>
      </c>
      <c r="C60" s="118">
        <v>550000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27">
        <v>0</v>
      </c>
      <c r="O60" s="128"/>
      <c r="P60" s="129">
        <v>8.3333333333333321</v>
      </c>
      <c r="Q60" s="127">
        <v>0</v>
      </c>
      <c r="R60" s="128"/>
      <c r="S60" s="126">
        <v>16.633333333333333</v>
      </c>
      <c r="T60" s="127">
        <v>50</v>
      </c>
      <c r="U60" s="128"/>
      <c r="V60" s="129">
        <v>24.966666666666665</v>
      </c>
      <c r="W60" s="127">
        <v>50</v>
      </c>
      <c r="X60" s="128"/>
      <c r="Y60" s="129">
        <v>33.299999999999997</v>
      </c>
      <c r="Z60" s="127">
        <v>50</v>
      </c>
      <c r="AA60" s="128"/>
      <c r="AB60" s="129">
        <v>41.633333333333326</v>
      </c>
      <c r="AC60" s="127">
        <v>50</v>
      </c>
      <c r="AD60" s="128"/>
      <c r="AE60" s="129">
        <v>49.966666666666654</v>
      </c>
      <c r="AF60" s="127">
        <v>50</v>
      </c>
      <c r="AG60" s="128"/>
      <c r="AH60" s="129">
        <v>58.299999999999983</v>
      </c>
      <c r="AI60" s="127">
        <v>50</v>
      </c>
      <c r="AJ60" s="128"/>
      <c r="AK60" s="129">
        <v>66.633333333333312</v>
      </c>
      <c r="AL60" s="127">
        <v>50</v>
      </c>
      <c r="AM60" s="128"/>
      <c r="AN60" s="129">
        <v>74.96666666666664</v>
      </c>
      <c r="AO60" s="127">
        <v>50</v>
      </c>
      <c r="AP60" s="128"/>
      <c r="AQ60" s="129">
        <v>83.299999999999969</v>
      </c>
      <c r="AR60" s="127"/>
      <c r="AS60" s="128"/>
      <c r="AT60" s="129">
        <v>91.633333333333297</v>
      </c>
      <c r="AU60" s="127"/>
      <c r="AV60" s="128"/>
      <c r="AW60" s="129">
        <v>100</v>
      </c>
      <c r="AX60" s="71"/>
    </row>
    <row r="61" spans="1:50" ht="23.5" customHeight="1" x14ac:dyDescent="0.25">
      <c r="A61" s="185"/>
      <c r="B61" s="78"/>
      <c r="C61" s="122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2"/>
      <c r="O61" s="133"/>
      <c r="P61" s="134"/>
      <c r="Q61" s="132"/>
      <c r="R61" s="133">
        <v>0</v>
      </c>
      <c r="S61" s="134"/>
      <c r="T61" s="132"/>
      <c r="U61" s="133">
        <v>50</v>
      </c>
      <c r="V61" s="134"/>
      <c r="W61" s="132"/>
      <c r="X61" s="133">
        <v>50</v>
      </c>
      <c r="Y61" s="134"/>
      <c r="Z61" s="132"/>
      <c r="AA61" s="133">
        <v>50</v>
      </c>
      <c r="AB61" s="134"/>
      <c r="AC61" s="132"/>
      <c r="AD61" s="133">
        <v>50</v>
      </c>
      <c r="AE61" s="134"/>
      <c r="AF61" s="132"/>
      <c r="AG61" s="133">
        <v>50</v>
      </c>
      <c r="AH61" s="134"/>
      <c r="AI61" s="132"/>
      <c r="AJ61" s="133">
        <v>50</v>
      </c>
      <c r="AK61" s="134"/>
      <c r="AL61" s="132"/>
      <c r="AM61" s="133">
        <v>50</v>
      </c>
      <c r="AN61" s="134"/>
      <c r="AO61" s="132"/>
      <c r="AP61" s="133">
        <v>50</v>
      </c>
      <c r="AQ61" s="134"/>
      <c r="AR61" s="132"/>
      <c r="AS61" s="133"/>
      <c r="AT61" s="134"/>
      <c r="AU61" s="132"/>
      <c r="AV61" s="133"/>
      <c r="AW61" s="134"/>
      <c r="AX61" s="71"/>
    </row>
    <row r="62" spans="1:50" ht="18" customHeight="1" x14ac:dyDescent="0.25">
      <c r="A62" s="183"/>
      <c r="B62" s="74" t="s">
        <v>99</v>
      </c>
      <c r="C62" s="199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3"/>
      <c r="O62" s="124">
        <f>(C63/12)/C63*100</f>
        <v>8.3333333333333321</v>
      </c>
      <c r="P62" s="125"/>
      <c r="Q62" s="123"/>
      <c r="R62" s="124">
        <f>8.3+O62</f>
        <v>16.633333333333333</v>
      </c>
      <c r="S62" s="125"/>
      <c r="T62" s="123"/>
      <c r="U62" s="124">
        <f>R62+O62</f>
        <v>24.966666666666665</v>
      </c>
      <c r="V62" s="125"/>
      <c r="W62" s="123"/>
      <c r="X62" s="124">
        <f>U62+O62</f>
        <v>33.299999999999997</v>
      </c>
      <c r="Y62" s="125"/>
      <c r="Z62" s="123"/>
      <c r="AA62" s="124">
        <f>X62+O62</f>
        <v>41.633333333333326</v>
      </c>
      <c r="AB62" s="125"/>
      <c r="AC62" s="123"/>
      <c r="AD62" s="124">
        <f>AA62+O62</f>
        <v>49.966666666666654</v>
      </c>
      <c r="AE62" s="125"/>
      <c r="AF62" s="123"/>
      <c r="AG62" s="124">
        <f>AD62+O62</f>
        <v>58.299999999999983</v>
      </c>
      <c r="AH62" s="125"/>
      <c r="AI62" s="123"/>
      <c r="AJ62" s="124">
        <f>AG62+O62</f>
        <v>66.633333333333312</v>
      </c>
      <c r="AK62" s="125"/>
      <c r="AL62" s="123"/>
      <c r="AM62" s="124">
        <f>AJ62+O62</f>
        <v>74.96666666666664</v>
      </c>
      <c r="AN62" s="125"/>
      <c r="AO62" s="123"/>
      <c r="AP62" s="124">
        <f>AM62+O62</f>
        <v>83.299999999999969</v>
      </c>
      <c r="AQ62" s="125"/>
      <c r="AR62" s="123"/>
      <c r="AS62" s="124">
        <f>AP62+O62</f>
        <v>91.633333333333297</v>
      </c>
      <c r="AT62" s="125"/>
      <c r="AU62" s="123"/>
      <c r="AV62" s="126">
        <v>100</v>
      </c>
      <c r="AW62" s="125"/>
      <c r="AX62" s="71"/>
    </row>
    <row r="63" spans="1:50" ht="25" customHeight="1" x14ac:dyDescent="0.25">
      <c r="A63" s="187">
        <v>18</v>
      </c>
      <c r="B63" s="85" t="s">
        <v>70</v>
      </c>
      <c r="C63" s="118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27" t="s">
        <v>232</v>
      </c>
      <c r="O63" s="128"/>
      <c r="P63" s="129">
        <f>O62</f>
        <v>8.3333333333333321</v>
      </c>
      <c r="Q63" s="127" t="s">
        <v>232</v>
      </c>
      <c r="R63" s="128"/>
      <c r="S63" s="126">
        <f>R62</f>
        <v>16.633333333333333</v>
      </c>
      <c r="T63" s="127" t="s">
        <v>243</v>
      </c>
      <c r="U63" s="128"/>
      <c r="V63" s="129">
        <f>U62</f>
        <v>24.966666666666665</v>
      </c>
      <c r="W63" s="127" t="s">
        <v>258</v>
      </c>
      <c r="X63" s="128"/>
      <c r="Y63" s="129">
        <f>X62</f>
        <v>33.299999999999997</v>
      </c>
      <c r="Z63" s="127" t="s">
        <v>259</v>
      </c>
      <c r="AA63" s="128"/>
      <c r="AB63" s="129">
        <f>AA62</f>
        <v>41.633333333333326</v>
      </c>
      <c r="AC63" s="127" t="s">
        <v>269</v>
      </c>
      <c r="AD63" s="128"/>
      <c r="AE63" s="129">
        <f>AD62</f>
        <v>49.966666666666654</v>
      </c>
      <c r="AF63" s="127" t="s">
        <v>278</v>
      </c>
      <c r="AG63" s="128"/>
      <c r="AH63" s="129">
        <f>AG62</f>
        <v>58.299999999999983</v>
      </c>
      <c r="AI63" s="127" t="s">
        <v>284</v>
      </c>
      <c r="AJ63" s="128"/>
      <c r="AK63" s="129">
        <f>AJ62</f>
        <v>66.633333333333312</v>
      </c>
      <c r="AL63" s="127">
        <v>58.77</v>
      </c>
      <c r="AM63" s="128"/>
      <c r="AN63" s="129">
        <f>AM62</f>
        <v>74.96666666666664</v>
      </c>
      <c r="AO63" s="127">
        <v>58.77</v>
      </c>
      <c r="AP63" s="128"/>
      <c r="AQ63" s="129">
        <f>AP62</f>
        <v>83.299999999999969</v>
      </c>
      <c r="AR63" s="127"/>
      <c r="AS63" s="128"/>
      <c r="AT63" s="129">
        <f>AS62</f>
        <v>91.633333333333297</v>
      </c>
      <c r="AU63" s="127"/>
      <c r="AV63" s="128"/>
      <c r="AW63" s="129">
        <f>AV62</f>
        <v>100</v>
      </c>
      <c r="AX63" s="71"/>
    </row>
    <row r="64" spans="1:50" ht="18" customHeight="1" x14ac:dyDescent="0.25">
      <c r="A64" s="185"/>
      <c r="B64" s="78"/>
      <c r="C64" s="122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2"/>
      <c r="O64" s="133" t="s">
        <v>232</v>
      </c>
      <c r="P64" s="134"/>
      <c r="Q64" s="132"/>
      <c r="R64" s="133" t="s">
        <v>232</v>
      </c>
      <c r="S64" s="134"/>
      <c r="T64" s="132"/>
      <c r="U64" s="133" t="s">
        <v>243</v>
      </c>
      <c r="V64" s="134"/>
      <c r="W64" s="132"/>
      <c r="X64" s="133" t="s">
        <v>258</v>
      </c>
      <c r="Y64" s="134"/>
      <c r="Z64" s="132"/>
      <c r="AA64" s="133" t="s">
        <v>259</v>
      </c>
      <c r="AB64" s="134"/>
      <c r="AC64" s="132"/>
      <c r="AD64" s="133" t="s">
        <v>269</v>
      </c>
      <c r="AE64" s="134"/>
      <c r="AF64" s="132"/>
      <c r="AG64" s="133" t="s">
        <v>278</v>
      </c>
      <c r="AH64" s="134"/>
      <c r="AI64" s="132"/>
      <c r="AJ64" s="133" t="s">
        <v>284</v>
      </c>
      <c r="AK64" s="134"/>
      <c r="AL64" s="132"/>
      <c r="AM64" s="133">
        <v>58.77</v>
      </c>
      <c r="AN64" s="134"/>
      <c r="AO64" s="132"/>
      <c r="AP64" s="133">
        <v>58.77</v>
      </c>
      <c r="AQ64" s="134"/>
      <c r="AR64" s="132"/>
      <c r="AS64" s="133"/>
      <c r="AT64" s="134"/>
      <c r="AU64" s="132"/>
      <c r="AV64" s="133"/>
      <c r="AW64" s="134"/>
      <c r="AX64" s="71"/>
    </row>
    <row r="65" spans="1:50" ht="18" customHeight="1" x14ac:dyDescent="0.25">
      <c r="A65" s="183"/>
      <c r="B65" s="61" t="s">
        <v>100</v>
      </c>
      <c r="C65" s="199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3"/>
      <c r="O65" s="124">
        <f>(C66/12)/C66*100</f>
        <v>8.3333333333333321</v>
      </c>
      <c r="P65" s="125"/>
      <c r="Q65" s="123"/>
      <c r="R65" s="124">
        <f>8.3+O65</f>
        <v>16.633333333333333</v>
      </c>
      <c r="S65" s="125"/>
      <c r="T65" s="123"/>
      <c r="U65" s="124">
        <f>R65+O65</f>
        <v>24.966666666666665</v>
      </c>
      <c r="V65" s="125"/>
      <c r="W65" s="123"/>
      <c r="X65" s="124">
        <f>U65+O65</f>
        <v>33.299999999999997</v>
      </c>
      <c r="Y65" s="125"/>
      <c r="Z65" s="123"/>
      <c r="AA65" s="124">
        <f>X65+O65</f>
        <v>41.633333333333326</v>
      </c>
      <c r="AB65" s="125"/>
      <c r="AC65" s="123"/>
      <c r="AD65" s="124">
        <f>AA65+O65</f>
        <v>49.966666666666654</v>
      </c>
      <c r="AE65" s="125"/>
      <c r="AF65" s="123"/>
      <c r="AG65" s="124">
        <f>AD65+O65</f>
        <v>58.299999999999983</v>
      </c>
      <c r="AH65" s="125"/>
      <c r="AI65" s="123"/>
      <c r="AJ65" s="124">
        <f>AG65+O65</f>
        <v>66.633333333333312</v>
      </c>
      <c r="AK65" s="125"/>
      <c r="AL65" s="123"/>
      <c r="AM65" s="124">
        <f>AJ65+O65</f>
        <v>74.96666666666664</v>
      </c>
      <c r="AN65" s="125"/>
      <c r="AO65" s="123"/>
      <c r="AP65" s="124">
        <f>AM65+O65</f>
        <v>83.299999999999969</v>
      </c>
      <c r="AQ65" s="125"/>
      <c r="AR65" s="123"/>
      <c r="AS65" s="124">
        <f>AP65+O65</f>
        <v>91.633333333333297</v>
      </c>
      <c r="AT65" s="125"/>
      <c r="AU65" s="123"/>
      <c r="AV65" s="126">
        <v>100</v>
      </c>
      <c r="AW65" s="125"/>
      <c r="AX65" s="71"/>
    </row>
    <row r="66" spans="1:50" ht="18" customHeight="1" x14ac:dyDescent="0.25">
      <c r="A66" s="188">
        <v>19</v>
      </c>
      <c r="B66" s="85" t="s">
        <v>72</v>
      </c>
      <c r="C66" s="118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27" t="s">
        <v>233</v>
      </c>
      <c r="O66" s="128"/>
      <c r="P66" s="129">
        <f>O65</f>
        <v>8.3333333333333321</v>
      </c>
      <c r="Q66" s="127" t="s">
        <v>233</v>
      </c>
      <c r="R66" s="128"/>
      <c r="S66" s="129">
        <f>R65</f>
        <v>16.633333333333333</v>
      </c>
      <c r="T66" s="127" t="s">
        <v>244</v>
      </c>
      <c r="U66" s="128"/>
      <c r="V66" s="129">
        <f>U65</f>
        <v>24.966666666666665</v>
      </c>
      <c r="W66" s="127">
        <v>25</v>
      </c>
      <c r="X66" s="128"/>
      <c r="Y66" s="129">
        <f>X65</f>
        <v>33.299999999999997</v>
      </c>
      <c r="Z66" s="127" t="s">
        <v>260</v>
      </c>
      <c r="AA66" s="128"/>
      <c r="AB66" s="129">
        <f>AA65</f>
        <v>41.633333333333326</v>
      </c>
      <c r="AC66" s="127" t="s">
        <v>270</v>
      </c>
      <c r="AD66" s="128"/>
      <c r="AE66" s="129">
        <f>AD65</f>
        <v>49.966666666666654</v>
      </c>
      <c r="AF66" s="127">
        <v>50</v>
      </c>
      <c r="AG66" s="128"/>
      <c r="AH66" s="129">
        <f>AG65</f>
        <v>58.299999999999983</v>
      </c>
      <c r="AI66" s="127" t="s">
        <v>285</v>
      </c>
      <c r="AJ66" s="128"/>
      <c r="AK66" s="129">
        <f>AJ65</f>
        <v>66.633333333333312</v>
      </c>
      <c r="AL66" s="127">
        <v>66.22</v>
      </c>
      <c r="AM66" s="128"/>
      <c r="AN66" s="129">
        <f>AM65</f>
        <v>74.96666666666664</v>
      </c>
      <c r="AO66" s="127">
        <v>74.11</v>
      </c>
      <c r="AP66" s="128"/>
      <c r="AQ66" s="129">
        <f>AP65</f>
        <v>83.299999999999969</v>
      </c>
      <c r="AR66" s="127"/>
      <c r="AS66" s="128"/>
      <c r="AT66" s="129">
        <f>AS65</f>
        <v>91.633333333333297</v>
      </c>
      <c r="AU66" s="127"/>
      <c r="AV66" s="128"/>
      <c r="AW66" s="129">
        <f>AV65</f>
        <v>100</v>
      </c>
      <c r="AX66" s="71"/>
    </row>
    <row r="67" spans="1:50" ht="18" customHeight="1" x14ac:dyDescent="0.25">
      <c r="A67" s="185"/>
      <c r="B67" s="78"/>
      <c r="C67" s="122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2"/>
      <c r="O67" s="133" t="s">
        <v>233</v>
      </c>
      <c r="P67" s="134"/>
      <c r="Q67" s="132"/>
      <c r="R67" s="133" t="s">
        <v>233</v>
      </c>
      <c r="S67" s="134"/>
      <c r="T67" s="132"/>
      <c r="U67" s="133" t="s">
        <v>244</v>
      </c>
      <c r="V67" s="134"/>
      <c r="W67" s="132"/>
      <c r="X67" s="133">
        <v>25</v>
      </c>
      <c r="Y67" s="134"/>
      <c r="Z67" s="132"/>
      <c r="AA67" s="133" t="s">
        <v>260</v>
      </c>
      <c r="AB67" s="134"/>
      <c r="AC67" s="132"/>
      <c r="AD67" s="133" t="s">
        <v>270</v>
      </c>
      <c r="AE67" s="134"/>
      <c r="AF67" s="132"/>
      <c r="AG67" s="133">
        <v>50</v>
      </c>
      <c r="AH67" s="134"/>
      <c r="AI67" s="132"/>
      <c r="AJ67" s="133" t="s">
        <v>285</v>
      </c>
      <c r="AK67" s="134"/>
      <c r="AL67" s="132"/>
      <c r="AM67" s="133">
        <v>66.22</v>
      </c>
      <c r="AN67" s="134"/>
      <c r="AO67" s="132"/>
      <c r="AP67" s="133">
        <v>74.11</v>
      </c>
      <c r="AQ67" s="134"/>
      <c r="AR67" s="132"/>
      <c r="AS67" s="133"/>
      <c r="AT67" s="134"/>
      <c r="AU67" s="132"/>
      <c r="AV67" s="133"/>
      <c r="AW67" s="134"/>
      <c r="AX67" s="71"/>
    </row>
    <row r="68" spans="1:50" ht="18" customHeight="1" x14ac:dyDescent="0.25">
      <c r="A68" s="183"/>
      <c r="B68" s="85" t="s">
        <v>102</v>
      </c>
      <c r="C68" s="118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3"/>
      <c r="O68" s="124">
        <f>(C69/12)/C69*100</f>
        <v>8.3333333333333321</v>
      </c>
      <c r="P68" s="125"/>
      <c r="Q68" s="123"/>
      <c r="R68" s="124">
        <f>8.3+O68</f>
        <v>16.633333333333333</v>
      </c>
      <c r="S68" s="125"/>
      <c r="T68" s="123"/>
      <c r="U68" s="124">
        <f>R68+O68</f>
        <v>24.966666666666665</v>
      </c>
      <c r="V68" s="125"/>
      <c r="W68" s="123"/>
      <c r="X68" s="124">
        <f>U68+O68</f>
        <v>33.299999999999997</v>
      </c>
      <c r="Y68" s="125"/>
      <c r="Z68" s="123"/>
      <c r="AA68" s="124">
        <f>X68+O68</f>
        <v>41.633333333333326</v>
      </c>
      <c r="AB68" s="125"/>
      <c r="AC68" s="123"/>
      <c r="AD68" s="124">
        <f>AA68+O68</f>
        <v>49.966666666666654</v>
      </c>
      <c r="AE68" s="125"/>
      <c r="AF68" s="123"/>
      <c r="AG68" s="124">
        <f>AD68+O68</f>
        <v>58.299999999999983</v>
      </c>
      <c r="AH68" s="125"/>
      <c r="AI68" s="123"/>
      <c r="AJ68" s="124">
        <f>AG68+O68</f>
        <v>66.633333333333312</v>
      </c>
      <c r="AK68" s="125"/>
      <c r="AL68" s="123"/>
      <c r="AM68" s="124">
        <f>AJ68+O68</f>
        <v>74.96666666666664</v>
      </c>
      <c r="AN68" s="125"/>
      <c r="AO68" s="123"/>
      <c r="AP68" s="124">
        <f>AM68+O68</f>
        <v>83.299999999999969</v>
      </c>
      <c r="AQ68" s="125"/>
      <c r="AR68" s="123"/>
      <c r="AS68" s="124">
        <f>AP68+O68</f>
        <v>91.633333333333297</v>
      </c>
      <c r="AT68" s="125"/>
      <c r="AU68" s="123"/>
      <c r="AV68" s="126">
        <v>100</v>
      </c>
      <c r="AW68" s="125"/>
      <c r="AX68" s="71"/>
    </row>
    <row r="69" spans="1:50" ht="38" customHeight="1" x14ac:dyDescent="0.2">
      <c r="A69" s="188">
        <v>20</v>
      </c>
      <c r="B69" s="116" t="s">
        <v>73</v>
      </c>
      <c r="C69" s="118">
        <v>48194000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27" t="s">
        <v>234</v>
      </c>
      <c r="O69" s="128"/>
      <c r="P69" s="129">
        <f>O68</f>
        <v>8.3333333333333321</v>
      </c>
      <c r="Q69" s="127" t="s">
        <v>235</v>
      </c>
      <c r="R69" s="128"/>
      <c r="S69" s="126">
        <f>R68</f>
        <v>16.633333333333333</v>
      </c>
      <c r="T69" s="127" t="s">
        <v>245</v>
      </c>
      <c r="U69" s="128"/>
      <c r="V69" s="129">
        <f>U68</f>
        <v>24.966666666666665</v>
      </c>
      <c r="W69" s="127" t="s">
        <v>261</v>
      </c>
      <c r="X69" s="128"/>
      <c r="Y69" s="129">
        <f>X68</f>
        <v>33.299999999999997</v>
      </c>
      <c r="Z69" s="127" t="s">
        <v>262</v>
      </c>
      <c r="AA69" s="128"/>
      <c r="AB69" s="129">
        <f>AA68</f>
        <v>41.633333333333326</v>
      </c>
      <c r="AC69" s="127" t="s">
        <v>271</v>
      </c>
      <c r="AD69" s="128"/>
      <c r="AE69" s="129">
        <f>AD68</f>
        <v>49.966666666666654</v>
      </c>
      <c r="AF69" s="127" t="s">
        <v>279</v>
      </c>
      <c r="AG69" s="128"/>
      <c r="AH69" s="129">
        <f>AG68</f>
        <v>58.299999999999983</v>
      </c>
      <c r="AI69" s="127" t="s">
        <v>286</v>
      </c>
      <c r="AJ69" s="128"/>
      <c r="AK69" s="129">
        <f>AJ68</f>
        <v>66.633333333333312</v>
      </c>
      <c r="AL69" s="127">
        <v>62.33</v>
      </c>
      <c r="AM69" s="128"/>
      <c r="AN69" s="129">
        <f>AM68</f>
        <v>74.96666666666664</v>
      </c>
      <c r="AO69" s="127">
        <v>60.7</v>
      </c>
      <c r="AP69" s="128"/>
      <c r="AQ69" s="129">
        <f>AP68</f>
        <v>83.299999999999969</v>
      </c>
      <c r="AR69" s="127"/>
      <c r="AS69" s="128"/>
      <c r="AT69" s="129">
        <f>AS68</f>
        <v>91.633333333333297</v>
      </c>
      <c r="AU69" s="127"/>
      <c r="AV69" s="128"/>
      <c r="AW69" s="129">
        <f>AV68</f>
        <v>100</v>
      </c>
      <c r="AX69" s="71"/>
    </row>
    <row r="70" spans="1:50" ht="24.5" customHeight="1" x14ac:dyDescent="0.25">
      <c r="A70" s="185"/>
      <c r="B70" s="78"/>
      <c r="C70" s="122"/>
      <c r="D70" s="76"/>
      <c r="E70" s="19"/>
      <c r="F70" s="77"/>
      <c r="G70" s="76"/>
      <c r="H70" s="19"/>
      <c r="I70" s="77"/>
      <c r="J70" s="76"/>
      <c r="K70" s="19"/>
      <c r="L70" s="77"/>
      <c r="M70" s="80"/>
      <c r="N70" s="132"/>
      <c r="O70" s="133" t="s">
        <v>234</v>
      </c>
      <c r="P70" s="134"/>
      <c r="Q70" s="132"/>
      <c r="R70" s="133" t="s">
        <v>235</v>
      </c>
      <c r="S70" s="134"/>
      <c r="T70" s="132"/>
      <c r="U70" s="133" t="s">
        <v>245</v>
      </c>
      <c r="V70" s="134"/>
      <c r="W70" s="132"/>
      <c r="X70" s="133" t="s">
        <v>261</v>
      </c>
      <c r="Y70" s="134"/>
      <c r="Z70" s="132"/>
      <c r="AA70" s="133" t="s">
        <v>262</v>
      </c>
      <c r="AB70" s="134"/>
      <c r="AC70" s="132"/>
      <c r="AD70" s="133" t="s">
        <v>271</v>
      </c>
      <c r="AE70" s="134"/>
      <c r="AF70" s="132"/>
      <c r="AG70" s="133" t="s">
        <v>279</v>
      </c>
      <c r="AH70" s="134"/>
      <c r="AI70" s="132"/>
      <c r="AJ70" s="133" t="s">
        <v>286</v>
      </c>
      <c r="AK70" s="134"/>
      <c r="AL70" s="132"/>
      <c r="AM70" s="133">
        <v>62.33</v>
      </c>
      <c r="AN70" s="134"/>
      <c r="AO70" s="132"/>
      <c r="AP70" s="133">
        <v>60.7</v>
      </c>
      <c r="AQ70" s="134"/>
      <c r="AR70" s="132"/>
      <c r="AS70" s="133"/>
      <c r="AT70" s="134"/>
      <c r="AU70" s="132"/>
      <c r="AV70" s="133"/>
      <c r="AW70" s="134"/>
      <c r="AX70" s="71"/>
    </row>
    <row r="71" spans="1:50" ht="18" customHeight="1" x14ac:dyDescent="0.25">
      <c r="A71" s="184"/>
      <c r="B71" s="85" t="s">
        <v>103</v>
      </c>
      <c r="C71" s="118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3"/>
      <c r="O71" s="124">
        <f>(C72/12)/C72*100</f>
        <v>8.3333333333333339</v>
      </c>
      <c r="P71" s="125"/>
      <c r="Q71" s="123"/>
      <c r="R71" s="124">
        <f>8.3+O71</f>
        <v>16.633333333333333</v>
      </c>
      <c r="S71" s="125"/>
      <c r="T71" s="123"/>
      <c r="U71" s="124">
        <f>R71+O71</f>
        <v>24.966666666666669</v>
      </c>
      <c r="V71" s="125"/>
      <c r="W71" s="123"/>
      <c r="X71" s="124">
        <f>U71+O71</f>
        <v>33.300000000000004</v>
      </c>
      <c r="Y71" s="125"/>
      <c r="Z71" s="123"/>
      <c r="AA71" s="124">
        <f>X71+O71</f>
        <v>41.63333333333334</v>
      </c>
      <c r="AB71" s="125"/>
      <c r="AC71" s="123"/>
      <c r="AD71" s="124">
        <f>AA71+O71</f>
        <v>49.966666666666676</v>
      </c>
      <c r="AE71" s="125"/>
      <c r="AF71" s="123"/>
      <c r="AG71" s="124">
        <f>AD71+O71</f>
        <v>58.300000000000011</v>
      </c>
      <c r="AH71" s="125"/>
      <c r="AI71" s="123"/>
      <c r="AJ71" s="124">
        <f>AG71+O71</f>
        <v>66.63333333333334</v>
      </c>
      <c r="AK71" s="125"/>
      <c r="AL71" s="123"/>
      <c r="AM71" s="124">
        <f>AJ71+O71</f>
        <v>74.966666666666669</v>
      </c>
      <c r="AN71" s="125"/>
      <c r="AO71" s="123"/>
      <c r="AP71" s="124">
        <f>AM71+O71</f>
        <v>83.3</v>
      </c>
      <c r="AQ71" s="125"/>
      <c r="AR71" s="123"/>
      <c r="AS71" s="124">
        <f>AP71+O71</f>
        <v>91.633333333333326</v>
      </c>
      <c r="AT71" s="125"/>
      <c r="AU71" s="123"/>
      <c r="AV71" s="126">
        <v>100</v>
      </c>
      <c r="AW71" s="125"/>
      <c r="AX71" s="71"/>
    </row>
    <row r="72" spans="1:50" ht="18" customHeight="1" x14ac:dyDescent="0.2">
      <c r="A72" s="184">
        <v>21</v>
      </c>
      <c r="B72" s="116" t="s">
        <v>129</v>
      </c>
      <c r="C72" s="118">
        <v>2920000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27">
        <v>0</v>
      </c>
      <c r="O72" s="128"/>
      <c r="P72" s="129">
        <f>O71</f>
        <v>8.3333333333333339</v>
      </c>
      <c r="Q72" s="127">
        <v>0</v>
      </c>
      <c r="R72" s="128"/>
      <c r="S72" s="126">
        <f>R71</f>
        <v>16.633333333333333</v>
      </c>
      <c r="T72" s="127">
        <v>0</v>
      </c>
      <c r="U72" s="128"/>
      <c r="V72" s="129">
        <f>U71</f>
        <v>24.966666666666669</v>
      </c>
      <c r="W72" s="127">
        <v>0</v>
      </c>
      <c r="X72" s="128"/>
      <c r="Y72" s="129">
        <f>X71</f>
        <v>33.300000000000004</v>
      </c>
      <c r="Z72" s="127">
        <v>0</v>
      </c>
      <c r="AA72" s="128"/>
      <c r="AB72" s="129">
        <f>AA71</f>
        <v>41.63333333333334</v>
      </c>
      <c r="AC72" s="127">
        <v>0</v>
      </c>
      <c r="AD72" s="128"/>
      <c r="AE72" s="129">
        <f>AD71</f>
        <v>49.966666666666676</v>
      </c>
      <c r="AF72" s="127">
        <v>0</v>
      </c>
      <c r="AG72" s="128"/>
      <c r="AH72" s="129">
        <f>AG71</f>
        <v>58.300000000000011</v>
      </c>
      <c r="AI72" s="127">
        <v>0</v>
      </c>
      <c r="AJ72" s="128"/>
      <c r="AK72" s="129">
        <f>AJ71</f>
        <v>66.63333333333334</v>
      </c>
      <c r="AL72" s="127">
        <v>0</v>
      </c>
      <c r="AM72" s="128"/>
      <c r="AN72" s="129">
        <f>AM71</f>
        <v>74.966666666666669</v>
      </c>
      <c r="AO72" s="127">
        <v>0</v>
      </c>
      <c r="AP72" s="128"/>
      <c r="AQ72" s="129">
        <f>AP71</f>
        <v>83.3</v>
      </c>
      <c r="AR72" s="127"/>
      <c r="AS72" s="128"/>
      <c r="AT72" s="129">
        <f>AS71</f>
        <v>91.633333333333326</v>
      </c>
      <c r="AU72" s="127"/>
      <c r="AV72" s="128"/>
      <c r="AW72" s="129">
        <f>AV71</f>
        <v>100</v>
      </c>
      <c r="AX72" s="71"/>
    </row>
    <row r="73" spans="1:50" ht="18" customHeight="1" x14ac:dyDescent="0.25">
      <c r="A73" s="185"/>
      <c r="B73" s="78"/>
      <c r="C73" s="200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2"/>
      <c r="O73" s="133"/>
      <c r="P73" s="134"/>
      <c r="Q73" s="132"/>
      <c r="R73" s="133">
        <v>0</v>
      </c>
      <c r="S73" s="134"/>
      <c r="T73" s="132"/>
      <c r="U73" s="133">
        <v>0</v>
      </c>
      <c r="V73" s="134"/>
      <c r="W73" s="132"/>
      <c r="X73" s="133">
        <v>0</v>
      </c>
      <c r="Y73" s="134"/>
      <c r="Z73" s="132"/>
      <c r="AA73" s="133">
        <v>0</v>
      </c>
      <c r="AB73" s="134"/>
      <c r="AC73" s="132"/>
      <c r="AD73" s="133">
        <v>0</v>
      </c>
      <c r="AE73" s="134"/>
      <c r="AF73" s="132"/>
      <c r="AG73" s="133">
        <v>0</v>
      </c>
      <c r="AH73" s="134"/>
      <c r="AI73" s="132"/>
      <c r="AJ73" s="133">
        <v>0</v>
      </c>
      <c r="AK73" s="134"/>
      <c r="AL73" s="132"/>
      <c r="AM73" s="133">
        <v>0</v>
      </c>
      <c r="AN73" s="134"/>
      <c r="AO73" s="132"/>
      <c r="AP73" s="133">
        <v>0</v>
      </c>
      <c r="AQ73" s="134"/>
      <c r="AR73" s="132"/>
      <c r="AS73" s="133"/>
      <c r="AT73" s="134"/>
      <c r="AU73" s="132"/>
      <c r="AV73" s="133"/>
      <c r="AW73" s="134"/>
      <c r="AX73" s="71"/>
    </row>
    <row r="74" spans="1:50" ht="14" customHeight="1" x14ac:dyDescent="0.25">
      <c r="A74" s="184"/>
      <c r="B74" s="85" t="s">
        <v>103</v>
      </c>
      <c r="C74" s="201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3"/>
      <c r="O74" s="124">
        <f>(C75/12)/C75*100</f>
        <v>8.3333333333333321</v>
      </c>
      <c r="P74" s="125"/>
      <c r="Q74" s="123"/>
      <c r="R74" s="124">
        <f>8.3+O74</f>
        <v>16.633333333333333</v>
      </c>
      <c r="S74" s="125"/>
      <c r="T74" s="123"/>
      <c r="U74" s="124">
        <f>R74+O74</f>
        <v>24.966666666666665</v>
      </c>
      <c r="V74" s="125"/>
      <c r="W74" s="123"/>
      <c r="X74" s="124">
        <f>U74+O74</f>
        <v>33.299999999999997</v>
      </c>
      <c r="Y74" s="125"/>
      <c r="Z74" s="123"/>
      <c r="AA74" s="124">
        <f>X74+O74</f>
        <v>41.633333333333326</v>
      </c>
      <c r="AB74" s="125"/>
      <c r="AC74" s="123"/>
      <c r="AD74" s="124">
        <f>AA74+O74</f>
        <v>49.966666666666654</v>
      </c>
      <c r="AE74" s="125"/>
      <c r="AF74" s="123"/>
      <c r="AG74" s="124">
        <f>AD74+O74</f>
        <v>58.299999999999983</v>
      </c>
      <c r="AH74" s="125"/>
      <c r="AI74" s="123"/>
      <c r="AJ74" s="124">
        <f>AG74+O74</f>
        <v>66.633333333333312</v>
      </c>
      <c r="AK74" s="125"/>
      <c r="AL74" s="123"/>
      <c r="AM74" s="124">
        <f>AJ74+O74</f>
        <v>74.96666666666664</v>
      </c>
      <c r="AN74" s="125"/>
      <c r="AO74" s="123"/>
      <c r="AP74" s="124">
        <f>AM74+O74</f>
        <v>83.299999999999969</v>
      </c>
      <c r="AQ74" s="125"/>
      <c r="AR74" s="123"/>
      <c r="AS74" s="124">
        <f>AP74+O74</f>
        <v>91.633333333333297</v>
      </c>
      <c r="AT74" s="125"/>
      <c r="AU74" s="123"/>
      <c r="AV74" s="126">
        <v>100</v>
      </c>
      <c r="AW74" s="125"/>
      <c r="AX74" s="71"/>
    </row>
    <row r="75" spans="1:50" ht="24" customHeight="1" x14ac:dyDescent="0.2">
      <c r="A75" s="184">
        <v>22</v>
      </c>
      <c r="B75" s="116" t="s">
        <v>121</v>
      </c>
      <c r="C75" s="201">
        <v>3000000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27">
        <v>0</v>
      </c>
      <c r="O75" s="128"/>
      <c r="P75" s="129">
        <f>O74</f>
        <v>8.3333333333333321</v>
      </c>
      <c r="Q75" s="127">
        <v>0</v>
      </c>
      <c r="R75" s="128"/>
      <c r="S75" s="126">
        <f>R74</f>
        <v>16.633333333333333</v>
      </c>
      <c r="T75" s="127">
        <v>0</v>
      </c>
      <c r="U75" s="128"/>
      <c r="V75" s="129">
        <f>U74</f>
        <v>24.966666666666665</v>
      </c>
      <c r="W75" s="127">
        <v>0</v>
      </c>
      <c r="X75" s="128"/>
      <c r="Y75" s="129">
        <f>X74</f>
        <v>33.299999999999997</v>
      </c>
      <c r="Z75" s="127">
        <v>0</v>
      </c>
      <c r="AA75" s="128"/>
      <c r="AB75" s="129">
        <f>AA74</f>
        <v>41.633333333333326</v>
      </c>
      <c r="AC75" s="127">
        <v>0</v>
      </c>
      <c r="AD75" s="128"/>
      <c r="AE75" s="129">
        <f>AD74</f>
        <v>49.966666666666654</v>
      </c>
      <c r="AF75" s="127">
        <v>0</v>
      </c>
      <c r="AG75" s="128"/>
      <c r="AH75" s="129">
        <f>AG74</f>
        <v>58.299999999999983</v>
      </c>
      <c r="AI75" s="127" t="s">
        <v>287</v>
      </c>
      <c r="AJ75" s="128"/>
      <c r="AK75" s="129">
        <f>AJ74</f>
        <v>66.633333333333312</v>
      </c>
      <c r="AL75" s="127">
        <v>66.67</v>
      </c>
      <c r="AM75" s="128"/>
      <c r="AN75" s="129">
        <f>AM74</f>
        <v>74.96666666666664</v>
      </c>
      <c r="AO75" s="127">
        <v>66.67</v>
      </c>
      <c r="AP75" s="128"/>
      <c r="AQ75" s="129">
        <f>AP74</f>
        <v>83.299999999999969</v>
      </c>
      <c r="AR75" s="127"/>
      <c r="AS75" s="128"/>
      <c r="AT75" s="129">
        <f>AS74</f>
        <v>91.633333333333297</v>
      </c>
      <c r="AU75" s="127"/>
      <c r="AV75" s="128"/>
      <c r="AW75" s="129">
        <f>AV74</f>
        <v>100</v>
      </c>
      <c r="AX75" s="71"/>
    </row>
    <row r="76" spans="1:50" ht="18" customHeight="1" x14ac:dyDescent="0.25">
      <c r="A76" s="184"/>
      <c r="B76" s="78"/>
      <c r="C76" s="201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2"/>
      <c r="O76" s="133"/>
      <c r="P76" s="134"/>
      <c r="Q76" s="132"/>
      <c r="R76" s="133">
        <v>0</v>
      </c>
      <c r="S76" s="134"/>
      <c r="T76" s="132"/>
      <c r="U76" s="133">
        <v>0</v>
      </c>
      <c r="V76" s="134"/>
      <c r="W76" s="132"/>
      <c r="X76" s="133">
        <v>0</v>
      </c>
      <c r="Y76" s="134"/>
      <c r="Z76" s="132"/>
      <c r="AA76" s="133">
        <v>0</v>
      </c>
      <c r="AB76" s="134"/>
      <c r="AC76" s="132"/>
      <c r="AD76" s="133">
        <v>0</v>
      </c>
      <c r="AE76" s="134"/>
      <c r="AF76" s="132"/>
      <c r="AG76" s="133">
        <v>0</v>
      </c>
      <c r="AH76" s="134"/>
      <c r="AI76" s="132"/>
      <c r="AJ76" s="133" t="s">
        <v>287</v>
      </c>
      <c r="AK76" s="134"/>
      <c r="AL76" s="132"/>
      <c r="AM76" s="133">
        <v>66.67</v>
      </c>
      <c r="AN76" s="134"/>
      <c r="AO76" s="132"/>
      <c r="AP76" s="133">
        <v>66.67</v>
      </c>
      <c r="AQ76" s="134"/>
      <c r="AR76" s="132"/>
      <c r="AS76" s="133"/>
      <c r="AT76" s="134"/>
      <c r="AU76" s="132"/>
      <c r="AV76" s="133"/>
      <c r="AW76" s="134"/>
      <c r="AX76" s="71"/>
    </row>
    <row r="77" spans="1:50" ht="20" customHeight="1" x14ac:dyDescent="0.3">
      <c r="A77" s="189"/>
      <c r="B77" s="177">
        <v>0.29238425925925926</v>
      </c>
      <c r="C77" s="202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35"/>
      <c r="O77" s="124"/>
      <c r="P77" s="136"/>
      <c r="Q77" s="135"/>
      <c r="R77" s="124"/>
      <c r="S77" s="136"/>
      <c r="T77" s="135"/>
      <c r="U77" s="124"/>
      <c r="V77" s="136"/>
      <c r="W77" s="137"/>
      <c r="X77" s="138"/>
      <c r="Y77" s="139"/>
      <c r="Z77" s="137"/>
      <c r="AA77" s="138"/>
      <c r="AB77" s="139"/>
      <c r="AC77" s="137"/>
      <c r="AD77" s="138"/>
      <c r="AE77" s="139"/>
      <c r="AF77" s="137"/>
      <c r="AG77" s="138"/>
      <c r="AH77" s="139"/>
      <c r="AI77" s="137"/>
      <c r="AJ77" s="138"/>
      <c r="AK77" s="139"/>
      <c r="AL77" s="137"/>
      <c r="AM77" s="138"/>
      <c r="AN77" s="138"/>
      <c r="AO77" s="137"/>
      <c r="AP77" s="138"/>
      <c r="AQ77" s="139"/>
      <c r="AR77" s="137"/>
      <c r="AS77" s="138"/>
      <c r="AT77" s="139"/>
      <c r="AU77" s="137"/>
      <c r="AV77" s="140"/>
      <c r="AW77" s="136"/>
      <c r="AX77" s="71"/>
    </row>
    <row r="78" spans="1:50" ht="38" customHeight="1" x14ac:dyDescent="0.3">
      <c r="A78" s="188"/>
      <c r="B78" s="87" t="s">
        <v>74</v>
      </c>
      <c r="C78" s="201"/>
      <c r="D78" s="7"/>
      <c r="E78" s="8"/>
      <c r="F78" s="8"/>
      <c r="G78" s="7"/>
      <c r="H78" s="8"/>
      <c r="I78" s="9"/>
      <c r="J78" s="8"/>
      <c r="K78" s="8"/>
      <c r="L78" s="9"/>
      <c r="M78" s="66"/>
      <c r="N78" s="141"/>
      <c r="O78" s="142"/>
      <c r="P78" s="143"/>
      <c r="Q78" s="141"/>
      <c r="R78" s="142"/>
      <c r="S78" s="143"/>
      <c r="T78" s="141"/>
      <c r="U78" s="142"/>
      <c r="V78" s="143"/>
      <c r="W78" s="141"/>
      <c r="X78" s="142"/>
      <c r="Y78" s="143"/>
      <c r="Z78" s="141"/>
      <c r="AA78" s="142"/>
      <c r="AB78" s="143"/>
      <c r="AC78" s="141"/>
      <c r="AD78" s="142"/>
      <c r="AE78" s="143"/>
      <c r="AF78" s="141"/>
      <c r="AG78" s="142"/>
      <c r="AH78" s="143"/>
      <c r="AI78" s="141"/>
      <c r="AJ78" s="142"/>
      <c r="AK78" s="143"/>
      <c r="AL78" s="141"/>
      <c r="AM78" s="142"/>
      <c r="AN78" s="142"/>
      <c r="AO78" s="141"/>
      <c r="AP78" s="142"/>
      <c r="AQ78" s="143"/>
      <c r="AR78" s="141"/>
      <c r="AS78" s="142"/>
      <c r="AT78" s="143"/>
      <c r="AU78" s="141"/>
      <c r="AV78" s="144"/>
      <c r="AW78" s="129"/>
      <c r="AX78" s="71"/>
    </row>
    <row r="79" spans="1:50" ht="18" customHeight="1" x14ac:dyDescent="0.3">
      <c r="A79" s="190"/>
      <c r="B79" s="87"/>
      <c r="C79" s="201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45"/>
      <c r="O79" s="133"/>
      <c r="P79" s="146"/>
      <c r="Q79" s="145"/>
      <c r="R79" s="133"/>
      <c r="S79" s="146"/>
      <c r="T79" s="145"/>
      <c r="U79" s="133"/>
      <c r="V79" s="146"/>
      <c r="W79" s="147"/>
      <c r="X79" s="148"/>
      <c r="Y79" s="149"/>
      <c r="Z79" s="147"/>
      <c r="AA79" s="148"/>
      <c r="AB79" s="149"/>
      <c r="AC79" s="147"/>
      <c r="AD79" s="148"/>
      <c r="AE79" s="149"/>
      <c r="AF79" s="147"/>
      <c r="AG79" s="148"/>
      <c r="AH79" s="149"/>
      <c r="AI79" s="147"/>
      <c r="AJ79" s="148"/>
      <c r="AK79" s="149"/>
      <c r="AL79" s="147"/>
      <c r="AM79" s="148"/>
      <c r="AN79" s="148"/>
      <c r="AO79" s="147"/>
      <c r="AP79" s="148"/>
      <c r="AQ79" s="149"/>
      <c r="AR79" s="141"/>
      <c r="AS79" s="142"/>
      <c r="AT79" s="143"/>
      <c r="AU79" s="141"/>
      <c r="AV79" s="150"/>
      <c r="AW79" s="129"/>
      <c r="AX79" s="71"/>
    </row>
    <row r="80" spans="1:50" ht="18" customHeight="1" x14ac:dyDescent="0.25">
      <c r="A80" s="184"/>
      <c r="B80" s="179" t="s">
        <v>105</v>
      </c>
      <c r="C80" s="202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3"/>
      <c r="O80" s="124">
        <f>(C81/12)/C81*100</f>
        <v>8.3333333333333321</v>
      </c>
      <c r="P80" s="125"/>
      <c r="Q80" s="123"/>
      <c r="R80" s="124">
        <f>8.3+O80</f>
        <v>16.633333333333333</v>
      </c>
      <c r="S80" s="125"/>
      <c r="T80" s="123"/>
      <c r="U80" s="124">
        <f>R80+O80</f>
        <v>24.966666666666665</v>
      </c>
      <c r="V80" s="125"/>
      <c r="W80" s="123"/>
      <c r="X80" s="124">
        <f>U80+O80</f>
        <v>33.299999999999997</v>
      </c>
      <c r="Y80" s="125"/>
      <c r="Z80" s="123"/>
      <c r="AA80" s="124">
        <f>X80+O80</f>
        <v>41.633333333333326</v>
      </c>
      <c r="AB80" s="125"/>
      <c r="AC80" s="123"/>
      <c r="AD80" s="124">
        <f>AA80+O80</f>
        <v>49.966666666666654</v>
      </c>
      <c r="AE80" s="125"/>
      <c r="AF80" s="123"/>
      <c r="AG80" s="124">
        <f>AD80+O80</f>
        <v>58.299999999999983</v>
      </c>
      <c r="AH80" s="125"/>
      <c r="AI80" s="123"/>
      <c r="AJ80" s="124">
        <f>AG80+O80</f>
        <v>66.633333333333312</v>
      </c>
      <c r="AK80" s="125"/>
      <c r="AL80" s="123"/>
      <c r="AM80" s="124">
        <f>AJ80+O80</f>
        <v>74.96666666666664</v>
      </c>
      <c r="AN80" s="125"/>
      <c r="AO80" s="123"/>
      <c r="AP80" s="124">
        <f>AM80+O80</f>
        <v>83.299999999999969</v>
      </c>
      <c r="AQ80" s="125"/>
      <c r="AR80" s="123"/>
      <c r="AS80" s="124">
        <f>AP80+O80</f>
        <v>91.633333333333297</v>
      </c>
      <c r="AT80" s="125"/>
      <c r="AU80" s="123"/>
      <c r="AV80" s="126">
        <v>100</v>
      </c>
      <c r="AW80" s="125"/>
      <c r="AX80" s="71"/>
    </row>
    <row r="81" spans="1:50" ht="25.5" customHeight="1" x14ac:dyDescent="0.2">
      <c r="A81" s="184">
        <v>23</v>
      </c>
      <c r="B81" s="116" t="s">
        <v>75</v>
      </c>
      <c r="C81" s="118">
        <v>948000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27">
        <v>0</v>
      </c>
      <c r="O81" s="128"/>
      <c r="P81" s="129">
        <f>O80</f>
        <v>8.3333333333333321</v>
      </c>
      <c r="Q81" s="127">
        <v>0</v>
      </c>
      <c r="R81" s="128"/>
      <c r="S81" s="126">
        <f>R80</f>
        <v>16.633333333333333</v>
      </c>
      <c r="T81" s="127" t="s">
        <v>246</v>
      </c>
      <c r="U81" s="128"/>
      <c r="V81" s="129">
        <f>U80</f>
        <v>24.966666666666665</v>
      </c>
      <c r="W81" s="127">
        <v>90</v>
      </c>
      <c r="X81" s="128"/>
      <c r="Y81" s="129">
        <f>X80</f>
        <v>33.299999999999997</v>
      </c>
      <c r="Z81" s="127">
        <v>90</v>
      </c>
      <c r="AA81" s="128"/>
      <c r="AB81" s="129">
        <f>AA80</f>
        <v>41.633333333333326</v>
      </c>
      <c r="AC81" s="127" t="s">
        <v>272</v>
      </c>
      <c r="AD81" s="128"/>
      <c r="AE81" s="129">
        <f>AD80</f>
        <v>49.966666666666654</v>
      </c>
      <c r="AF81" s="127" t="s">
        <v>280</v>
      </c>
      <c r="AG81" s="128"/>
      <c r="AH81" s="129">
        <f>AG80</f>
        <v>58.299999999999983</v>
      </c>
      <c r="AI81" s="127" t="s">
        <v>272</v>
      </c>
      <c r="AJ81" s="128"/>
      <c r="AK81" s="129">
        <f>AJ80</f>
        <v>66.633333333333312</v>
      </c>
      <c r="AL81" s="127">
        <v>94.8</v>
      </c>
      <c r="AM81" s="128"/>
      <c r="AN81" s="129">
        <f>AM80</f>
        <v>74.96666666666664</v>
      </c>
      <c r="AO81" s="127">
        <v>100</v>
      </c>
      <c r="AP81" s="128"/>
      <c r="AQ81" s="129">
        <f>AP80</f>
        <v>83.299999999999969</v>
      </c>
      <c r="AR81" s="127"/>
      <c r="AS81" s="128"/>
      <c r="AT81" s="129">
        <f>AS80</f>
        <v>91.633333333333297</v>
      </c>
      <c r="AU81" s="127"/>
      <c r="AV81" s="128"/>
      <c r="AW81" s="129">
        <f>AV80</f>
        <v>100</v>
      </c>
      <c r="AX81" s="71"/>
    </row>
    <row r="82" spans="1:50" ht="18" customHeight="1" x14ac:dyDescent="0.2">
      <c r="A82" s="185"/>
      <c r="B82" s="180"/>
      <c r="C82" s="122"/>
      <c r="D82" s="76"/>
      <c r="E82" s="19"/>
      <c r="F82" s="77"/>
      <c r="G82" s="76"/>
      <c r="H82" s="19"/>
      <c r="I82" s="77"/>
      <c r="J82" s="76"/>
      <c r="K82" s="19"/>
      <c r="L82" s="77"/>
      <c r="M82" s="73"/>
      <c r="N82" s="132"/>
      <c r="O82" s="133"/>
      <c r="P82" s="134"/>
      <c r="Q82" s="132"/>
      <c r="R82" s="133">
        <v>0</v>
      </c>
      <c r="S82" s="134"/>
      <c r="T82" s="132"/>
      <c r="U82" s="133" t="s">
        <v>246</v>
      </c>
      <c r="V82" s="134"/>
      <c r="W82" s="132"/>
      <c r="X82" s="133">
        <v>90</v>
      </c>
      <c r="Y82" s="134"/>
      <c r="Z82" s="132"/>
      <c r="AA82" s="133">
        <v>90</v>
      </c>
      <c r="AB82" s="134"/>
      <c r="AC82" s="132"/>
      <c r="AD82" s="133" t="s">
        <v>272</v>
      </c>
      <c r="AE82" s="134"/>
      <c r="AF82" s="132"/>
      <c r="AG82" s="133" t="s">
        <v>280</v>
      </c>
      <c r="AH82" s="134"/>
      <c r="AI82" s="132"/>
      <c r="AJ82" s="133" t="s">
        <v>272</v>
      </c>
      <c r="AK82" s="134"/>
      <c r="AL82" s="132"/>
      <c r="AM82" s="133">
        <v>94.8</v>
      </c>
      <c r="AN82" s="134"/>
      <c r="AO82" s="132"/>
      <c r="AP82" s="133">
        <v>100</v>
      </c>
      <c r="AQ82" s="134"/>
      <c r="AR82" s="132"/>
      <c r="AS82" s="133"/>
      <c r="AT82" s="134"/>
      <c r="AU82" s="132"/>
      <c r="AV82" s="133"/>
      <c r="AW82" s="134"/>
      <c r="AX82" s="71"/>
    </row>
    <row r="83" spans="1:50" ht="18" customHeight="1" x14ac:dyDescent="0.25">
      <c r="A83" s="184"/>
      <c r="B83" s="85" t="s">
        <v>106</v>
      </c>
      <c r="C83" s="118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3"/>
      <c r="O83" s="124">
        <f>(C84/12)/C84*100</f>
        <v>8.3333333333333339</v>
      </c>
      <c r="P83" s="125"/>
      <c r="Q83" s="123"/>
      <c r="R83" s="124">
        <f>8.3+O83</f>
        <v>16.633333333333333</v>
      </c>
      <c r="S83" s="125"/>
      <c r="T83" s="123"/>
      <c r="U83" s="124">
        <f>R83+O83</f>
        <v>24.966666666666669</v>
      </c>
      <c r="V83" s="125"/>
      <c r="W83" s="123"/>
      <c r="X83" s="124">
        <f>U83+O83</f>
        <v>33.300000000000004</v>
      </c>
      <c r="Y83" s="125"/>
      <c r="Z83" s="123"/>
      <c r="AA83" s="124">
        <f>X83+O83</f>
        <v>41.63333333333334</v>
      </c>
      <c r="AB83" s="125"/>
      <c r="AC83" s="123"/>
      <c r="AD83" s="124">
        <f>AA83+O83</f>
        <v>49.966666666666676</v>
      </c>
      <c r="AE83" s="125"/>
      <c r="AF83" s="123"/>
      <c r="AG83" s="124">
        <f>AD83+O83</f>
        <v>58.300000000000011</v>
      </c>
      <c r="AH83" s="125"/>
      <c r="AI83" s="123"/>
      <c r="AJ83" s="124">
        <f>AG83+O83</f>
        <v>66.63333333333334</v>
      </c>
      <c r="AK83" s="125"/>
      <c r="AL83" s="123"/>
      <c r="AM83" s="124">
        <f>AJ83+O83</f>
        <v>74.966666666666669</v>
      </c>
      <c r="AN83" s="125"/>
      <c r="AO83" s="123"/>
      <c r="AP83" s="124">
        <f>AM83+O83</f>
        <v>83.3</v>
      </c>
      <c r="AQ83" s="125"/>
      <c r="AR83" s="123"/>
      <c r="AS83" s="124">
        <f>AP83+O83</f>
        <v>91.633333333333326</v>
      </c>
      <c r="AT83" s="125"/>
      <c r="AU83" s="123"/>
      <c r="AV83" s="126">
        <v>100</v>
      </c>
      <c r="AW83" s="125"/>
      <c r="AX83" s="71"/>
    </row>
    <row r="84" spans="1:50" ht="26.5" customHeight="1" x14ac:dyDescent="0.2">
      <c r="A84" s="184">
        <v>24</v>
      </c>
      <c r="B84" s="116" t="s">
        <v>76</v>
      </c>
      <c r="C84" s="118">
        <v>2500000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27">
        <v>0</v>
      </c>
      <c r="O84" s="128"/>
      <c r="P84" s="129">
        <f>O83</f>
        <v>8.3333333333333339</v>
      </c>
      <c r="Q84" s="127">
        <v>0</v>
      </c>
      <c r="R84" s="128"/>
      <c r="S84" s="126">
        <f>R83</f>
        <v>16.633333333333333</v>
      </c>
      <c r="T84" s="127">
        <v>0</v>
      </c>
      <c r="U84" s="128"/>
      <c r="V84" s="129">
        <f>U83</f>
        <v>24.966666666666669</v>
      </c>
      <c r="W84" s="127">
        <v>0</v>
      </c>
      <c r="X84" s="128"/>
      <c r="Y84" s="129">
        <f>X83</f>
        <v>33.300000000000004</v>
      </c>
      <c r="Z84" s="127">
        <v>0</v>
      </c>
      <c r="AA84" s="128"/>
      <c r="AB84" s="129">
        <f>AA83</f>
        <v>41.63333333333334</v>
      </c>
      <c r="AC84" s="127">
        <v>0</v>
      </c>
      <c r="AD84" s="128"/>
      <c r="AE84" s="129">
        <f>AD83</f>
        <v>49.966666666666676</v>
      </c>
      <c r="AF84" s="127">
        <v>0</v>
      </c>
      <c r="AG84" s="128"/>
      <c r="AH84" s="129">
        <f>AG83</f>
        <v>58.300000000000011</v>
      </c>
      <c r="AI84" s="127">
        <v>0</v>
      </c>
      <c r="AJ84" s="128"/>
      <c r="AK84" s="129">
        <f>AJ83</f>
        <v>66.63333333333334</v>
      </c>
      <c r="AL84" s="127">
        <v>0</v>
      </c>
      <c r="AM84" s="128"/>
      <c r="AN84" s="129">
        <f>AM83</f>
        <v>74.966666666666669</v>
      </c>
      <c r="AO84" s="127">
        <v>0</v>
      </c>
      <c r="AP84" s="128"/>
      <c r="AQ84" s="129">
        <f>AP83</f>
        <v>83.3</v>
      </c>
      <c r="AR84" s="127"/>
      <c r="AS84" s="128"/>
      <c r="AT84" s="129">
        <f>AS83</f>
        <v>91.633333333333326</v>
      </c>
      <c r="AU84" s="127"/>
      <c r="AV84" s="128"/>
      <c r="AW84" s="129">
        <f>AV83</f>
        <v>100</v>
      </c>
      <c r="AX84" s="71"/>
    </row>
    <row r="85" spans="1:50" ht="18" customHeight="1" x14ac:dyDescent="0.25">
      <c r="A85" s="184"/>
      <c r="B85" s="61"/>
      <c r="C85" s="201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2"/>
      <c r="O85" s="133"/>
      <c r="P85" s="134"/>
      <c r="Q85" s="132"/>
      <c r="R85" s="133">
        <v>0</v>
      </c>
      <c r="S85" s="134"/>
      <c r="T85" s="132"/>
      <c r="U85" s="133">
        <v>0</v>
      </c>
      <c r="V85" s="134"/>
      <c r="W85" s="132"/>
      <c r="X85" s="133">
        <v>0</v>
      </c>
      <c r="Y85" s="134"/>
      <c r="Z85" s="132"/>
      <c r="AA85" s="133">
        <v>0</v>
      </c>
      <c r="AB85" s="134"/>
      <c r="AC85" s="132"/>
      <c r="AD85" s="133">
        <v>0</v>
      </c>
      <c r="AE85" s="134"/>
      <c r="AF85" s="132"/>
      <c r="AG85" s="133">
        <v>0</v>
      </c>
      <c r="AH85" s="134"/>
      <c r="AI85" s="132"/>
      <c r="AJ85" s="133">
        <v>0</v>
      </c>
      <c r="AK85" s="134"/>
      <c r="AL85" s="132"/>
      <c r="AM85" s="133">
        <v>0</v>
      </c>
      <c r="AN85" s="134"/>
      <c r="AO85" s="132"/>
      <c r="AP85" s="133">
        <v>0</v>
      </c>
      <c r="AQ85" s="134"/>
      <c r="AR85" s="132"/>
      <c r="AS85" s="133"/>
      <c r="AT85" s="134"/>
      <c r="AU85" s="132"/>
      <c r="AV85" s="133"/>
      <c r="AW85" s="134"/>
      <c r="AX85" s="71"/>
    </row>
    <row r="86" spans="1:50" ht="18" customHeight="1" x14ac:dyDescent="0.3">
      <c r="A86" s="191"/>
      <c r="B86" s="177">
        <v>0.29239583333333335</v>
      </c>
      <c r="C86" s="199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35"/>
      <c r="O86" s="124"/>
      <c r="P86" s="136"/>
      <c r="Q86" s="135"/>
      <c r="R86" s="124"/>
      <c r="S86" s="136"/>
      <c r="T86" s="135"/>
      <c r="U86" s="124"/>
      <c r="V86" s="136"/>
      <c r="W86" s="137"/>
      <c r="X86" s="138"/>
      <c r="Y86" s="139"/>
      <c r="Z86" s="137"/>
      <c r="AA86" s="138"/>
      <c r="AB86" s="139"/>
      <c r="AC86" s="137"/>
      <c r="AD86" s="138"/>
      <c r="AE86" s="139"/>
      <c r="AF86" s="137"/>
      <c r="AG86" s="138"/>
      <c r="AH86" s="139"/>
      <c r="AI86" s="137"/>
      <c r="AJ86" s="138"/>
      <c r="AK86" s="139"/>
      <c r="AL86" s="137"/>
      <c r="AM86" s="138"/>
      <c r="AN86" s="139"/>
      <c r="AO86" s="137"/>
      <c r="AP86" s="138"/>
      <c r="AQ86" s="139"/>
      <c r="AR86" s="137"/>
      <c r="AS86" s="138"/>
      <c r="AT86" s="139"/>
      <c r="AU86" s="137"/>
      <c r="AV86" s="140"/>
      <c r="AW86" s="136"/>
      <c r="AX86" s="71"/>
    </row>
    <row r="87" spans="1:50" ht="28" customHeight="1" x14ac:dyDescent="0.3">
      <c r="A87" s="188"/>
      <c r="B87" s="87" t="s">
        <v>77</v>
      </c>
      <c r="C87" s="118"/>
      <c r="D87" s="5"/>
      <c r="E87" s="5"/>
      <c r="F87" s="5"/>
      <c r="G87" s="5"/>
      <c r="H87" s="5"/>
      <c r="I87" s="5"/>
      <c r="J87" s="5"/>
      <c r="K87" s="5"/>
      <c r="L87" s="5"/>
      <c r="M87" s="66"/>
      <c r="N87" s="141"/>
      <c r="O87" s="142"/>
      <c r="P87" s="143"/>
      <c r="Q87" s="141"/>
      <c r="R87" s="142"/>
      <c r="S87" s="143"/>
      <c r="T87" s="141"/>
      <c r="U87" s="142"/>
      <c r="V87" s="143"/>
      <c r="W87" s="141"/>
      <c r="X87" s="142"/>
      <c r="Y87" s="143"/>
      <c r="Z87" s="141"/>
      <c r="AA87" s="142"/>
      <c r="AB87" s="143"/>
      <c r="AC87" s="141"/>
      <c r="AD87" s="142"/>
      <c r="AE87" s="143"/>
      <c r="AF87" s="141"/>
      <c r="AG87" s="142"/>
      <c r="AH87" s="143"/>
      <c r="AI87" s="141"/>
      <c r="AJ87" s="142"/>
      <c r="AK87" s="143"/>
      <c r="AL87" s="141"/>
      <c r="AM87" s="142"/>
      <c r="AN87" s="142"/>
      <c r="AO87" s="141"/>
      <c r="AP87" s="142"/>
      <c r="AQ87" s="143"/>
      <c r="AR87" s="141"/>
      <c r="AS87" s="142"/>
      <c r="AT87" s="143"/>
      <c r="AU87" s="141"/>
      <c r="AV87" s="144"/>
      <c r="AW87" s="129"/>
      <c r="AX87" s="71"/>
    </row>
    <row r="88" spans="1:50" ht="18" customHeight="1" x14ac:dyDescent="0.25">
      <c r="A88" s="189"/>
      <c r="B88" s="179" t="s">
        <v>108</v>
      </c>
      <c r="C88" s="199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3"/>
      <c r="O88" s="124">
        <v>8.3333333333333339</v>
      </c>
      <c r="P88" s="125"/>
      <c r="Q88" s="123"/>
      <c r="R88" s="124">
        <v>16.63</v>
      </c>
      <c r="S88" s="125"/>
      <c r="T88" s="123"/>
      <c r="U88" s="124">
        <v>100</v>
      </c>
      <c r="V88" s="125"/>
      <c r="W88" s="123"/>
      <c r="X88" s="124">
        <v>100</v>
      </c>
      <c r="Y88" s="125"/>
      <c r="Z88" s="123"/>
      <c r="AA88" s="124">
        <v>100</v>
      </c>
      <c r="AB88" s="125"/>
      <c r="AC88" s="123"/>
      <c r="AD88" s="124">
        <v>100</v>
      </c>
      <c r="AE88" s="125"/>
      <c r="AF88" s="123"/>
      <c r="AG88" s="124">
        <v>100</v>
      </c>
      <c r="AH88" s="125"/>
      <c r="AI88" s="123"/>
      <c r="AJ88" s="124">
        <v>100</v>
      </c>
      <c r="AK88" s="125"/>
      <c r="AL88" s="123"/>
      <c r="AM88" s="124">
        <v>100</v>
      </c>
      <c r="AN88" s="125"/>
      <c r="AO88" s="123"/>
      <c r="AP88" s="124">
        <v>100</v>
      </c>
      <c r="AQ88" s="125"/>
      <c r="AR88" s="123"/>
      <c r="AS88" s="124">
        <v>100</v>
      </c>
      <c r="AT88" s="125"/>
      <c r="AU88" s="123"/>
      <c r="AV88" s="126">
        <v>100</v>
      </c>
      <c r="AW88" s="125"/>
      <c r="AX88" s="71"/>
    </row>
    <row r="89" spans="1:50" ht="27" customHeight="1" x14ac:dyDescent="0.25">
      <c r="A89" s="187">
        <v>25</v>
      </c>
      <c r="B89" s="88" t="s">
        <v>128</v>
      </c>
      <c r="C89" s="118">
        <v>4518000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27" t="s">
        <v>236</v>
      </c>
      <c r="O89" s="128"/>
      <c r="P89" s="129">
        <f>O88</f>
        <v>8.3333333333333339</v>
      </c>
      <c r="Q89" s="127" t="s">
        <v>236</v>
      </c>
      <c r="R89" s="128"/>
      <c r="S89" s="126">
        <f>R88</f>
        <v>16.63</v>
      </c>
      <c r="T89" s="127" t="s">
        <v>247</v>
      </c>
      <c r="U89" s="128"/>
      <c r="V89" s="129">
        <f>U88</f>
        <v>100</v>
      </c>
      <c r="W89" s="127">
        <v>100</v>
      </c>
      <c r="X89" s="128"/>
      <c r="Y89" s="129">
        <f>X88</f>
        <v>100</v>
      </c>
      <c r="Z89" s="127">
        <v>100</v>
      </c>
      <c r="AA89" s="128"/>
      <c r="AB89" s="129"/>
      <c r="AC89" s="127">
        <v>100</v>
      </c>
      <c r="AD89" s="128"/>
      <c r="AE89" s="129"/>
      <c r="AF89" s="127">
        <v>100</v>
      </c>
      <c r="AG89" s="128"/>
      <c r="AH89" s="129"/>
      <c r="AI89" s="127">
        <v>100</v>
      </c>
      <c r="AJ89" s="128"/>
      <c r="AK89" s="129"/>
      <c r="AL89" s="127">
        <v>100</v>
      </c>
      <c r="AM89" s="128"/>
      <c r="AN89" s="129"/>
      <c r="AO89" s="127">
        <v>100</v>
      </c>
      <c r="AP89" s="128"/>
      <c r="AQ89" s="129"/>
      <c r="AR89" s="127"/>
      <c r="AS89" s="128"/>
      <c r="AT89" s="129"/>
      <c r="AU89" s="127"/>
      <c r="AV89" s="128"/>
      <c r="AW89" s="129"/>
      <c r="AX89" s="71"/>
    </row>
    <row r="90" spans="1:50" ht="18" customHeight="1" x14ac:dyDescent="0.2">
      <c r="A90" s="192"/>
      <c r="B90" s="89"/>
      <c r="C90" s="122"/>
      <c r="D90" s="11"/>
      <c r="E90" s="12"/>
      <c r="F90" s="13"/>
      <c r="G90" s="12"/>
      <c r="H90" s="12"/>
      <c r="I90" s="13"/>
      <c r="J90" s="12"/>
      <c r="K90" s="12"/>
      <c r="L90" s="13"/>
      <c r="M90" s="73"/>
      <c r="N90" s="132"/>
      <c r="O90" s="133" t="s">
        <v>236</v>
      </c>
      <c r="P90" s="134"/>
      <c r="Q90" s="132"/>
      <c r="R90" s="133" t="s">
        <v>237</v>
      </c>
      <c r="S90" s="134"/>
      <c r="T90" s="132"/>
      <c r="U90" s="133" t="s">
        <v>247</v>
      </c>
      <c r="V90" s="134"/>
      <c r="W90" s="132"/>
      <c r="X90" s="133">
        <v>100</v>
      </c>
      <c r="Y90" s="134"/>
      <c r="Z90" s="132"/>
      <c r="AA90" s="133">
        <v>100</v>
      </c>
      <c r="AB90" s="134"/>
      <c r="AC90" s="132"/>
      <c r="AD90" s="133">
        <v>100</v>
      </c>
      <c r="AE90" s="134"/>
      <c r="AF90" s="132"/>
      <c r="AG90" s="133">
        <v>100</v>
      </c>
      <c r="AH90" s="134"/>
      <c r="AI90" s="132"/>
      <c r="AJ90" s="133">
        <v>100</v>
      </c>
      <c r="AK90" s="134"/>
      <c r="AL90" s="132"/>
      <c r="AM90" s="133">
        <v>100</v>
      </c>
      <c r="AN90" s="134"/>
      <c r="AO90" s="132"/>
      <c r="AP90" s="133">
        <v>100</v>
      </c>
      <c r="AQ90" s="134"/>
      <c r="AR90" s="132"/>
      <c r="AS90" s="133"/>
      <c r="AT90" s="134"/>
      <c r="AU90" s="132"/>
      <c r="AV90" s="133"/>
      <c r="AW90" s="134"/>
      <c r="AX90" s="71"/>
    </row>
    <row r="91" spans="1:50" ht="18" customHeight="1" x14ac:dyDescent="0.25">
      <c r="A91" s="193"/>
      <c r="B91" s="85" t="s">
        <v>119</v>
      </c>
      <c r="C91" s="118"/>
      <c r="D91" s="5"/>
      <c r="E91" s="5"/>
      <c r="F91" s="68"/>
      <c r="G91" s="5"/>
      <c r="H91" s="5"/>
      <c r="I91" s="68"/>
      <c r="J91" s="5"/>
      <c r="K91" s="5"/>
      <c r="L91" s="5"/>
      <c r="M91" s="72"/>
      <c r="N91" s="123"/>
      <c r="O91" s="124">
        <v>8.33</v>
      </c>
      <c r="P91" s="125"/>
      <c r="Q91" s="123"/>
      <c r="R91" s="124">
        <v>16.63</v>
      </c>
      <c r="S91" s="125"/>
      <c r="T91" s="123"/>
      <c r="U91" s="126">
        <v>24.97</v>
      </c>
      <c r="V91" s="125"/>
      <c r="W91" s="123"/>
      <c r="X91" s="124">
        <v>33.299999999999997</v>
      </c>
      <c r="Y91" s="125"/>
      <c r="Z91" s="123"/>
      <c r="AA91" s="124">
        <v>41.61</v>
      </c>
      <c r="AB91" s="125"/>
      <c r="AC91" s="123"/>
      <c r="AD91" s="124">
        <v>49.97</v>
      </c>
      <c r="AE91" s="125"/>
      <c r="AF91" s="123"/>
      <c r="AG91" s="124">
        <v>58.3</v>
      </c>
      <c r="AH91" s="125"/>
      <c r="AI91" s="123"/>
      <c r="AJ91" s="124">
        <v>66.63</v>
      </c>
      <c r="AK91" s="125"/>
      <c r="AL91" s="123"/>
      <c r="AM91" s="124">
        <v>74.96666666666664</v>
      </c>
      <c r="AN91" s="125"/>
      <c r="AO91" s="123"/>
      <c r="AP91" s="124">
        <v>83.299999999999969</v>
      </c>
      <c r="AQ91" s="125"/>
      <c r="AR91" s="123"/>
      <c r="AS91" s="124">
        <v>91.633333333333297</v>
      </c>
      <c r="AT91" s="125"/>
      <c r="AU91" s="123"/>
      <c r="AV91" s="126">
        <v>100</v>
      </c>
      <c r="AW91" s="125"/>
      <c r="AX91" s="71"/>
    </row>
    <row r="92" spans="1:50" ht="28" customHeight="1" x14ac:dyDescent="0.25">
      <c r="A92" s="184">
        <v>26</v>
      </c>
      <c r="B92" s="116" t="s">
        <v>122</v>
      </c>
      <c r="C92" s="118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27">
        <v>0</v>
      </c>
      <c r="O92" s="128"/>
      <c r="P92" s="129">
        <f>O91</f>
        <v>8.33</v>
      </c>
      <c r="Q92" s="127">
        <v>0</v>
      </c>
      <c r="R92" s="128"/>
      <c r="S92" s="126">
        <f>R91</f>
        <v>16.63</v>
      </c>
      <c r="T92" s="127">
        <v>0</v>
      </c>
      <c r="U92" s="128"/>
      <c r="V92" s="129">
        <f>U91</f>
        <v>24.97</v>
      </c>
      <c r="W92" s="127">
        <v>0</v>
      </c>
      <c r="X92" s="128"/>
      <c r="Y92" s="129">
        <f>X91</f>
        <v>33.299999999999997</v>
      </c>
      <c r="Z92" s="127">
        <v>0</v>
      </c>
      <c r="AA92" s="128"/>
      <c r="AB92" s="129">
        <f>AA91</f>
        <v>41.61</v>
      </c>
      <c r="AC92" s="127">
        <v>0</v>
      </c>
      <c r="AD92" s="128"/>
      <c r="AE92" s="129">
        <f>AD91</f>
        <v>49.97</v>
      </c>
      <c r="AF92" s="127">
        <v>20</v>
      </c>
      <c r="AG92" s="128"/>
      <c r="AH92" s="129">
        <f>AG91</f>
        <v>58.3</v>
      </c>
      <c r="AI92" s="127">
        <v>20</v>
      </c>
      <c r="AJ92" s="128"/>
      <c r="AK92" s="129">
        <f>AJ91</f>
        <v>66.63</v>
      </c>
      <c r="AL92" s="127">
        <v>20</v>
      </c>
      <c r="AM92" s="128"/>
      <c r="AN92" s="129">
        <f>AM91</f>
        <v>74.96666666666664</v>
      </c>
      <c r="AO92" s="127">
        <v>20</v>
      </c>
      <c r="AP92" s="128"/>
      <c r="AQ92" s="129">
        <f>AP91</f>
        <v>83.299999999999969</v>
      </c>
      <c r="AR92" s="127"/>
      <c r="AS92" s="128"/>
      <c r="AT92" s="129">
        <f>AS91</f>
        <v>91.633333333333297</v>
      </c>
      <c r="AU92" s="127"/>
      <c r="AV92" s="128"/>
      <c r="AW92" s="129">
        <f>AV91</f>
        <v>100</v>
      </c>
      <c r="AX92" s="71"/>
    </row>
    <row r="93" spans="1:50" ht="18" customHeight="1" x14ac:dyDescent="0.25">
      <c r="A93" s="184"/>
      <c r="B93" s="61"/>
      <c r="C93" s="118"/>
      <c r="D93" s="5"/>
      <c r="E93" s="5"/>
      <c r="F93" s="68"/>
      <c r="G93" s="5"/>
      <c r="H93" s="5"/>
      <c r="I93" s="68"/>
      <c r="J93" s="5"/>
      <c r="K93" s="5"/>
      <c r="L93" s="5"/>
      <c r="M93" s="79"/>
      <c r="N93" s="151"/>
      <c r="O93" s="126"/>
      <c r="P93" s="152"/>
      <c r="Q93" s="151"/>
      <c r="R93" s="126">
        <v>0</v>
      </c>
      <c r="S93" s="152"/>
      <c r="T93" s="151"/>
      <c r="U93" s="126">
        <v>0</v>
      </c>
      <c r="V93" s="152"/>
      <c r="W93" s="151"/>
      <c r="X93" s="126">
        <v>0</v>
      </c>
      <c r="Y93" s="152"/>
      <c r="Z93" s="151"/>
      <c r="AA93" s="126">
        <v>0</v>
      </c>
      <c r="AB93" s="152"/>
      <c r="AC93" s="151"/>
      <c r="AD93" s="126">
        <v>0</v>
      </c>
      <c r="AE93" s="152"/>
      <c r="AF93" s="151"/>
      <c r="AG93" s="126">
        <v>20</v>
      </c>
      <c r="AH93" s="152"/>
      <c r="AI93" s="151"/>
      <c r="AJ93" s="126">
        <v>20</v>
      </c>
      <c r="AK93" s="152"/>
      <c r="AL93" s="132"/>
      <c r="AM93" s="133">
        <v>20</v>
      </c>
      <c r="AN93" s="134"/>
      <c r="AO93" s="132"/>
      <c r="AP93" s="133">
        <v>20</v>
      </c>
      <c r="AQ93" s="134"/>
      <c r="AR93" s="132"/>
      <c r="AS93" s="133"/>
      <c r="AT93" s="134"/>
      <c r="AU93" s="132"/>
      <c r="AV93" s="133"/>
      <c r="AW93" s="134"/>
      <c r="AX93" s="71"/>
    </row>
    <row r="94" spans="1:50" ht="18" customHeight="1" x14ac:dyDescent="0.3">
      <c r="A94" s="186"/>
      <c r="B94" s="177">
        <v>0.29240740740740739</v>
      </c>
      <c r="C94" s="199"/>
      <c r="D94" s="8"/>
      <c r="E94" s="8"/>
      <c r="F94" s="9"/>
      <c r="G94" s="8"/>
      <c r="H94" s="8"/>
      <c r="I94" s="9"/>
      <c r="J94" s="8"/>
      <c r="K94" s="8"/>
      <c r="L94" s="8"/>
      <c r="M94" s="121"/>
      <c r="N94" s="140"/>
      <c r="O94" s="140"/>
      <c r="P94" s="140"/>
      <c r="Q94" s="153"/>
      <c r="R94" s="140"/>
      <c r="S94" s="154"/>
      <c r="T94" s="140"/>
      <c r="U94" s="140"/>
      <c r="V94" s="140"/>
      <c r="W94" s="153"/>
      <c r="X94" s="140"/>
      <c r="Y94" s="154"/>
      <c r="Z94" s="140"/>
      <c r="AA94" s="140"/>
      <c r="AB94" s="140"/>
      <c r="AC94" s="153"/>
      <c r="AD94" s="140"/>
      <c r="AE94" s="154"/>
      <c r="AF94" s="140"/>
      <c r="AG94" s="140"/>
      <c r="AH94" s="140"/>
      <c r="AI94" s="153"/>
      <c r="AJ94" s="140"/>
      <c r="AK94" s="154"/>
      <c r="AL94" s="135"/>
      <c r="AM94" s="124"/>
      <c r="AN94" s="136"/>
      <c r="AO94" s="135"/>
      <c r="AP94" s="124"/>
      <c r="AQ94" s="136"/>
      <c r="AR94" s="135"/>
      <c r="AS94" s="124"/>
      <c r="AT94" s="136"/>
      <c r="AU94" s="135"/>
      <c r="AV94" s="124"/>
      <c r="AW94" s="136"/>
      <c r="AX94" s="71"/>
    </row>
    <row r="95" spans="1:50" ht="28.5" customHeight="1" x14ac:dyDescent="0.3">
      <c r="A95" s="184"/>
      <c r="B95" s="87" t="s">
        <v>78</v>
      </c>
      <c r="C95" s="118"/>
      <c r="D95" s="5"/>
      <c r="E95" s="5"/>
      <c r="F95" s="68"/>
      <c r="G95" s="5"/>
      <c r="H95" s="5"/>
      <c r="I95" s="68"/>
      <c r="J95" s="5"/>
      <c r="K95" s="5"/>
      <c r="L95" s="5"/>
      <c r="M95" s="79"/>
      <c r="N95" s="127"/>
      <c r="O95" s="126"/>
      <c r="P95" s="129"/>
      <c r="Q95" s="127"/>
      <c r="R95" s="126"/>
      <c r="S95" s="129"/>
      <c r="T95" s="127"/>
      <c r="U95" s="126"/>
      <c r="V95" s="129"/>
      <c r="W95" s="127"/>
      <c r="X95" s="126"/>
      <c r="Y95" s="129"/>
      <c r="Z95" s="127"/>
      <c r="AA95" s="126"/>
      <c r="AB95" s="129"/>
      <c r="AC95" s="127"/>
      <c r="AD95" s="126"/>
      <c r="AE95" s="129"/>
      <c r="AF95" s="127"/>
      <c r="AG95" s="126"/>
      <c r="AH95" s="129"/>
      <c r="AI95" s="127"/>
      <c r="AJ95" s="126"/>
      <c r="AK95" s="129"/>
      <c r="AL95" s="127"/>
      <c r="AM95" s="126"/>
      <c r="AN95" s="129"/>
      <c r="AO95" s="127"/>
      <c r="AP95" s="126"/>
      <c r="AQ95" s="129"/>
      <c r="AR95" s="127"/>
      <c r="AS95" s="126"/>
      <c r="AT95" s="129"/>
      <c r="AU95" s="127"/>
      <c r="AV95" s="126"/>
      <c r="AW95" s="129"/>
      <c r="AX95" s="71"/>
    </row>
    <row r="96" spans="1:50" ht="18" customHeight="1" x14ac:dyDescent="0.3">
      <c r="A96" s="185"/>
      <c r="B96" s="83"/>
      <c r="C96" s="122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45"/>
      <c r="O96" s="133"/>
      <c r="P96" s="146"/>
      <c r="Q96" s="145"/>
      <c r="R96" s="133"/>
      <c r="S96" s="146"/>
      <c r="T96" s="145"/>
      <c r="U96" s="133"/>
      <c r="V96" s="146"/>
      <c r="W96" s="145"/>
      <c r="X96" s="133"/>
      <c r="Y96" s="146"/>
      <c r="Z96" s="145"/>
      <c r="AA96" s="133"/>
      <c r="AB96" s="146"/>
      <c r="AC96" s="145"/>
      <c r="AD96" s="133"/>
      <c r="AE96" s="146"/>
      <c r="AF96" s="145"/>
      <c r="AG96" s="133"/>
      <c r="AH96" s="146"/>
      <c r="AI96" s="145"/>
      <c r="AJ96" s="133"/>
      <c r="AK96" s="146"/>
      <c r="AL96" s="145"/>
      <c r="AM96" s="133"/>
      <c r="AN96" s="146"/>
      <c r="AO96" s="145"/>
      <c r="AP96" s="133"/>
      <c r="AQ96" s="146"/>
      <c r="AR96" s="145"/>
      <c r="AS96" s="133"/>
      <c r="AT96" s="146"/>
      <c r="AU96" s="145"/>
      <c r="AV96" s="133"/>
      <c r="AW96" s="146"/>
      <c r="AX96" s="71"/>
    </row>
    <row r="97" spans="1:50" ht="18" customHeight="1" x14ac:dyDescent="0.25">
      <c r="A97" s="184"/>
      <c r="B97" s="61" t="s">
        <v>110</v>
      </c>
      <c r="C97" s="199"/>
      <c r="D97" s="8"/>
      <c r="E97" s="8"/>
      <c r="F97" s="9"/>
      <c r="G97" s="8"/>
      <c r="H97" s="8"/>
      <c r="I97" s="9"/>
      <c r="J97" s="8"/>
      <c r="K97" s="8"/>
      <c r="L97" s="8"/>
      <c r="M97" s="121"/>
      <c r="N97" s="123"/>
      <c r="O97" s="124">
        <f>(C98/12)/C98*100</f>
        <v>8.3333333333333339</v>
      </c>
      <c r="P97" s="125"/>
      <c r="Q97" s="123"/>
      <c r="R97" s="124">
        <f>8.3+O97</f>
        <v>16.633333333333333</v>
      </c>
      <c r="S97" s="125"/>
      <c r="T97" s="123"/>
      <c r="U97" s="126">
        <f>R97+O97</f>
        <v>24.966666666666669</v>
      </c>
      <c r="V97" s="125"/>
      <c r="W97" s="123"/>
      <c r="X97" s="124">
        <f>U97+O97</f>
        <v>33.300000000000004</v>
      </c>
      <c r="Y97" s="125"/>
      <c r="Z97" s="123"/>
      <c r="AA97" s="124">
        <f>X97+O97</f>
        <v>41.63333333333334</v>
      </c>
      <c r="AB97" s="125"/>
      <c r="AC97" s="123"/>
      <c r="AD97" s="124">
        <f>AA97+O97</f>
        <v>49.966666666666676</v>
      </c>
      <c r="AE97" s="125"/>
      <c r="AF97" s="123"/>
      <c r="AG97" s="124">
        <f>AD97+O97</f>
        <v>58.300000000000011</v>
      </c>
      <c r="AH97" s="125"/>
      <c r="AI97" s="123"/>
      <c r="AJ97" s="124">
        <f>AG97+O97</f>
        <v>66.63333333333334</v>
      </c>
      <c r="AK97" s="125"/>
      <c r="AL97" s="123"/>
      <c r="AM97" s="126">
        <f>AJ97+O97</f>
        <v>74.966666666666669</v>
      </c>
      <c r="AN97" s="125"/>
      <c r="AO97" s="123"/>
      <c r="AP97" s="124">
        <f>AM97+O97</f>
        <v>83.3</v>
      </c>
      <c r="AQ97" s="125"/>
      <c r="AR97" s="123"/>
      <c r="AS97" s="124">
        <f>AP97+O97</f>
        <v>91.633333333333326</v>
      </c>
      <c r="AT97" s="125"/>
      <c r="AU97" s="123"/>
      <c r="AV97" s="124">
        <v>100</v>
      </c>
      <c r="AW97" s="125"/>
      <c r="AX97" s="71"/>
    </row>
    <row r="98" spans="1:50" ht="29.5" customHeight="1" x14ac:dyDescent="0.2">
      <c r="A98" s="184">
        <v>27</v>
      </c>
      <c r="B98" s="116" t="s">
        <v>79</v>
      </c>
      <c r="C98" s="118">
        <v>27850000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27" t="s">
        <v>233</v>
      </c>
      <c r="O98" s="128"/>
      <c r="P98" s="129">
        <f>O97</f>
        <v>8.3333333333333339</v>
      </c>
      <c r="Q98" s="127" t="s">
        <v>233</v>
      </c>
      <c r="R98" s="128"/>
      <c r="S98" s="126">
        <f>R97</f>
        <v>16.633333333333333</v>
      </c>
      <c r="T98" s="127" t="s">
        <v>244</v>
      </c>
      <c r="U98" s="128"/>
      <c r="V98" s="129">
        <f>U97</f>
        <v>24.966666666666669</v>
      </c>
      <c r="W98" s="127">
        <v>25</v>
      </c>
      <c r="X98" s="128"/>
      <c r="Y98" s="129">
        <f>X97</f>
        <v>33.300000000000004</v>
      </c>
      <c r="Z98" s="127" t="s">
        <v>260</v>
      </c>
      <c r="AA98" s="128"/>
      <c r="AB98" s="129">
        <f>AA97</f>
        <v>41.63333333333334</v>
      </c>
      <c r="AC98" s="127" t="s">
        <v>270</v>
      </c>
      <c r="AD98" s="128"/>
      <c r="AE98" s="129">
        <f>AD97</f>
        <v>49.966666666666676</v>
      </c>
      <c r="AF98" s="127">
        <v>50</v>
      </c>
      <c r="AG98" s="128"/>
      <c r="AH98" s="129">
        <f>AG97</f>
        <v>58.300000000000011</v>
      </c>
      <c r="AI98" s="127" t="s">
        <v>285</v>
      </c>
      <c r="AJ98" s="128"/>
      <c r="AK98" s="129">
        <f>AJ97</f>
        <v>66.63333333333334</v>
      </c>
      <c r="AL98" s="127">
        <v>58.33</v>
      </c>
      <c r="AM98" s="128"/>
      <c r="AN98" s="129">
        <f>AM97</f>
        <v>74.966666666666669</v>
      </c>
      <c r="AO98" s="127">
        <v>51.71</v>
      </c>
      <c r="AP98" s="128"/>
      <c r="AQ98" s="129">
        <f>AP97</f>
        <v>83.3</v>
      </c>
      <c r="AR98" s="127"/>
      <c r="AS98" s="128"/>
      <c r="AT98" s="129">
        <f>AS97</f>
        <v>91.633333333333326</v>
      </c>
      <c r="AU98" s="127"/>
      <c r="AV98" s="128"/>
      <c r="AW98" s="129">
        <f>AV97</f>
        <v>100</v>
      </c>
      <c r="AX98" s="71"/>
    </row>
    <row r="99" spans="1:50" ht="18" customHeight="1" x14ac:dyDescent="0.2">
      <c r="A99" s="194"/>
      <c r="B99" s="120"/>
      <c r="C99" s="118"/>
      <c r="D99" s="5"/>
      <c r="E99" s="5"/>
      <c r="F99" s="68"/>
      <c r="G99" s="5"/>
      <c r="H99" s="5"/>
      <c r="I99" s="68"/>
      <c r="J99" s="5"/>
      <c r="K99" s="5"/>
      <c r="L99" s="5"/>
      <c r="M99" s="80"/>
      <c r="N99" s="132"/>
      <c r="O99" s="133" t="s">
        <v>233</v>
      </c>
      <c r="P99" s="134"/>
      <c r="Q99" s="132"/>
      <c r="R99" s="133" t="s">
        <v>233</v>
      </c>
      <c r="S99" s="134"/>
      <c r="T99" s="132"/>
      <c r="U99" s="133" t="s">
        <v>244</v>
      </c>
      <c r="V99" s="134"/>
      <c r="W99" s="132"/>
      <c r="X99" s="133">
        <v>25</v>
      </c>
      <c r="Y99" s="134"/>
      <c r="Z99" s="132"/>
      <c r="AA99" s="133" t="s">
        <v>260</v>
      </c>
      <c r="AB99" s="134"/>
      <c r="AC99" s="132"/>
      <c r="AD99" s="133" t="s">
        <v>270</v>
      </c>
      <c r="AE99" s="134"/>
      <c r="AF99" s="132"/>
      <c r="AG99" s="133">
        <v>50</v>
      </c>
      <c r="AH99" s="134"/>
      <c r="AI99" s="132"/>
      <c r="AJ99" s="133" t="s">
        <v>285</v>
      </c>
      <c r="AK99" s="134"/>
      <c r="AL99" s="132"/>
      <c r="AM99" s="133">
        <v>58.33</v>
      </c>
      <c r="AN99" s="134"/>
      <c r="AO99" s="132"/>
      <c r="AP99" s="133">
        <v>51.71</v>
      </c>
      <c r="AQ99" s="134"/>
      <c r="AR99" s="132"/>
      <c r="AS99" s="133"/>
      <c r="AT99" s="134"/>
      <c r="AU99" s="132"/>
      <c r="AV99" s="133"/>
      <c r="AW99" s="134"/>
      <c r="AX99" s="71"/>
    </row>
    <row r="100" spans="1:50" ht="18" customHeight="1" x14ac:dyDescent="0.3">
      <c r="A100" s="184"/>
      <c r="B100" s="177">
        <v>0.29241898148148149</v>
      </c>
      <c r="C100" s="199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27"/>
      <c r="O100" s="126"/>
      <c r="P100" s="129"/>
      <c r="Q100" s="127"/>
      <c r="R100" s="126"/>
      <c r="S100" s="129"/>
      <c r="T100" s="127"/>
      <c r="U100" s="126"/>
      <c r="V100" s="129"/>
      <c r="W100" s="127"/>
      <c r="X100" s="126"/>
      <c r="Y100" s="129"/>
      <c r="Z100" s="127"/>
      <c r="AA100" s="126"/>
      <c r="AB100" s="129"/>
      <c r="AC100" s="127"/>
      <c r="AD100" s="126"/>
      <c r="AE100" s="129"/>
      <c r="AF100" s="127"/>
      <c r="AG100" s="126"/>
      <c r="AH100" s="129"/>
      <c r="AI100" s="127"/>
      <c r="AJ100" s="126"/>
      <c r="AK100" s="129"/>
      <c r="AL100" s="127"/>
      <c r="AM100" s="126"/>
      <c r="AN100" s="129"/>
      <c r="AO100" s="127"/>
      <c r="AP100" s="126"/>
      <c r="AQ100" s="129"/>
      <c r="AR100" s="127"/>
      <c r="AS100" s="126"/>
      <c r="AT100" s="129"/>
      <c r="AU100" s="127"/>
      <c r="AV100" s="126"/>
      <c r="AW100" s="129"/>
      <c r="AX100" s="71"/>
    </row>
    <row r="101" spans="1:50" ht="27" customHeight="1" x14ac:dyDescent="0.2">
      <c r="A101" s="184"/>
      <c r="B101" s="119" t="s">
        <v>80</v>
      </c>
      <c r="C101" s="118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27"/>
      <c r="O101" s="126"/>
      <c r="P101" s="129"/>
      <c r="Q101" s="127"/>
      <c r="R101" s="126"/>
      <c r="S101" s="129"/>
      <c r="T101" s="127"/>
      <c r="U101" s="126"/>
      <c r="V101" s="129"/>
      <c r="W101" s="127"/>
      <c r="X101" s="126"/>
      <c r="Y101" s="129"/>
      <c r="Z101" s="127"/>
      <c r="AA101" s="126"/>
      <c r="AB101" s="129"/>
      <c r="AC101" s="127"/>
      <c r="AD101" s="126"/>
      <c r="AE101" s="129"/>
      <c r="AF101" s="127"/>
      <c r="AG101" s="126"/>
      <c r="AH101" s="129"/>
      <c r="AI101" s="127"/>
      <c r="AJ101" s="126"/>
      <c r="AK101" s="129"/>
      <c r="AL101" s="127"/>
      <c r="AM101" s="126"/>
      <c r="AN101" s="129"/>
      <c r="AO101" s="127"/>
      <c r="AP101" s="126"/>
      <c r="AQ101" s="129"/>
      <c r="AR101" s="127"/>
      <c r="AS101" s="126"/>
      <c r="AT101" s="129"/>
      <c r="AU101" s="127"/>
      <c r="AV101" s="126"/>
      <c r="AW101" s="129"/>
      <c r="AX101" s="71"/>
    </row>
    <row r="102" spans="1:50" ht="18" customHeight="1" x14ac:dyDescent="0.25">
      <c r="A102" s="185"/>
      <c r="B102" s="78"/>
      <c r="C102" s="122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27"/>
      <c r="O102" s="126"/>
      <c r="P102" s="129"/>
      <c r="Q102" s="127"/>
      <c r="R102" s="126"/>
      <c r="S102" s="129"/>
      <c r="T102" s="127"/>
      <c r="U102" s="126"/>
      <c r="V102" s="129"/>
      <c r="W102" s="127"/>
      <c r="X102" s="126"/>
      <c r="Y102" s="129"/>
      <c r="Z102" s="127"/>
      <c r="AA102" s="126"/>
      <c r="AB102" s="129"/>
      <c r="AC102" s="127"/>
      <c r="AD102" s="126"/>
      <c r="AE102" s="129"/>
      <c r="AF102" s="127"/>
      <c r="AG102" s="126"/>
      <c r="AH102" s="129"/>
      <c r="AI102" s="127"/>
      <c r="AJ102" s="126"/>
      <c r="AK102" s="129"/>
      <c r="AL102" s="127"/>
      <c r="AM102" s="126"/>
      <c r="AN102" s="129"/>
      <c r="AO102" s="127"/>
      <c r="AP102" s="126"/>
      <c r="AQ102" s="129"/>
      <c r="AR102" s="127"/>
      <c r="AS102" s="126"/>
      <c r="AT102" s="129"/>
      <c r="AU102" s="127"/>
      <c r="AV102" s="126"/>
      <c r="AW102" s="129"/>
      <c r="AX102" s="71"/>
    </row>
    <row r="103" spans="1:50" ht="18" customHeight="1" x14ac:dyDescent="0.2">
      <c r="A103" s="183"/>
      <c r="B103" s="178" t="s">
        <v>112</v>
      </c>
      <c r="C103" s="199"/>
      <c r="D103" s="8"/>
      <c r="E103" s="8"/>
      <c r="F103" s="9"/>
      <c r="G103" s="8"/>
      <c r="H103" s="8"/>
      <c r="I103" s="9"/>
      <c r="J103" s="8"/>
      <c r="K103" s="8"/>
      <c r="L103" s="8"/>
      <c r="M103" s="121"/>
      <c r="N103" s="123"/>
      <c r="O103" s="124">
        <f>(C104/12)/C104*100</f>
        <v>8.3333333333333339</v>
      </c>
      <c r="P103" s="125"/>
      <c r="Q103" s="123"/>
      <c r="R103" s="124">
        <f>8.3+O103</f>
        <v>16.633333333333333</v>
      </c>
      <c r="S103" s="125"/>
      <c r="T103" s="123"/>
      <c r="U103" s="126">
        <f>R103+O103</f>
        <v>24.966666666666669</v>
      </c>
      <c r="V103" s="125"/>
      <c r="W103" s="123"/>
      <c r="X103" s="124">
        <f>U103+O103</f>
        <v>33.300000000000004</v>
      </c>
      <c r="Y103" s="125"/>
      <c r="Z103" s="123"/>
      <c r="AA103" s="124">
        <f>X103+O103</f>
        <v>41.63333333333334</v>
      </c>
      <c r="AB103" s="125"/>
      <c r="AC103" s="123"/>
      <c r="AD103" s="124">
        <f>AA103+O103</f>
        <v>49.966666666666676</v>
      </c>
      <c r="AE103" s="125"/>
      <c r="AF103" s="123"/>
      <c r="AG103" s="124">
        <f>AD103+O103</f>
        <v>58.300000000000011</v>
      </c>
      <c r="AH103" s="125"/>
      <c r="AI103" s="123"/>
      <c r="AJ103" s="124">
        <f>AG103+O103</f>
        <v>66.63333333333334</v>
      </c>
      <c r="AK103" s="125"/>
      <c r="AL103" s="123"/>
      <c r="AM103" s="126">
        <f>AJ103+O103</f>
        <v>74.966666666666669</v>
      </c>
      <c r="AN103" s="125"/>
      <c r="AO103" s="123"/>
      <c r="AP103" s="124">
        <f>AM103+O103</f>
        <v>83.3</v>
      </c>
      <c r="AQ103" s="125"/>
      <c r="AR103" s="123"/>
      <c r="AS103" s="124">
        <f>AP103+O103</f>
        <v>91.633333333333326</v>
      </c>
      <c r="AT103" s="125"/>
      <c r="AU103" s="123"/>
      <c r="AV103" s="124">
        <v>100</v>
      </c>
      <c r="AW103" s="125"/>
      <c r="AX103" s="71"/>
    </row>
    <row r="104" spans="1:50" ht="18" customHeight="1" x14ac:dyDescent="0.25">
      <c r="A104" s="184">
        <v>28</v>
      </c>
      <c r="B104" s="85" t="s">
        <v>81</v>
      </c>
      <c r="C104" s="118">
        <v>54200000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27">
        <v>0</v>
      </c>
      <c r="O104" s="128"/>
      <c r="P104" s="129">
        <f>O103</f>
        <v>8.3333333333333339</v>
      </c>
      <c r="Q104" s="127">
        <v>0</v>
      </c>
      <c r="R104" s="128"/>
      <c r="S104" s="126">
        <f>R103</f>
        <v>16.633333333333333</v>
      </c>
      <c r="T104" s="127">
        <v>0</v>
      </c>
      <c r="U104" s="128"/>
      <c r="V104" s="129">
        <f>U103</f>
        <v>24.966666666666669</v>
      </c>
      <c r="W104" s="127">
        <v>0</v>
      </c>
      <c r="X104" s="128"/>
      <c r="Y104" s="129">
        <f>X103</f>
        <v>33.300000000000004</v>
      </c>
      <c r="Z104" s="127">
        <v>0</v>
      </c>
      <c r="AA104" s="128"/>
      <c r="AB104" s="129">
        <f>AA103</f>
        <v>41.63333333333334</v>
      </c>
      <c r="AC104" s="127">
        <v>0</v>
      </c>
      <c r="AD104" s="128"/>
      <c r="AE104" s="129">
        <f>AD103</f>
        <v>49.966666666666676</v>
      </c>
      <c r="AF104" s="127">
        <v>0</v>
      </c>
      <c r="AG104" s="128"/>
      <c r="AH104" s="129">
        <f>AG103</f>
        <v>58.300000000000011</v>
      </c>
      <c r="AI104" s="127" t="s">
        <v>288</v>
      </c>
      <c r="AJ104" s="128"/>
      <c r="AK104" s="129">
        <f>AJ103</f>
        <v>66.63333333333334</v>
      </c>
      <c r="AL104" s="127">
        <v>74.17</v>
      </c>
      <c r="AM104" s="128"/>
      <c r="AN104" s="129">
        <f>AM103</f>
        <v>74.966666666666669</v>
      </c>
      <c r="AO104" s="127">
        <v>98.01</v>
      </c>
      <c r="AP104" s="128"/>
      <c r="AQ104" s="129">
        <f>AP103</f>
        <v>83.3</v>
      </c>
      <c r="AR104" s="127"/>
      <c r="AS104" s="128"/>
      <c r="AT104" s="129">
        <f>AS103</f>
        <v>91.633333333333326</v>
      </c>
      <c r="AU104" s="127"/>
      <c r="AV104" s="128"/>
      <c r="AW104" s="129">
        <f>AV103</f>
        <v>100</v>
      </c>
      <c r="AX104" s="71"/>
    </row>
    <row r="105" spans="1:50" ht="18" customHeight="1" x14ac:dyDescent="0.25">
      <c r="A105" s="185"/>
      <c r="B105" s="176"/>
      <c r="C105" s="122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2"/>
      <c r="O105" s="133"/>
      <c r="P105" s="134"/>
      <c r="Q105" s="151"/>
      <c r="R105" s="126">
        <v>0</v>
      </c>
      <c r="S105" s="152"/>
      <c r="T105" s="151"/>
      <c r="U105" s="133">
        <v>0</v>
      </c>
      <c r="V105" s="152"/>
      <c r="W105" s="151"/>
      <c r="X105" s="126">
        <v>0</v>
      </c>
      <c r="Y105" s="152"/>
      <c r="Z105" s="151"/>
      <c r="AA105" s="126">
        <v>0</v>
      </c>
      <c r="AB105" s="152"/>
      <c r="AC105" s="151"/>
      <c r="AD105" s="126">
        <v>0</v>
      </c>
      <c r="AE105" s="152"/>
      <c r="AF105" s="151"/>
      <c r="AG105" s="126">
        <v>0</v>
      </c>
      <c r="AH105" s="152"/>
      <c r="AI105" s="151"/>
      <c r="AJ105" s="126" t="s">
        <v>288</v>
      </c>
      <c r="AK105" s="152"/>
      <c r="AL105" s="151"/>
      <c r="AM105" s="133">
        <v>74.17</v>
      </c>
      <c r="AN105" s="152"/>
      <c r="AO105" s="151"/>
      <c r="AP105" s="126">
        <v>98.01</v>
      </c>
      <c r="AQ105" s="152"/>
      <c r="AR105" s="151"/>
      <c r="AS105" s="126"/>
      <c r="AT105" s="152"/>
      <c r="AU105" s="151"/>
      <c r="AV105" s="126"/>
      <c r="AW105" s="152"/>
      <c r="AX105" s="71"/>
    </row>
    <row r="106" spans="1:50" ht="18" customHeight="1" x14ac:dyDescent="0.2">
      <c r="A106" s="184"/>
      <c r="B106" s="116" t="s">
        <v>113</v>
      </c>
      <c r="C106" s="118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3"/>
      <c r="O106" s="124">
        <f>(C107/12)/C107*100</f>
        <v>8.3333333333333321</v>
      </c>
      <c r="P106" s="125"/>
      <c r="Q106" s="123"/>
      <c r="R106" s="124">
        <f>8.3+O106</f>
        <v>16.633333333333333</v>
      </c>
      <c r="S106" s="125"/>
      <c r="T106" s="123"/>
      <c r="U106" s="126">
        <f>R106+O106</f>
        <v>24.966666666666665</v>
      </c>
      <c r="V106" s="125"/>
      <c r="W106" s="123"/>
      <c r="X106" s="124">
        <f>U106+O106</f>
        <v>33.299999999999997</v>
      </c>
      <c r="Y106" s="125"/>
      <c r="Z106" s="123"/>
      <c r="AA106" s="124">
        <f>X106+O106</f>
        <v>41.633333333333326</v>
      </c>
      <c r="AB106" s="125"/>
      <c r="AC106" s="123"/>
      <c r="AD106" s="124" t="s">
        <v>225</v>
      </c>
      <c r="AE106" s="125"/>
      <c r="AF106" s="123"/>
      <c r="AG106" s="124">
        <f>AG103</f>
        <v>58.300000000000011</v>
      </c>
      <c r="AH106" s="125"/>
      <c r="AI106" s="123"/>
      <c r="AJ106" s="124">
        <f>AG106+O106</f>
        <v>66.63333333333334</v>
      </c>
      <c r="AK106" s="125"/>
      <c r="AL106" s="123"/>
      <c r="AM106" s="126">
        <f>AJ106+O106</f>
        <v>74.966666666666669</v>
      </c>
      <c r="AN106" s="125"/>
      <c r="AO106" s="123"/>
      <c r="AP106" s="124">
        <f>AM106+O106</f>
        <v>83.3</v>
      </c>
      <c r="AQ106" s="125"/>
      <c r="AR106" s="123"/>
      <c r="AS106" s="124">
        <f>AP106+O106</f>
        <v>91.633333333333326</v>
      </c>
      <c r="AT106" s="125"/>
      <c r="AU106" s="123"/>
      <c r="AV106" s="124">
        <v>100</v>
      </c>
      <c r="AW106" s="125"/>
      <c r="AX106" s="71"/>
    </row>
    <row r="107" spans="1:50" ht="41" customHeight="1" x14ac:dyDescent="0.25">
      <c r="A107" s="184">
        <v>29</v>
      </c>
      <c r="B107" s="85" t="s">
        <v>82</v>
      </c>
      <c r="C107" s="118">
        <v>3000000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27">
        <v>0</v>
      </c>
      <c r="O107" s="128"/>
      <c r="P107" s="129">
        <f>O106</f>
        <v>8.3333333333333321</v>
      </c>
      <c r="Q107" s="127">
        <v>0</v>
      </c>
      <c r="R107" s="128"/>
      <c r="S107" s="126">
        <f>R106</f>
        <v>16.633333333333333</v>
      </c>
      <c r="T107" s="127">
        <v>0</v>
      </c>
      <c r="U107" s="128"/>
      <c r="V107" s="129">
        <f>U106</f>
        <v>24.966666666666665</v>
      </c>
      <c r="W107" s="127">
        <v>0</v>
      </c>
      <c r="X107" s="128"/>
      <c r="Y107" s="129">
        <f>X106</f>
        <v>33.299999999999997</v>
      </c>
      <c r="Z107" s="127">
        <v>0</v>
      </c>
      <c r="AA107" s="128"/>
      <c r="AB107" s="129">
        <f>AA106</f>
        <v>41.633333333333326</v>
      </c>
      <c r="AC107" s="127">
        <v>0</v>
      </c>
      <c r="AD107" s="128"/>
      <c r="AE107" s="129" t="str">
        <f>AD106</f>
        <v>49.97</v>
      </c>
      <c r="AF107" s="127">
        <v>0</v>
      </c>
      <c r="AG107" s="128"/>
      <c r="AH107" s="129">
        <f>AG106</f>
        <v>58.300000000000011</v>
      </c>
      <c r="AI107" s="127">
        <v>0</v>
      </c>
      <c r="AJ107" s="128"/>
      <c r="AK107" s="129">
        <f>AJ106</f>
        <v>66.63333333333334</v>
      </c>
      <c r="AL107" s="127">
        <v>0</v>
      </c>
      <c r="AM107" s="128"/>
      <c r="AN107" s="129">
        <f>AM106</f>
        <v>74.966666666666669</v>
      </c>
      <c r="AO107" s="127">
        <v>0</v>
      </c>
      <c r="AP107" s="128"/>
      <c r="AQ107" s="129">
        <f>AP106</f>
        <v>83.3</v>
      </c>
      <c r="AR107" s="127"/>
      <c r="AS107" s="128"/>
      <c r="AT107" s="129">
        <f>AS106</f>
        <v>91.633333333333326</v>
      </c>
      <c r="AU107" s="127"/>
      <c r="AV107" s="128"/>
      <c r="AW107" s="129">
        <f>AV106</f>
        <v>100</v>
      </c>
      <c r="AX107" s="71"/>
    </row>
    <row r="108" spans="1:50" ht="18" customHeight="1" x14ac:dyDescent="0.2">
      <c r="A108" s="194"/>
      <c r="B108" s="120"/>
      <c r="C108" s="118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1"/>
      <c r="O108" s="126"/>
      <c r="P108" s="152"/>
      <c r="Q108" s="151"/>
      <c r="R108" s="126">
        <v>0</v>
      </c>
      <c r="S108" s="152"/>
      <c r="T108" s="151"/>
      <c r="U108" s="126">
        <v>0</v>
      </c>
      <c r="V108" s="152"/>
      <c r="W108" s="151"/>
      <c r="X108" s="126">
        <v>0</v>
      </c>
      <c r="Y108" s="152"/>
      <c r="Z108" s="151"/>
      <c r="AA108" s="126">
        <v>0</v>
      </c>
      <c r="AB108" s="152"/>
      <c r="AC108" s="151"/>
      <c r="AD108" s="126">
        <v>0</v>
      </c>
      <c r="AE108" s="152"/>
      <c r="AF108" s="151"/>
      <c r="AG108" s="126">
        <v>0</v>
      </c>
      <c r="AH108" s="152"/>
      <c r="AI108" s="151"/>
      <c r="AJ108" s="126">
        <v>0</v>
      </c>
      <c r="AK108" s="152"/>
      <c r="AL108" s="151"/>
      <c r="AM108" s="126">
        <v>0</v>
      </c>
      <c r="AN108" s="152"/>
      <c r="AO108" s="151"/>
      <c r="AP108" s="126">
        <v>0</v>
      </c>
      <c r="AQ108" s="152"/>
      <c r="AR108" s="151"/>
      <c r="AS108" s="126"/>
      <c r="AT108" s="152"/>
      <c r="AU108" s="151"/>
      <c r="AV108" s="126"/>
      <c r="AW108" s="152"/>
      <c r="AX108" s="71"/>
    </row>
    <row r="109" spans="1:50" ht="18" customHeight="1" x14ac:dyDescent="0.2">
      <c r="A109" s="195"/>
      <c r="B109" s="173"/>
      <c r="C109" s="203"/>
      <c r="D109" s="8"/>
      <c r="E109" s="8"/>
      <c r="F109" s="8"/>
      <c r="G109" s="8"/>
      <c r="H109" s="8"/>
      <c r="I109" s="8"/>
      <c r="J109" s="8"/>
      <c r="K109" s="8"/>
      <c r="L109" s="8"/>
      <c r="M109" s="17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71"/>
    </row>
    <row r="110" spans="1:50" ht="18" customHeight="1" x14ac:dyDescent="0.2">
      <c r="A110" s="196"/>
      <c r="B110" s="120"/>
      <c r="C110" s="204"/>
      <c r="D110" s="5"/>
      <c r="E110" s="5"/>
      <c r="F110" s="5"/>
      <c r="G110" s="5"/>
      <c r="H110" s="5"/>
      <c r="I110" s="5"/>
      <c r="J110" s="5"/>
      <c r="K110" s="5"/>
      <c r="L110" s="5"/>
      <c r="M110" s="175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71"/>
    </row>
    <row r="111" spans="1:50" ht="18" customHeight="1" x14ac:dyDescent="0.3">
      <c r="A111" s="191"/>
      <c r="B111" s="177">
        <v>0.29243055555555558</v>
      </c>
      <c r="C111" s="199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35"/>
      <c r="O111" s="124"/>
      <c r="P111" s="136"/>
      <c r="Q111" s="135"/>
      <c r="R111" s="124"/>
      <c r="S111" s="136"/>
      <c r="T111" s="135"/>
      <c r="U111" s="124"/>
      <c r="V111" s="136"/>
      <c r="W111" s="135"/>
      <c r="X111" s="124"/>
      <c r="Y111" s="136"/>
      <c r="Z111" s="135"/>
      <c r="AA111" s="124"/>
      <c r="AB111" s="136"/>
      <c r="AC111" s="135"/>
      <c r="AD111" s="124"/>
      <c r="AE111" s="136"/>
      <c r="AF111" s="135"/>
      <c r="AG111" s="124"/>
      <c r="AH111" s="136"/>
      <c r="AI111" s="135"/>
      <c r="AJ111" s="124"/>
      <c r="AK111" s="136"/>
      <c r="AL111" s="135"/>
      <c r="AM111" s="124"/>
      <c r="AN111" s="136"/>
      <c r="AO111" s="135"/>
      <c r="AP111" s="124"/>
      <c r="AQ111" s="136"/>
      <c r="AR111" s="135"/>
      <c r="AS111" s="124"/>
      <c r="AT111" s="136"/>
      <c r="AU111" s="135"/>
      <c r="AV111" s="124"/>
      <c r="AW111" s="136"/>
      <c r="AX111" s="71"/>
    </row>
    <row r="112" spans="1:50" ht="27" customHeight="1" x14ac:dyDescent="0.2">
      <c r="A112" s="188"/>
      <c r="B112" s="119" t="s">
        <v>83</v>
      </c>
      <c r="C112" s="118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27"/>
      <c r="O112" s="126"/>
      <c r="P112" s="129"/>
      <c r="Q112" s="127"/>
      <c r="R112" s="126"/>
      <c r="S112" s="126"/>
      <c r="T112" s="127"/>
      <c r="U112" s="126"/>
      <c r="V112" s="129"/>
      <c r="W112" s="127"/>
      <c r="X112" s="126"/>
      <c r="Y112" s="129"/>
      <c r="Z112" s="127"/>
      <c r="AA112" s="126"/>
      <c r="AB112" s="129"/>
      <c r="AC112" s="127"/>
      <c r="AD112" s="126"/>
      <c r="AE112" s="129"/>
      <c r="AF112" s="127"/>
      <c r="AG112" s="126"/>
      <c r="AH112" s="129"/>
      <c r="AI112" s="127"/>
      <c r="AJ112" s="126"/>
      <c r="AK112" s="129"/>
      <c r="AL112" s="127"/>
      <c r="AM112" s="126"/>
      <c r="AN112" s="129"/>
      <c r="AO112" s="127"/>
      <c r="AP112" s="126"/>
      <c r="AQ112" s="129"/>
      <c r="AR112" s="127"/>
      <c r="AS112" s="126"/>
      <c r="AT112" s="129"/>
      <c r="AU112" s="127"/>
      <c r="AV112" s="126"/>
      <c r="AW112" s="129"/>
      <c r="AX112" s="71"/>
    </row>
    <row r="113" spans="1:54" ht="18" customHeight="1" x14ac:dyDescent="0.25">
      <c r="A113" s="188"/>
      <c r="B113" s="61"/>
      <c r="C113" s="122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45"/>
      <c r="O113" s="133"/>
      <c r="P113" s="146"/>
      <c r="Q113" s="145"/>
      <c r="R113" s="133"/>
      <c r="S113" s="146"/>
      <c r="T113" s="145"/>
      <c r="U113" s="133"/>
      <c r="V113" s="146"/>
      <c r="W113" s="145"/>
      <c r="X113" s="133"/>
      <c r="Y113" s="146"/>
      <c r="Z113" s="145"/>
      <c r="AA113" s="133"/>
      <c r="AB113" s="146"/>
      <c r="AC113" s="145"/>
      <c r="AD113" s="133"/>
      <c r="AE113" s="146"/>
      <c r="AF113" s="145"/>
      <c r="AG113" s="133"/>
      <c r="AH113" s="146"/>
      <c r="AI113" s="145"/>
      <c r="AJ113" s="133"/>
      <c r="AK113" s="146"/>
      <c r="AL113" s="145"/>
      <c r="AM113" s="133"/>
      <c r="AN113" s="146"/>
      <c r="AO113" s="145"/>
      <c r="AP113" s="133"/>
      <c r="AQ113" s="146"/>
      <c r="AR113" s="145"/>
      <c r="AS113" s="133"/>
      <c r="AT113" s="146"/>
      <c r="AU113" s="145"/>
      <c r="AV113" s="133"/>
      <c r="AW113" s="146"/>
      <c r="AX113" s="71"/>
    </row>
    <row r="114" spans="1:54" ht="18" customHeight="1" x14ac:dyDescent="0.2">
      <c r="A114" s="181"/>
      <c r="B114" s="178" t="s">
        <v>207</v>
      </c>
      <c r="C114" s="118"/>
      <c r="D114" s="5"/>
      <c r="E114" s="5"/>
      <c r="F114" s="68"/>
      <c r="G114" s="5"/>
      <c r="H114" s="5"/>
      <c r="I114" s="68"/>
      <c r="J114" s="5"/>
      <c r="K114" s="5"/>
      <c r="L114" s="5"/>
      <c r="M114" s="121"/>
      <c r="N114" s="123"/>
      <c r="O114" s="124">
        <v>8.33</v>
      </c>
      <c r="P114" s="125"/>
      <c r="Q114" s="123"/>
      <c r="R114" s="124">
        <f>8.3+O114</f>
        <v>16.630000000000003</v>
      </c>
      <c r="S114" s="125"/>
      <c r="T114" s="123"/>
      <c r="U114" s="126">
        <f>R114+O114</f>
        <v>24.96</v>
      </c>
      <c r="V114" s="125"/>
      <c r="W114" s="123"/>
      <c r="X114" s="124">
        <f>U114+O114</f>
        <v>33.29</v>
      </c>
      <c r="Y114" s="125"/>
      <c r="Z114" s="123"/>
      <c r="AA114" s="124">
        <f>X114+O114</f>
        <v>41.62</v>
      </c>
      <c r="AB114" s="125"/>
      <c r="AC114" s="123"/>
      <c r="AD114" s="124">
        <f>AA114+O114</f>
        <v>49.949999999999996</v>
      </c>
      <c r="AE114" s="125"/>
      <c r="AF114" s="123"/>
      <c r="AG114" s="124">
        <f>AD114+O114</f>
        <v>58.279999999999994</v>
      </c>
      <c r="AH114" s="125"/>
      <c r="AI114" s="123"/>
      <c r="AJ114" s="124">
        <f>AG114+O114</f>
        <v>66.61</v>
      </c>
      <c r="AK114" s="125"/>
      <c r="AL114" s="123"/>
      <c r="AM114" s="126">
        <f>AJ114+O114</f>
        <v>74.94</v>
      </c>
      <c r="AN114" s="125"/>
      <c r="AO114" s="123"/>
      <c r="AP114" s="124">
        <f>AM114+O114</f>
        <v>83.27</v>
      </c>
      <c r="AQ114" s="125"/>
      <c r="AR114" s="123"/>
      <c r="AS114" s="124">
        <f>AP114+O114</f>
        <v>91.6</v>
      </c>
      <c r="AT114" s="125"/>
      <c r="AU114" s="123"/>
      <c r="AV114" s="124">
        <v>100</v>
      </c>
      <c r="AW114" s="125"/>
      <c r="AX114" s="71"/>
    </row>
    <row r="115" spans="1:54" ht="27" customHeight="1" x14ac:dyDescent="0.2">
      <c r="A115" s="117">
        <v>30</v>
      </c>
      <c r="B115" s="205" t="s">
        <v>208</v>
      </c>
      <c r="C115" s="118">
        <v>2500000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27">
        <v>0</v>
      </c>
      <c r="O115" s="128"/>
      <c r="P115" s="129">
        <f>O114</f>
        <v>8.33</v>
      </c>
      <c r="Q115" s="127">
        <v>0</v>
      </c>
      <c r="R115" s="128"/>
      <c r="S115" s="126">
        <f>R114</f>
        <v>16.630000000000003</v>
      </c>
      <c r="T115" s="127">
        <v>0</v>
      </c>
      <c r="U115" s="128"/>
      <c r="V115" s="129">
        <f>U114</f>
        <v>24.96</v>
      </c>
      <c r="W115" s="127">
        <v>0</v>
      </c>
      <c r="X115" s="128"/>
      <c r="Y115" s="129">
        <f>X114</f>
        <v>33.29</v>
      </c>
      <c r="Z115" s="127">
        <v>0</v>
      </c>
      <c r="AA115" s="128"/>
      <c r="AB115" s="129">
        <f>AA114</f>
        <v>41.62</v>
      </c>
      <c r="AC115" s="127">
        <v>0</v>
      </c>
      <c r="AD115" s="128"/>
      <c r="AE115" s="129">
        <f>AD114</f>
        <v>49.949999999999996</v>
      </c>
      <c r="AF115" s="127">
        <v>0</v>
      </c>
      <c r="AG115" s="128"/>
      <c r="AH115" s="129">
        <f>AG114</f>
        <v>58.279999999999994</v>
      </c>
      <c r="AI115" s="127">
        <v>0</v>
      </c>
      <c r="AJ115" s="128"/>
      <c r="AK115" s="129">
        <f>AJ114</f>
        <v>66.61</v>
      </c>
      <c r="AL115" s="127">
        <v>0</v>
      </c>
      <c r="AM115" s="128"/>
      <c r="AN115" s="129">
        <f>AM114</f>
        <v>74.94</v>
      </c>
      <c r="AO115" s="127">
        <v>0</v>
      </c>
      <c r="AP115" s="128"/>
      <c r="AQ115" s="129">
        <f>AP114</f>
        <v>83.27</v>
      </c>
      <c r="AR115" s="127"/>
      <c r="AS115" s="128"/>
      <c r="AT115" s="129">
        <f>AS114</f>
        <v>91.6</v>
      </c>
      <c r="AU115" s="127"/>
      <c r="AV115" s="128"/>
      <c r="AW115" s="129">
        <f>AV114</f>
        <v>100</v>
      </c>
      <c r="AX115" s="71"/>
    </row>
    <row r="116" spans="1:54" ht="18" customHeight="1" x14ac:dyDescent="0.25">
      <c r="A116" s="197"/>
      <c r="B116" s="78"/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80"/>
      <c r="N116" s="132"/>
      <c r="O116" s="133"/>
      <c r="P116" s="134"/>
      <c r="Q116" s="132"/>
      <c r="R116" s="133">
        <v>0</v>
      </c>
      <c r="S116" s="134"/>
      <c r="T116" s="132"/>
      <c r="U116" s="133">
        <v>0</v>
      </c>
      <c r="V116" s="134"/>
      <c r="W116" s="132"/>
      <c r="X116" s="133">
        <v>0</v>
      </c>
      <c r="Y116" s="134"/>
      <c r="Z116" s="132"/>
      <c r="AA116" s="133">
        <v>0</v>
      </c>
      <c r="AB116" s="134"/>
      <c r="AC116" s="132"/>
      <c r="AD116" s="133">
        <v>0</v>
      </c>
      <c r="AE116" s="134"/>
      <c r="AF116" s="132"/>
      <c r="AG116" s="133">
        <v>0</v>
      </c>
      <c r="AH116" s="134"/>
      <c r="AI116" s="132"/>
      <c r="AJ116" s="133">
        <v>0</v>
      </c>
      <c r="AK116" s="134"/>
      <c r="AL116" s="132"/>
      <c r="AM116" s="133">
        <v>0</v>
      </c>
      <c r="AN116" s="134"/>
      <c r="AO116" s="132"/>
      <c r="AP116" s="133">
        <v>0</v>
      </c>
      <c r="AQ116" s="152"/>
      <c r="AR116" s="151"/>
      <c r="AS116" s="126"/>
      <c r="AT116" s="152"/>
      <c r="AU116" s="151"/>
      <c r="AV116" s="126"/>
      <c r="AW116" s="152"/>
      <c r="AX116" s="71"/>
    </row>
    <row r="117" spans="1:54" ht="18" customHeight="1" x14ac:dyDescent="0.25">
      <c r="A117" s="117"/>
      <c r="B117" s="116" t="s">
        <v>209</v>
      </c>
      <c r="C117" s="118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3"/>
      <c r="O117" s="124">
        <f>(C118/12)/C118*100</f>
        <v>8.3333333333333321</v>
      </c>
      <c r="P117" s="125"/>
      <c r="Q117" s="123"/>
      <c r="R117" s="124">
        <f>8.3+O117</f>
        <v>16.633333333333333</v>
      </c>
      <c r="S117" s="125"/>
      <c r="T117" s="123"/>
      <c r="U117" s="126">
        <f>R117+O117</f>
        <v>24.966666666666665</v>
      </c>
      <c r="V117" s="125"/>
      <c r="W117" s="123"/>
      <c r="X117" s="124">
        <f>U117+O117</f>
        <v>33.299999999999997</v>
      </c>
      <c r="Y117" s="125"/>
      <c r="Z117" s="123"/>
      <c r="AA117" s="124">
        <f>X117+O117</f>
        <v>41.633333333333326</v>
      </c>
      <c r="AB117" s="125"/>
      <c r="AC117" s="123"/>
      <c r="AD117" s="124">
        <f>AA117+O117</f>
        <v>49.966666666666654</v>
      </c>
      <c r="AE117" s="125"/>
      <c r="AF117" s="123"/>
      <c r="AG117" s="124">
        <v>0</v>
      </c>
      <c r="AH117" s="125"/>
      <c r="AI117" s="123"/>
      <c r="AJ117" s="124">
        <f>AG117+O117</f>
        <v>8.3333333333333321</v>
      </c>
      <c r="AK117" s="125"/>
      <c r="AL117" s="123"/>
      <c r="AM117" s="126">
        <f>AJ117+O117</f>
        <v>16.666666666666664</v>
      </c>
      <c r="AN117" s="125"/>
      <c r="AO117" s="123"/>
      <c r="AP117" s="124">
        <f>AM117+O117</f>
        <v>24.999999999999996</v>
      </c>
      <c r="AQ117" s="125"/>
      <c r="AR117" s="123"/>
      <c r="AS117" s="124">
        <f>AP117+O117</f>
        <v>33.333333333333329</v>
      </c>
      <c r="AT117" s="125"/>
      <c r="AU117" s="123"/>
      <c r="AV117" s="124">
        <v>100</v>
      </c>
      <c r="AW117" s="125"/>
      <c r="AX117" s="71"/>
    </row>
    <row r="118" spans="1:54" ht="25.5" customHeight="1" x14ac:dyDescent="0.2">
      <c r="A118" s="117">
        <v>31</v>
      </c>
      <c r="B118" s="206" t="s">
        <v>210</v>
      </c>
      <c r="C118" s="118">
        <v>7700000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27">
        <v>0</v>
      </c>
      <c r="O118" s="128"/>
      <c r="P118" s="129">
        <f>O117</f>
        <v>8.3333333333333321</v>
      </c>
      <c r="Q118" s="127">
        <v>0</v>
      </c>
      <c r="R118" s="128"/>
      <c r="S118" s="126">
        <f>R117</f>
        <v>16.633333333333333</v>
      </c>
      <c r="T118" s="127">
        <v>0</v>
      </c>
      <c r="U118" s="128"/>
      <c r="V118" s="129">
        <f>U117</f>
        <v>24.966666666666665</v>
      </c>
      <c r="W118" s="127">
        <v>0</v>
      </c>
      <c r="X118" s="128"/>
      <c r="Y118" s="129">
        <f>X117</f>
        <v>33.299999999999997</v>
      </c>
      <c r="Z118" s="127">
        <v>0</v>
      </c>
      <c r="AA118" s="128"/>
      <c r="AB118" s="129">
        <f>AA117</f>
        <v>41.633333333333326</v>
      </c>
      <c r="AC118" s="127">
        <v>0</v>
      </c>
      <c r="AD118" s="128"/>
      <c r="AE118" s="129">
        <f>AD117</f>
        <v>49.966666666666654</v>
      </c>
      <c r="AF118" s="127">
        <v>0</v>
      </c>
      <c r="AG118" s="128"/>
      <c r="AH118" s="129">
        <f>AG117</f>
        <v>0</v>
      </c>
      <c r="AI118" s="127" t="s">
        <v>289</v>
      </c>
      <c r="AJ118" s="128"/>
      <c r="AK118" s="129">
        <f>AJ117</f>
        <v>8.3333333333333321</v>
      </c>
      <c r="AL118" s="127">
        <v>64.94</v>
      </c>
      <c r="AM118" s="128"/>
      <c r="AN118" s="129">
        <f>AM117</f>
        <v>16.666666666666664</v>
      </c>
      <c r="AO118" s="127">
        <v>64.94</v>
      </c>
      <c r="AP118" s="128"/>
      <c r="AQ118" s="129">
        <f>AP117</f>
        <v>24.999999999999996</v>
      </c>
      <c r="AR118" s="127"/>
      <c r="AS118" s="128"/>
      <c r="AT118" s="129">
        <f>AS117</f>
        <v>33.333333333333329</v>
      </c>
      <c r="AU118" s="127"/>
      <c r="AV118" s="128"/>
      <c r="AW118" s="129">
        <f>AV117</f>
        <v>100</v>
      </c>
      <c r="AX118" s="71"/>
    </row>
    <row r="119" spans="1:54" ht="18" customHeight="1" x14ac:dyDescent="0.25">
      <c r="A119" s="197"/>
      <c r="B119" s="61"/>
      <c r="C119" s="118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1"/>
      <c r="O119" s="126"/>
      <c r="P119" s="152"/>
      <c r="Q119" s="151"/>
      <c r="R119" s="126">
        <v>0</v>
      </c>
      <c r="S119" s="152"/>
      <c r="T119" s="151"/>
      <c r="U119" s="126">
        <v>0</v>
      </c>
      <c r="V119" s="152"/>
      <c r="W119" s="151"/>
      <c r="X119" s="126">
        <v>0</v>
      </c>
      <c r="Y119" s="152"/>
      <c r="Z119" s="151"/>
      <c r="AA119" s="126">
        <v>0</v>
      </c>
      <c r="AB119" s="152"/>
      <c r="AC119" s="151"/>
      <c r="AD119" s="126">
        <v>0</v>
      </c>
      <c r="AE119" s="152"/>
      <c r="AF119" s="151"/>
      <c r="AG119" s="126">
        <v>0</v>
      </c>
      <c r="AH119" s="152"/>
      <c r="AI119" s="151"/>
      <c r="AJ119" s="126" t="s">
        <v>289</v>
      </c>
      <c r="AK119" s="152"/>
      <c r="AL119" s="151"/>
      <c r="AM119" s="126">
        <v>64.94</v>
      </c>
      <c r="AN119" s="152"/>
      <c r="AO119" s="151"/>
      <c r="AP119" s="126">
        <v>64.94</v>
      </c>
      <c r="AQ119" s="152"/>
      <c r="AR119" s="151"/>
      <c r="AS119" s="126"/>
      <c r="AT119" s="152"/>
      <c r="AU119" s="151"/>
      <c r="AV119" s="126"/>
      <c r="AW119" s="152"/>
      <c r="AX119" s="71"/>
    </row>
    <row r="120" spans="1:54" ht="18" customHeight="1" x14ac:dyDescent="0.25">
      <c r="A120" s="117"/>
      <c r="B120" s="74"/>
      <c r="C120" s="199"/>
      <c r="D120" s="8"/>
      <c r="E120" s="8"/>
      <c r="F120" s="9"/>
      <c r="G120" s="8"/>
      <c r="H120" s="8"/>
      <c r="I120" s="9"/>
      <c r="J120" s="8"/>
      <c r="K120" s="8"/>
      <c r="L120" s="8"/>
      <c r="M120" s="121"/>
      <c r="N120" s="123"/>
      <c r="O120" s="124">
        <v>8.33</v>
      </c>
      <c r="P120" s="125"/>
      <c r="Q120" s="123"/>
      <c r="R120" s="124">
        <f>8.3+O120</f>
        <v>16.630000000000003</v>
      </c>
      <c r="S120" s="125"/>
      <c r="T120" s="123"/>
      <c r="U120" s="126">
        <f>R120+O120</f>
        <v>24.96</v>
      </c>
      <c r="V120" s="125"/>
      <c r="W120" s="123"/>
      <c r="X120" s="124">
        <f>U120+O120</f>
        <v>33.29</v>
      </c>
      <c r="Y120" s="125"/>
      <c r="Z120" s="123"/>
      <c r="AA120" s="124">
        <f>X120+O120</f>
        <v>41.62</v>
      </c>
      <c r="AB120" s="125"/>
      <c r="AC120" s="123"/>
      <c r="AD120" s="124">
        <f>AA120+O120</f>
        <v>49.949999999999996</v>
      </c>
      <c r="AE120" s="125"/>
      <c r="AF120" s="123"/>
      <c r="AG120" s="124">
        <f>AD120+O120</f>
        <v>58.279999999999994</v>
      </c>
      <c r="AH120" s="125"/>
      <c r="AI120" s="123"/>
      <c r="AJ120" s="124">
        <f>AG120+O120</f>
        <v>66.61</v>
      </c>
      <c r="AK120" s="125"/>
      <c r="AL120" s="123"/>
      <c r="AM120" s="126">
        <f>AJ120+O120</f>
        <v>74.94</v>
      </c>
      <c r="AN120" s="125"/>
      <c r="AO120" s="123"/>
      <c r="AP120" s="124">
        <f>AM120+O120</f>
        <v>83.27</v>
      </c>
      <c r="AQ120" s="125"/>
      <c r="AR120" s="123"/>
      <c r="AS120" s="124">
        <f>AP120+O120</f>
        <v>91.6</v>
      </c>
      <c r="AT120" s="125"/>
      <c r="AU120" s="123"/>
      <c r="AV120" s="124">
        <v>100</v>
      </c>
      <c r="AW120" s="125"/>
      <c r="AX120" s="71"/>
    </row>
    <row r="121" spans="1:54" ht="18" customHeight="1" x14ac:dyDescent="0.2">
      <c r="A121" s="117"/>
      <c r="B121" s="116" t="s">
        <v>115</v>
      </c>
      <c r="C121" s="118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27">
        <v>0</v>
      </c>
      <c r="O121" s="128"/>
      <c r="P121" s="129">
        <f>O120</f>
        <v>8.33</v>
      </c>
      <c r="Q121" s="127">
        <v>0</v>
      </c>
      <c r="R121" s="128"/>
      <c r="S121" s="126">
        <f>R120</f>
        <v>16.630000000000003</v>
      </c>
      <c r="T121" s="127">
        <v>0</v>
      </c>
      <c r="U121" s="128"/>
      <c r="V121" s="129">
        <f>U120</f>
        <v>24.96</v>
      </c>
      <c r="W121" s="127">
        <v>0</v>
      </c>
      <c r="X121" s="128"/>
      <c r="Y121" s="129">
        <f>X120</f>
        <v>33.29</v>
      </c>
      <c r="Z121" s="127">
        <v>0</v>
      </c>
      <c r="AA121" s="128"/>
      <c r="AB121" s="129">
        <f>AA120</f>
        <v>41.62</v>
      </c>
      <c r="AC121" s="127">
        <v>0</v>
      </c>
      <c r="AD121" s="128"/>
      <c r="AE121" s="129">
        <f>AD120</f>
        <v>49.949999999999996</v>
      </c>
      <c r="AF121" s="127">
        <v>0</v>
      </c>
      <c r="AG121" s="128"/>
      <c r="AH121" s="129">
        <f>AG120</f>
        <v>58.279999999999994</v>
      </c>
      <c r="AI121" s="127">
        <v>0</v>
      </c>
      <c r="AJ121" s="128"/>
      <c r="AK121" s="129">
        <f>AJ120</f>
        <v>66.61</v>
      </c>
      <c r="AL121" s="127">
        <v>0</v>
      </c>
      <c r="AM121" s="128"/>
      <c r="AN121" s="129">
        <f>AM120</f>
        <v>74.94</v>
      </c>
      <c r="AO121" s="127">
        <v>0</v>
      </c>
      <c r="AP121" s="128"/>
      <c r="AQ121" s="129">
        <f>AP120</f>
        <v>83.27</v>
      </c>
      <c r="AR121" s="127"/>
      <c r="AS121" s="128"/>
      <c r="AT121" s="129">
        <f>AS120</f>
        <v>91.6</v>
      </c>
      <c r="AU121" s="127"/>
      <c r="AV121" s="128"/>
      <c r="AW121" s="129">
        <f>AV120</f>
        <v>100</v>
      </c>
      <c r="AX121" s="71"/>
    </row>
    <row r="122" spans="1:54" ht="27" customHeight="1" x14ac:dyDescent="0.2">
      <c r="A122" s="198">
        <v>32</v>
      </c>
      <c r="B122" s="205" t="s">
        <v>211</v>
      </c>
      <c r="C122" s="122"/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2"/>
      <c r="O122" s="133"/>
      <c r="P122" s="134"/>
      <c r="Q122" s="132"/>
      <c r="R122" s="133">
        <v>0</v>
      </c>
      <c r="S122" s="134"/>
      <c r="T122" s="132"/>
      <c r="U122" s="133">
        <v>0</v>
      </c>
      <c r="V122" s="134"/>
      <c r="W122" s="132"/>
      <c r="X122" s="133">
        <v>0</v>
      </c>
      <c r="Y122" s="134"/>
      <c r="Z122" s="132"/>
      <c r="AA122" s="133">
        <v>0</v>
      </c>
      <c r="AB122" s="134"/>
      <c r="AC122" s="132"/>
      <c r="AD122" s="133">
        <v>0</v>
      </c>
      <c r="AE122" s="134"/>
      <c r="AF122" s="132"/>
      <c r="AG122" s="133">
        <v>0</v>
      </c>
      <c r="AH122" s="134"/>
      <c r="AI122" s="132"/>
      <c r="AJ122" s="133">
        <v>0</v>
      </c>
      <c r="AK122" s="134"/>
      <c r="AL122" s="132"/>
      <c r="AM122" s="133">
        <v>0</v>
      </c>
      <c r="AN122" s="134"/>
      <c r="AO122" s="132"/>
      <c r="AP122" s="133">
        <v>0</v>
      </c>
      <c r="AQ122" s="134"/>
      <c r="AR122" s="132"/>
      <c r="AS122" s="133"/>
      <c r="AT122" s="134"/>
      <c r="AU122" s="132"/>
      <c r="AV122" s="133"/>
      <c r="AW122" s="134"/>
      <c r="AX122" s="71"/>
    </row>
    <row r="123" spans="1:54" ht="18" customHeight="1" x14ac:dyDescent="0.25">
      <c r="A123" s="113"/>
      <c r="B123" s="61"/>
      <c r="C123" s="118"/>
      <c r="D123" s="5"/>
      <c r="E123" s="5"/>
      <c r="F123" s="68"/>
      <c r="G123" s="5"/>
      <c r="H123" s="5"/>
      <c r="I123" s="68"/>
      <c r="J123" s="5"/>
      <c r="K123" s="5"/>
      <c r="L123" s="5"/>
      <c r="M123" s="182"/>
      <c r="N123" s="145"/>
      <c r="O123" s="133"/>
      <c r="P123" s="146"/>
      <c r="Q123" s="145"/>
      <c r="R123" s="133"/>
      <c r="S123" s="146"/>
      <c r="T123" s="145"/>
      <c r="U123" s="133"/>
      <c r="V123" s="146"/>
      <c r="W123" s="145"/>
      <c r="X123" s="133"/>
      <c r="Y123" s="146"/>
      <c r="Z123" s="145"/>
      <c r="AA123" s="133"/>
      <c r="AB123" s="146"/>
      <c r="AC123" s="145"/>
      <c r="AD123" s="133"/>
      <c r="AE123" s="146"/>
      <c r="AF123" s="145"/>
      <c r="AG123" s="133"/>
      <c r="AH123" s="146"/>
      <c r="AI123" s="145"/>
      <c r="AJ123" s="133"/>
      <c r="AK123" s="146"/>
      <c r="AL123" s="145"/>
      <c r="AM123" s="133"/>
      <c r="AN123" s="146"/>
      <c r="AO123" s="145"/>
      <c r="AP123" s="133"/>
      <c r="AQ123" s="146"/>
      <c r="AR123" s="145"/>
      <c r="AS123" s="133"/>
      <c r="AT123" s="146"/>
      <c r="AU123" s="145"/>
      <c r="AV123" s="133"/>
      <c r="AW123" s="146"/>
      <c r="AX123" s="71"/>
    </row>
    <row r="124" spans="1:54" s="1" customFormat="1" ht="18" customHeight="1" x14ac:dyDescent="0.3">
      <c r="A124" s="98"/>
      <c r="B124" s="326" t="s">
        <v>62</v>
      </c>
      <c r="C124" s="329">
        <f>SUM(C14:C122)</f>
        <v>2385414136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55"/>
      <c r="O124" s="156">
        <v>8.33</v>
      </c>
      <c r="P124" s="157"/>
      <c r="Q124" s="155"/>
      <c r="R124" s="156">
        <v>16.63</v>
      </c>
      <c r="S124" s="157"/>
      <c r="T124" s="155"/>
      <c r="U124" s="156">
        <v>24.96</v>
      </c>
      <c r="V124" s="157"/>
      <c r="W124" s="155"/>
      <c r="X124" s="156">
        <v>33.29</v>
      </c>
      <c r="Y124" s="157"/>
      <c r="Z124" s="155"/>
      <c r="AA124" s="156">
        <v>41.62</v>
      </c>
      <c r="AB124" s="157"/>
      <c r="AC124" s="155"/>
      <c r="AD124" s="156">
        <v>49.95</v>
      </c>
      <c r="AE124" s="157"/>
      <c r="AF124" s="155"/>
      <c r="AG124" s="156">
        <v>58.28</v>
      </c>
      <c r="AH124" s="157"/>
      <c r="AI124" s="155"/>
      <c r="AJ124" s="156">
        <v>66.61</v>
      </c>
      <c r="AK124" s="157"/>
      <c r="AL124" s="155"/>
      <c r="AM124" s="156">
        <v>74.94</v>
      </c>
      <c r="AN124" s="157"/>
      <c r="AO124" s="155"/>
      <c r="AP124" s="156">
        <v>83.27</v>
      </c>
      <c r="AQ124" s="157"/>
      <c r="AR124" s="155"/>
      <c r="AS124" s="156">
        <v>91.6</v>
      </c>
      <c r="AT124" s="157"/>
      <c r="AU124" s="155"/>
      <c r="AV124" s="156">
        <v>100</v>
      </c>
      <c r="AW124" s="157"/>
      <c r="AX124" s="52"/>
    </row>
    <row r="125" spans="1:54" s="1" customFormat="1" ht="18" customHeight="1" x14ac:dyDescent="0.25">
      <c r="A125" s="101"/>
      <c r="B125" s="327"/>
      <c r="C125" s="330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58">
        <v>0</v>
      </c>
      <c r="O125" s="159"/>
      <c r="P125" s="161">
        <f>O124</f>
        <v>8.33</v>
      </c>
      <c r="Q125" s="158" t="s">
        <v>248</v>
      </c>
      <c r="R125" s="159"/>
      <c r="S125" s="160">
        <f>R124</f>
        <v>16.63</v>
      </c>
      <c r="T125" s="158" t="s">
        <v>250</v>
      </c>
      <c r="U125" s="159"/>
      <c r="V125" s="161">
        <f>U124</f>
        <v>24.96</v>
      </c>
      <c r="W125" s="158" t="s">
        <v>263</v>
      </c>
      <c r="X125" s="159"/>
      <c r="Y125" s="161">
        <f>X124</f>
        <v>33.29</v>
      </c>
      <c r="Z125" s="158" t="s">
        <v>264</v>
      </c>
      <c r="AA125" s="159"/>
      <c r="AB125" s="161">
        <f>AA124</f>
        <v>41.62</v>
      </c>
      <c r="AC125" s="158" t="s">
        <v>273</v>
      </c>
      <c r="AD125" s="159"/>
      <c r="AE125" s="161">
        <f>AD124</f>
        <v>49.95</v>
      </c>
      <c r="AF125" s="158" t="s">
        <v>281</v>
      </c>
      <c r="AG125" s="159"/>
      <c r="AH125" s="161">
        <f>AG124</f>
        <v>58.28</v>
      </c>
      <c r="AI125" s="158" t="s">
        <v>290</v>
      </c>
      <c r="AJ125" s="159"/>
      <c r="AK125" s="161">
        <f>AJ124</f>
        <v>66.61</v>
      </c>
      <c r="AL125" s="158">
        <v>61.19</v>
      </c>
      <c r="AM125" s="159"/>
      <c r="AN125" s="161">
        <f>AM124</f>
        <v>74.94</v>
      </c>
      <c r="AO125" s="158">
        <v>66.02</v>
      </c>
      <c r="AP125" s="159"/>
      <c r="AQ125" s="161">
        <f>AP124</f>
        <v>83.27</v>
      </c>
      <c r="AR125" s="158"/>
      <c r="AS125" s="159"/>
      <c r="AT125" s="161">
        <f>AS124</f>
        <v>91.6</v>
      </c>
      <c r="AU125" s="158"/>
      <c r="AV125" s="159"/>
      <c r="AW125" s="161">
        <f>AV124</f>
        <v>100</v>
      </c>
      <c r="AX125" s="52"/>
    </row>
    <row r="126" spans="1:54" s="1" customFormat="1" ht="18" customHeight="1" x14ac:dyDescent="0.25">
      <c r="A126" s="97"/>
      <c r="B126" s="328"/>
      <c r="C126" s="331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62"/>
      <c r="O126" s="163">
        <f>N125</f>
        <v>0</v>
      </c>
      <c r="P126" s="164"/>
      <c r="Q126" s="162"/>
      <c r="R126" s="163" t="str">
        <f>Q125</f>
        <v>9.54</v>
      </c>
      <c r="S126" s="164"/>
      <c r="T126" s="162"/>
      <c r="U126" s="163" t="s">
        <v>250</v>
      </c>
      <c r="V126" s="164"/>
      <c r="W126" s="162"/>
      <c r="X126" s="163" t="str">
        <f>W125</f>
        <v>25.81</v>
      </c>
      <c r="Y126" s="164"/>
      <c r="Z126" s="162"/>
      <c r="AA126" s="163" t="str">
        <f>Z125</f>
        <v>31.78</v>
      </c>
      <c r="AB126" s="164"/>
      <c r="AC126" s="162"/>
      <c r="AD126" s="163" t="s">
        <v>273</v>
      </c>
      <c r="AE126" s="164"/>
      <c r="AF126" s="162"/>
      <c r="AG126" s="163" t="s">
        <v>281</v>
      </c>
      <c r="AH126" s="164"/>
      <c r="AI126" s="162"/>
      <c r="AJ126" s="163" t="s">
        <v>290</v>
      </c>
      <c r="AK126" s="164"/>
      <c r="AL126" s="162"/>
      <c r="AM126" s="163">
        <v>61.19</v>
      </c>
      <c r="AN126" s="164"/>
      <c r="AO126" s="162"/>
      <c r="AP126" s="163">
        <v>66.02</v>
      </c>
      <c r="AQ126" s="164"/>
      <c r="AR126" s="162"/>
      <c r="AS126" s="163"/>
      <c r="AT126" s="164"/>
      <c r="AU126" s="162"/>
      <c r="AV126" s="163"/>
      <c r="AW126" s="164"/>
      <c r="AX126" s="52"/>
    </row>
    <row r="127" spans="1:54" ht="13" x14ac:dyDescent="0.2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1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AK128" s="17"/>
      <c r="AL128" s="339" t="s">
        <v>294</v>
      </c>
      <c r="AM128" s="339"/>
      <c r="AN128" s="339"/>
      <c r="AO128" s="339"/>
      <c r="AP128" s="339"/>
      <c r="AQ128" s="339"/>
      <c r="AR128" s="339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O129" s="243"/>
      <c r="P129" s="243"/>
      <c r="Q129" s="243"/>
      <c r="R129" s="243"/>
      <c r="S129" s="243"/>
      <c r="T129" s="243"/>
      <c r="U129" s="243"/>
      <c r="V129" s="17"/>
      <c r="W129" s="17"/>
      <c r="X129" s="17"/>
      <c r="Y129" s="17"/>
      <c r="Z129" s="17"/>
      <c r="AA129" s="17"/>
      <c r="AB129" s="17"/>
      <c r="AC129" s="17" t="s">
        <v>55</v>
      </c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O130" s="243"/>
      <c r="P130" s="243"/>
      <c r="Q130" s="243"/>
      <c r="R130" s="243"/>
      <c r="S130" s="243"/>
      <c r="T130" s="243"/>
      <c r="U130" s="243"/>
      <c r="V130" s="17"/>
      <c r="W130" s="17"/>
      <c r="X130" s="17"/>
      <c r="Y130" s="17"/>
      <c r="Z130" s="17"/>
      <c r="AA130" s="17"/>
      <c r="AB130" s="17"/>
      <c r="AC130" s="243"/>
      <c r="AD130" s="243"/>
      <c r="AE130" s="243"/>
      <c r="AF130" s="243"/>
      <c r="AG130" s="243"/>
      <c r="AH130" s="243"/>
      <c r="AI130" s="243"/>
      <c r="AJ130" s="243"/>
      <c r="AK130" s="17"/>
      <c r="AM130" s="340" t="s">
        <v>131</v>
      </c>
      <c r="AN130" s="340"/>
      <c r="AO130" s="340"/>
      <c r="AP130" s="340"/>
      <c r="AQ130" s="340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O131" s="243"/>
      <c r="P131" s="243"/>
      <c r="Q131" s="243"/>
      <c r="R131" s="243"/>
      <c r="S131" s="243"/>
      <c r="T131" s="243"/>
      <c r="U131" s="243"/>
      <c r="V131" s="17"/>
      <c r="W131" s="17"/>
      <c r="X131" s="17"/>
      <c r="Y131" s="17"/>
      <c r="Z131" s="17"/>
      <c r="AA131" s="17"/>
      <c r="AB131" s="17"/>
      <c r="AC131" s="243"/>
      <c r="AD131" s="243"/>
      <c r="AG131" s="243"/>
      <c r="AH131" s="243"/>
      <c r="AI131" s="243"/>
      <c r="AJ131" s="243"/>
      <c r="AK131" s="17"/>
      <c r="AL131" s="243"/>
      <c r="AM131" s="243"/>
      <c r="AN131" s="243"/>
      <c r="AO131" s="243"/>
      <c r="AP131" s="243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G132" s="17"/>
      <c r="AH132" s="17"/>
      <c r="AI132" s="17"/>
      <c r="AJ132" s="17"/>
      <c r="AL132" s="17"/>
      <c r="AM132" s="17"/>
      <c r="AN132" s="17"/>
      <c r="AO132" s="17"/>
      <c r="AP132" s="17"/>
      <c r="AQ132" s="17"/>
      <c r="AR132" s="17"/>
      <c r="AS132" s="17"/>
      <c r="AX132" s="112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AL134" s="311" t="s">
        <v>132</v>
      </c>
      <c r="AM134" s="311"/>
      <c r="AN134" s="311"/>
      <c r="AO134" s="311"/>
      <c r="AP134" s="311"/>
      <c r="AQ134" s="311"/>
      <c r="AR134" s="311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244"/>
      <c r="O135" s="245"/>
      <c r="P135" s="245"/>
      <c r="Q135" s="245"/>
      <c r="R135" s="245"/>
      <c r="S135" s="245"/>
      <c r="T135" s="245"/>
      <c r="U135" s="245"/>
      <c r="AC135" s="245"/>
      <c r="AD135" s="245"/>
      <c r="AE135" s="245"/>
      <c r="AF135" s="245"/>
      <c r="AG135" s="245"/>
      <c r="AH135" s="245"/>
      <c r="AI135" s="245"/>
      <c r="AJ135" s="245"/>
      <c r="AL135" s="305" t="s">
        <v>220</v>
      </c>
      <c r="AM135" s="306"/>
      <c r="AN135" s="306"/>
      <c r="AO135" s="306"/>
      <c r="AP135" s="306"/>
      <c r="AQ135" s="306"/>
      <c r="AR135" s="306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244"/>
      <c r="O136" s="245"/>
      <c r="P136" s="245"/>
      <c r="Q136" s="245"/>
      <c r="R136" s="245"/>
      <c r="S136" s="245"/>
      <c r="T136" s="245"/>
      <c r="U136" s="245"/>
      <c r="AC136" s="245"/>
      <c r="AD136" s="245"/>
      <c r="AE136" s="245"/>
      <c r="AF136" s="245"/>
      <c r="AG136" s="245"/>
      <c r="AH136" s="245"/>
      <c r="AI136" s="245"/>
      <c r="AL136" s="305" t="s">
        <v>133</v>
      </c>
      <c r="AM136" s="306"/>
      <c r="AN136" s="306"/>
      <c r="AO136" s="306"/>
      <c r="AP136" s="306"/>
      <c r="AQ136" s="306"/>
      <c r="AR136" s="306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O137" s="243"/>
      <c r="P137" s="243"/>
      <c r="Q137" s="243"/>
      <c r="R137" s="243"/>
      <c r="S137" s="243"/>
      <c r="T137" s="243"/>
      <c r="U137" s="243"/>
      <c r="V137" s="17"/>
      <c r="W137" s="109"/>
      <c r="X137" s="17"/>
      <c r="Y137" s="17"/>
      <c r="Z137" s="17"/>
      <c r="AA137" s="17"/>
      <c r="AB137" s="17"/>
      <c r="AC137" s="243"/>
      <c r="AD137" s="243"/>
      <c r="AE137" s="243"/>
      <c r="AF137" s="243"/>
      <c r="AG137" s="243"/>
      <c r="AH137" s="243"/>
      <c r="AI137" s="243"/>
      <c r="AJ137" s="243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333"/>
      <c r="AD138" s="333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09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9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4:F44"/>
    <mergeCell ref="G44:I44"/>
    <mergeCell ref="J44:L44"/>
    <mergeCell ref="T10:V10"/>
    <mergeCell ref="W10:Y10"/>
    <mergeCell ref="D26:F26"/>
    <mergeCell ref="G26:I26"/>
    <mergeCell ref="J26:L26"/>
  </mergeCells>
  <pageMargins left="1.4960629921259843" right="0.31496062992125984" top="0.74803149606299213" bottom="0.74803149606299213" header="0.31496062992125984" footer="0.31496062992125984"/>
  <pageSetup paperSize="5" scale="50" orientation="landscape" horizontalDpi="4294967293" verticalDpi="0" r:id="rId1"/>
  <rowBreaks count="2" manualBreakCount="2">
    <brk id="57" max="50" man="1"/>
    <brk id="105" max="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opLeftCell="A102" zoomScale="74" zoomScaleNormal="74" workbookViewId="0">
      <selection activeCell="D114" sqref="D114"/>
    </sheetView>
  </sheetViews>
  <sheetFormatPr defaultRowHeight="12.5" x14ac:dyDescent="0.25"/>
  <cols>
    <col min="1" max="1" width="6.453125" style="217" customWidth="1"/>
    <col min="2" max="2" width="41.54296875" style="217" customWidth="1"/>
    <col min="3" max="3" width="14.81640625" style="217" customWidth="1"/>
    <col min="4" max="4" width="14.453125" style="217" customWidth="1"/>
    <col min="5" max="5" width="14.81640625" style="217" customWidth="1"/>
    <col min="6" max="6" width="14.54296875" style="217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17" customWidth="1"/>
    <col min="14" max="14" width="8.54296875" style="216" customWidth="1"/>
    <col min="15" max="15" width="18.36328125" style="216" customWidth="1"/>
  </cols>
  <sheetData>
    <row r="1" spans="1:15" s="217" customFormat="1" ht="15.5" x14ac:dyDescent="0.35">
      <c r="A1" s="361" t="s">
        <v>224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281"/>
      <c r="O1" s="282"/>
    </row>
    <row r="2" spans="1:15" s="217" customFormat="1" ht="15.5" x14ac:dyDescent="0.35">
      <c r="A2" s="361" t="s">
        <v>29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281"/>
      <c r="O2" s="282"/>
    </row>
    <row r="3" spans="1:15" s="217" customFormat="1" x14ac:dyDescent="0.25">
      <c r="L3" s="234"/>
      <c r="M3" s="234"/>
      <c r="N3" s="283"/>
      <c r="O3" s="282"/>
    </row>
    <row r="4" spans="1:15" s="217" customFormat="1" ht="13" x14ac:dyDescent="0.3">
      <c r="B4" s="218" t="s">
        <v>41</v>
      </c>
      <c r="C4" s="218" t="s">
        <v>130</v>
      </c>
      <c r="D4" s="218"/>
      <c r="E4" s="218"/>
      <c r="F4" s="218"/>
      <c r="G4" s="218"/>
      <c r="H4" s="218"/>
      <c r="I4" s="218"/>
      <c r="L4" s="234"/>
      <c r="M4" s="234"/>
      <c r="N4" s="283"/>
      <c r="O4" s="282"/>
    </row>
    <row r="5" spans="1:15" s="217" customFormat="1" ht="13" x14ac:dyDescent="0.3">
      <c r="B5" s="218" t="s">
        <v>0</v>
      </c>
      <c r="C5" s="218" t="s">
        <v>145</v>
      </c>
      <c r="D5" s="218"/>
      <c r="E5" s="218"/>
      <c r="F5" s="218"/>
      <c r="G5" s="218"/>
      <c r="H5" s="218"/>
      <c r="I5" s="218"/>
      <c r="L5" s="234"/>
      <c r="M5" s="234"/>
      <c r="N5" s="283"/>
      <c r="O5" s="282"/>
    </row>
    <row r="6" spans="1:15" s="217" customFormat="1" ht="13" x14ac:dyDescent="0.3">
      <c r="B6" s="218" t="s">
        <v>30</v>
      </c>
      <c r="C6" s="219" t="str">
        <f>'FORM 1'!C5</f>
        <v>: OKTOBER 2025</v>
      </c>
      <c r="D6" s="218"/>
      <c r="E6" s="218"/>
      <c r="F6" s="218"/>
      <c r="G6" s="218"/>
      <c r="H6" s="218"/>
      <c r="I6" s="218"/>
      <c r="L6" s="235"/>
      <c r="M6" s="235"/>
      <c r="N6" s="283"/>
      <c r="O6" s="282"/>
    </row>
    <row r="7" spans="1:15" s="218" customFormat="1" ht="13" x14ac:dyDescent="0.3">
      <c r="A7" s="248"/>
      <c r="B7" s="261"/>
      <c r="C7" s="248" t="s">
        <v>22</v>
      </c>
      <c r="D7" s="251"/>
      <c r="E7" s="252" t="s">
        <v>146</v>
      </c>
      <c r="F7" s="252"/>
      <c r="G7" s="252"/>
      <c r="H7" s="251"/>
      <c r="I7" s="252" t="s">
        <v>147</v>
      </c>
      <c r="J7" s="252"/>
      <c r="K7" s="284"/>
      <c r="L7" s="362" t="s">
        <v>148</v>
      </c>
      <c r="M7" s="364" t="s">
        <v>215</v>
      </c>
      <c r="N7" s="285"/>
      <c r="O7" s="286"/>
    </row>
    <row r="8" spans="1:15" s="218" customFormat="1" ht="13" x14ac:dyDescent="0.3">
      <c r="A8" s="249"/>
      <c r="B8" s="262"/>
      <c r="C8" s="249" t="s">
        <v>24</v>
      </c>
      <c r="D8" s="249" t="s">
        <v>149</v>
      </c>
      <c r="E8" s="249" t="s">
        <v>150</v>
      </c>
      <c r="F8" s="249" t="s">
        <v>151</v>
      </c>
      <c r="G8" s="249" t="s">
        <v>31</v>
      </c>
      <c r="H8" s="249" t="s">
        <v>149</v>
      </c>
      <c r="I8" s="249" t="s">
        <v>150</v>
      </c>
      <c r="J8" s="249" t="s">
        <v>151</v>
      </c>
      <c r="K8" s="249" t="s">
        <v>31</v>
      </c>
      <c r="L8" s="363"/>
      <c r="M8" s="365"/>
      <c r="N8" s="285"/>
      <c r="O8" s="286"/>
    </row>
    <row r="9" spans="1:15" s="218" customFormat="1" ht="13" x14ac:dyDescent="0.3">
      <c r="A9" s="250">
        <v>1</v>
      </c>
      <c r="B9" s="250">
        <v>2</v>
      </c>
      <c r="C9" s="250">
        <v>3</v>
      </c>
      <c r="D9" s="250">
        <v>4</v>
      </c>
      <c r="E9" s="250">
        <v>5</v>
      </c>
      <c r="F9" s="250">
        <v>6</v>
      </c>
      <c r="G9" s="250">
        <v>7</v>
      </c>
      <c r="H9" s="250">
        <v>8</v>
      </c>
      <c r="I9" s="250">
        <v>9</v>
      </c>
      <c r="J9" s="250">
        <v>10</v>
      </c>
      <c r="K9" s="250">
        <v>11</v>
      </c>
      <c r="L9" s="250">
        <v>12</v>
      </c>
      <c r="M9" s="251">
        <v>13</v>
      </c>
      <c r="N9" s="287"/>
      <c r="O9" s="286"/>
    </row>
    <row r="10" spans="1:15" s="217" customFormat="1" x14ac:dyDescent="0.25">
      <c r="A10" s="220"/>
      <c r="B10" s="263" t="s">
        <v>152</v>
      </c>
      <c r="C10" s="220"/>
      <c r="D10" s="220"/>
      <c r="E10" s="220"/>
      <c r="F10" s="220"/>
      <c r="G10" s="220"/>
      <c r="H10" s="220"/>
      <c r="I10" s="264"/>
      <c r="J10" s="264"/>
      <c r="K10" s="220"/>
      <c r="L10" s="220"/>
      <c r="M10" s="236"/>
      <c r="N10" s="288"/>
      <c r="O10" s="282"/>
    </row>
    <row r="11" spans="1:15" s="217" customFormat="1" ht="13" x14ac:dyDescent="0.3">
      <c r="A11" s="264"/>
      <c r="B11" s="265" t="s">
        <v>153</v>
      </c>
      <c r="C11" s="221"/>
      <c r="D11" s="253"/>
      <c r="E11" s="253"/>
      <c r="F11" s="253"/>
      <c r="G11" s="253"/>
      <c r="H11" s="253"/>
      <c r="I11" s="254"/>
      <c r="J11" s="254"/>
      <c r="K11" s="253"/>
      <c r="L11" s="253"/>
      <c r="M11" s="237"/>
      <c r="N11" s="289"/>
      <c r="O11" s="282"/>
    </row>
    <row r="12" spans="1:15" s="217" customFormat="1" ht="28" x14ac:dyDescent="0.25">
      <c r="A12" s="266">
        <v>1</v>
      </c>
      <c r="B12" s="267" t="s">
        <v>154</v>
      </c>
      <c r="C12" s="222">
        <f>SUM(C14+C23+C27+C31+C55+C51+C63)</f>
        <v>2272198136</v>
      </c>
      <c r="D12" s="222">
        <f>SUM(D14+D23+D55+D63+D31+D27+D51)</f>
        <v>1363081114</v>
      </c>
      <c r="E12" s="222">
        <f>SUM(E14+E23+E55+E63+E31+E27+E51)</f>
        <v>131748154</v>
      </c>
      <c r="F12" s="222">
        <f>SUM(F14+F23+F55+F63+F31+F27+F51)</f>
        <v>1494829268</v>
      </c>
      <c r="G12" s="290">
        <f>F12/C12*100</f>
        <v>65.787804519174202</v>
      </c>
      <c r="H12" s="291">
        <f>D12</f>
        <v>1363081114</v>
      </c>
      <c r="I12" s="291">
        <f t="shared" ref="I12:J23" si="0">E12</f>
        <v>131748154</v>
      </c>
      <c r="J12" s="291">
        <f t="shared" si="0"/>
        <v>1494829268</v>
      </c>
      <c r="K12" s="292">
        <f>J12/C12*100</f>
        <v>65.787804519174202</v>
      </c>
      <c r="L12" s="292">
        <f>K12</f>
        <v>65.787804519174202</v>
      </c>
      <c r="M12" s="238">
        <f>C12-F12</f>
        <v>777368868</v>
      </c>
      <c r="N12" s="293"/>
      <c r="O12" s="282"/>
    </row>
    <row r="13" spans="1:15" s="217" customFormat="1" ht="14" x14ac:dyDescent="0.25">
      <c r="A13" s="264"/>
      <c r="B13" s="268" t="s">
        <v>155</v>
      </c>
      <c r="C13" s="223"/>
      <c r="D13" s="224"/>
      <c r="E13" s="254"/>
      <c r="F13" s="222">
        <f t="shared" ref="F13:F87" si="1">D13+E13</f>
        <v>0</v>
      </c>
      <c r="G13" s="290"/>
      <c r="H13" s="291">
        <f t="shared" ref="H13:J87" si="2">D13</f>
        <v>0</v>
      </c>
      <c r="I13" s="291">
        <f t="shared" si="0"/>
        <v>0</v>
      </c>
      <c r="J13" s="291">
        <f t="shared" si="0"/>
        <v>0</v>
      </c>
      <c r="K13" s="292"/>
      <c r="L13" s="253"/>
      <c r="M13" s="238">
        <f t="shared" ref="M13:M79" si="3">C13-F13</f>
        <v>0</v>
      </c>
      <c r="N13" s="289"/>
      <c r="O13" s="282"/>
    </row>
    <row r="14" spans="1:15" s="217" customFormat="1" ht="28" x14ac:dyDescent="0.25">
      <c r="A14" s="264"/>
      <c r="B14" s="269" t="s">
        <v>156</v>
      </c>
      <c r="C14" s="222">
        <f>SUM(C16+C18+C20)</f>
        <v>5126800</v>
      </c>
      <c r="D14" s="222">
        <f>SUM(D16:D21)</f>
        <v>4533750</v>
      </c>
      <c r="E14" s="222">
        <f>SUM(E16+E18+E20)</f>
        <v>0</v>
      </c>
      <c r="F14" s="222">
        <f t="shared" si="1"/>
        <v>4533750</v>
      </c>
      <c r="G14" s="290">
        <f t="shared" ref="G14:G87" si="4">F14/C14*100</f>
        <v>88.432355465397521</v>
      </c>
      <c r="H14" s="291">
        <f t="shared" si="2"/>
        <v>4533750</v>
      </c>
      <c r="I14" s="291">
        <f t="shared" si="0"/>
        <v>0</v>
      </c>
      <c r="J14" s="291">
        <f t="shared" si="0"/>
        <v>4533750</v>
      </c>
      <c r="K14" s="292">
        <f t="shared" ref="K14:K89" si="5">J14/C14*100</f>
        <v>88.432355465397521</v>
      </c>
      <c r="L14" s="292"/>
      <c r="M14" s="238">
        <f t="shared" si="3"/>
        <v>593050</v>
      </c>
      <c r="N14" s="289"/>
      <c r="O14" s="282"/>
    </row>
    <row r="15" spans="1:15" s="217" customFormat="1" ht="14" x14ac:dyDescent="0.25">
      <c r="A15" s="270"/>
      <c r="B15" s="268" t="s">
        <v>157</v>
      </c>
      <c r="C15" s="224"/>
      <c r="D15" s="224"/>
      <c r="E15" s="254"/>
      <c r="F15" s="222">
        <f t="shared" si="1"/>
        <v>0</v>
      </c>
      <c r="G15" s="294"/>
      <c r="H15" s="254">
        <f t="shared" si="2"/>
        <v>0</v>
      </c>
      <c r="I15" s="254">
        <f t="shared" si="0"/>
        <v>0</v>
      </c>
      <c r="J15" s="254">
        <f t="shared" si="0"/>
        <v>0</v>
      </c>
      <c r="K15" s="295"/>
      <c r="L15" s="253"/>
      <c r="M15" s="238">
        <f t="shared" si="3"/>
        <v>0</v>
      </c>
      <c r="N15" s="289"/>
      <c r="O15" s="282"/>
    </row>
    <row r="16" spans="1:15" s="217" customFormat="1" ht="28" x14ac:dyDescent="0.25">
      <c r="A16" s="270"/>
      <c r="B16" s="271" t="s">
        <v>66</v>
      </c>
      <c r="C16" s="213">
        <v>4626800</v>
      </c>
      <c r="D16" s="213">
        <v>4283750</v>
      </c>
      <c r="E16" s="213">
        <v>0</v>
      </c>
      <c r="F16" s="259">
        <f t="shared" si="1"/>
        <v>4283750</v>
      </c>
      <c r="G16" s="294">
        <f t="shared" si="4"/>
        <v>92.585588311576032</v>
      </c>
      <c r="H16" s="254">
        <f t="shared" si="2"/>
        <v>4283750</v>
      </c>
      <c r="I16" s="254">
        <f t="shared" si="0"/>
        <v>0</v>
      </c>
      <c r="J16" s="254">
        <f t="shared" si="0"/>
        <v>4283750</v>
      </c>
      <c r="K16" s="295">
        <f t="shared" si="5"/>
        <v>92.585588311576032</v>
      </c>
      <c r="L16" s="295"/>
      <c r="M16" s="242">
        <f t="shared" si="3"/>
        <v>343050</v>
      </c>
      <c r="N16" s="289"/>
      <c r="O16" s="282"/>
    </row>
    <row r="17" spans="1:15" s="217" customFormat="1" ht="14.5" x14ac:dyDescent="0.25">
      <c r="A17" s="270"/>
      <c r="B17" s="268" t="s">
        <v>158</v>
      </c>
      <c r="C17" s="213"/>
      <c r="D17" s="224"/>
      <c r="E17" s="224"/>
      <c r="F17" s="259">
        <f t="shared" si="1"/>
        <v>0</v>
      </c>
      <c r="G17" s="294"/>
      <c r="H17" s="254">
        <f t="shared" si="2"/>
        <v>0</v>
      </c>
      <c r="I17" s="254">
        <f t="shared" si="0"/>
        <v>0</v>
      </c>
      <c r="J17" s="254">
        <f t="shared" si="0"/>
        <v>0</v>
      </c>
      <c r="K17" s="295"/>
      <c r="L17" s="253"/>
      <c r="M17" s="242">
        <f t="shared" si="3"/>
        <v>0</v>
      </c>
      <c r="N17" s="289"/>
      <c r="O17" s="282"/>
    </row>
    <row r="18" spans="1:15" s="217" customFormat="1" ht="14.5" x14ac:dyDescent="0.25">
      <c r="A18" s="270"/>
      <c r="B18" s="272" t="s">
        <v>159</v>
      </c>
      <c r="C18" s="213">
        <v>250000</v>
      </c>
      <c r="D18" s="213">
        <v>250000</v>
      </c>
      <c r="E18" s="213">
        <v>0</v>
      </c>
      <c r="F18" s="259">
        <f>D18+E18</f>
        <v>250000</v>
      </c>
      <c r="G18" s="294">
        <f t="shared" si="4"/>
        <v>100</v>
      </c>
      <c r="H18" s="254">
        <f t="shared" si="2"/>
        <v>250000</v>
      </c>
      <c r="I18" s="254">
        <f t="shared" si="0"/>
        <v>0</v>
      </c>
      <c r="J18" s="254">
        <f t="shared" si="0"/>
        <v>250000</v>
      </c>
      <c r="K18" s="295">
        <f t="shared" si="5"/>
        <v>100</v>
      </c>
      <c r="L18" s="295"/>
      <c r="M18" s="242">
        <f t="shared" si="3"/>
        <v>0</v>
      </c>
      <c r="N18" s="289"/>
      <c r="O18" s="282"/>
    </row>
    <row r="19" spans="1:15" s="217" customFormat="1" ht="14.5" x14ac:dyDescent="0.25">
      <c r="A19" s="270"/>
      <c r="B19" s="268" t="s">
        <v>160</v>
      </c>
      <c r="C19" s="225"/>
      <c r="D19" s="224"/>
      <c r="E19" s="224"/>
      <c r="F19" s="259">
        <f t="shared" si="1"/>
        <v>0</v>
      </c>
      <c r="G19" s="294"/>
      <c r="H19" s="254">
        <f t="shared" si="2"/>
        <v>0</v>
      </c>
      <c r="I19" s="254">
        <f t="shared" si="0"/>
        <v>0</v>
      </c>
      <c r="J19" s="254">
        <f t="shared" si="0"/>
        <v>0</v>
      </c>
      <c r="K19" s="295"/>
      <c r="L19" s="253"/>
      <c r="M19" s="242">
        <f t="shared" si="3"/>
        <v>0</v>
      </c>
      <c r="N19" s="289"/>
      <c r="O19" s="282"/>
    </row>
    <row r="20" spans="1:15" s="217" customFormat="1" ht="14.5" x14ac:dyDescent="0.25">
      <c r="A20" s="270"/>
      <c r="B20" s="272" t="s">
        <v>161</v>
      </c>
      <c r="C20" s="213">
        <v>250000</v>
      </c>
      <c r="D20" s="213">
        <v>0</v>
      </c>
      <c r="E20" s="213">
        <v>0</v>
      </c>
      <c r="F20" s="259">
        <f t="shared" si="1"/>
        <v>0</v>
      </c>
      <c r="G20" s="294">
        <f t="shared" si="4"/>
        <v>0</v>
      </c>
      <c r="H20" s="254">
        <f t="shared" si="2"/>
        <v>0</v>
      </c>
      <c r="I20" s="254">
        <f t="shared" si="0"/>
        <v>0</v>
      </c>
      <c r="J20" s="254">
        <f t="shared" si="0"/>
        <v>0</v>
      </c>
      <c r="K20" s="295">
        <f t="shared" si="5"/>
        <v>0</v>
      </c>
      <c r="L20" s="295"/>
      <c r="M20" s="242">
        <f t="shared" si="3"/>
        <v>250000</v>
      </c>
      <c r="N20" s="289"/>
      <c r="O20" s="282"/>
    </row>
    <row r="21" spans="1:15" s="217" customFormat="1" ht="14.5" x14ac:dyDescent="0.25">
      <c r="A21" s="270"/>
      <c r="B21" s="268" t="s">
        <v>162</v>
      </c>
      <c r="C21" s="213"/>
      <c r="D21" s="224"/>
      <c r="E21" s="224"/>
      <c r="F21" s="259">
        <f t="shared" si="1"/>
        <v>0</v>
      </c>
      <c r="G21" s="294"/>
      <c r="H21" s="254">
        <f t="shared" si="2"/>
        <v>0</v>
      </c>
      <c r="I21" s="254">
        <f t="shared" si="0"/>
        <v>0</v>
      </c>
      <c r="J21" s="254">
        <f t="shared" si="0"/>
        <v>0</v>
      </c>
      <c r="K21" s="295"/>
      <c r="L21" s="253"/>
      <c r="M21" s="242">
        <f t="shared" si="3"/>
        <v>0</v>
      </c>
      <c r="N21" s="289"/>
      <c r="O21" s="282"/>
    </row>
    <row r="22" spans="1:15" s="217" customFormat="1" ht="14.5" x14ac:dyDescent="0.25">
      <c r="A22" s="270"/>
      <c r="B22" s="268" t="s">
        <v>163</v>
      </c>
      <c r="C22" s="225"/>
      <c r="D22" s="224"/>
      <c r="E22" s="224"/>
      <c r="F22" s="259"/>
      <c r="G22" s="294"/>
      <c r="H22" s="254"/>
      <c r="I22" s="254"/>
      <c r="J22" s="254"/>
      <c r="K22" s="295"/>
      <c r="L22" s="253"/>
      <c r="M22" s="238">
        <f t="shared" si="3"/>
        <v>0</v>
      </c>
      <c r="N22" s="289"/>
      <c r="O22" s="282"/>
    </row>
    <row r="23" spans="1:15" s="217" customFormat="1" ht="14" x14ac:dyDescent="0.25">
      <c r="A23" s="264"/>
      <c r="B23" s="273" t="s">
        <v>164</v>
      </c>
      <c r="C23" s="226">
        <f>SUM(C25)</f>
        <v>1813076336</v>
      </c>
      <c r="D23" s="229">
        <f>D25</f>
        <v>1090287479</v>
      </c>
      <c r="E23" s="229">
        <f t="shared" ref="E23" si="6">E25</f>
        <v>104448154</v>
      </c>
      <c r="F23" s="222">
        <f t="shared" si="1"/>
        <v>1194735633</v>
      </c>
      <c r="G23" s="290">
        <f t="shared" si="4"/>
        <v>65.895495367603758</v>
      </c>
      <c r="H23" s="291">
        <f t="shared" si="2"/>
        <v>1090287479</v>
      </c>
      <c r="I23" s="291">
        <f t="shared" si="0"/>
        <v>104448154</v>
      </c>
      <c r="J23" s="291">
        <f t="shared" si="0"/>
        <v>1194735633</v>
      </c>
      <c r="K23" s="292">
        <f t="shared" si="5"/>
        <v>65.895495367603758</v>
      </c>
      <c r="L23" s="292"/>
      <c r="M23" s="238">
        <f t="shared" si="3"/>
        <v>618340703</v>
      </c>
      <c r="N23" s="293"/>
      <c r="O23" s="282"/>
    </row>
    <row r="24" spans="1:15" s="217" customFormat="1" ht="14" x14ac:dyDescent="0.25">
      <c r="A24" s="264"/>
      <c r="B24" s="268" t="s">
        <v>165</v>
      </c>
      <c r="C24" s="227"/>
      <c r="D24" s="224"/>
      <c r="E24" s="224"/>
      <c r="F24" s="222"/>
      <c r="G24" s="290"/>
      <c r="H24" s="291"/>
      <c r="I24" s="291"/>
      <c r="J24" s="291"/>
      <c r="K24" s="292"/>
      <c r="L24" s="253"/>
      <c r="M24" s="238">
        <f t="shared" si="3"/>
        <v>0</v>
      </c>
      <c r="N24" s="289"/>
      <c r="O24" s="282"/>
    </row>
    <row r="25" spans="1:15" s="217" customFormat="1" ht="14.5" x14ac:dyDescent="0.25">
      <c r="A25" s="270"/>
      <c r="B25" s="274" t="s">
        <v>84</v>
      </c>
      <c r="C25" s="228">
        <v>1813076336</v>
      </c>
      <c r="D25" s="213">
        <v>1090287479</v>
      </c>
      <c r="E25" s="213">
        <v>104448154</v>
      </c>
      <c r="F25" s="259">
        <f t="shared" si="1"/>
        <v>1194735633</v>
      </c>
      <c r="G25" s="294">
        <f t="shared" si="4"/>
        <v>65.895495367603758</v>
      </c>
      <c r="H25" s="254">
        <f t="shared" si="2"/>
        <v>1090287479</v>
      </c>
      <c r="I25" s="254">
        <f t="shared" si="2"/>
        <v>104448154</v>
      </c>
      <c r="J25" s="254">
        <f t="shared" si="2"/>
        <v>1194735633</v>
      </c>
      <c r="K25" s="295">
        <f t="shared" si="5"/>
        <v>65.895495367603758</v>
      </c>
      <c r="L25" s="295"/>
      <c r="M25" s="242">
        <f t="shared" si="3"/>
        <v>618340703</v>
      </c>
      <c r="N25" s="289"/>
      <c r="O25" s="282"/>
    </row>
    <row r="26" spans="1:15" s="217" customFormat="1" ht="14" x14ac:dyDescent="0.25">
      <c r="A26" s="264"/>
      <c r="B26" s="268" t="s">
        <v>123</v>
      </c>
      <c r="C26" s="223"/>
      <c r="D26" s="224"/>
      <c r="E26" s="224"/>
      <c r="F26" s="222"/>
      <c r="G26" s="294"/>
      <c r="H26" s="291"/>
      <c r="I26" s="291"/>
      <c r="J26" s="291"/>
      <c r="K26" s="295"/>
      <c r="L26" s="253"/>
      <c r="M26" s="238">
        <f t="shared" si="3"/>
        <v>0</v>
      </c>
      <c r="N26" s="289"/>
      <c r="O26" s="282"/>
    </row>
    <row r="27" spans="1:15" s="217" customFormat="1" ht="14" x14ac:dyDescent="0.25">
      <c r="A27" s="264"/>
      <c r="B27" s="273" t="s">
        <v>166</v>
      </c>
      <c r="C27" s="229">
        <f>C29</f>
        <v>0</v>
      </c>
      <c r="D27" s="229">
        <f>D29</f>
        <v>0</v>
      </c>
      <c r="E27" s="229">
        <f t="shared" ref="E27:F27" si="7">E29</f>
        <v>0</v>
      </c>
      <c r="F27" s="229">
        <f t="shared" si="7"/>
        <v>0</v>
      </c>
      <c r="G27" s="290">
        <v>0</v>
      </c>
      <c r="H27" s="291">
        <f>D27</f>
        <v>0</v>
      </c>
      <c r="I27" s="291">
        <f t="shared" ref="I27:K27" si="8">E27</f>
        <v>0</v>
      </c>
      <c r="J27" s="291">
        <f t="shared" si="8"/>
        <v>0</v>
      </c>
      <c r="K27" s="291">
        <f t="shared" si="8"/>
        <v>0</v>
      </c>
      <c r="L27" s="253"/>
      <c r="M27" s="238">
        <f t="shared" si="3"/>
        <v>0</v>
      </c>
      <c r="N27" s="289"/>
      <c r="O27" s="282"/>
    </row>
    <row r="28" spans="1:15" s="217" customFormat="1" ht="14" x14ac:dyDescent="0.25">
      <c r="A28" s="264"/>
      <c r="B28" s="268" t="s">
        <v>167</v>
      </c>
      <c r="C28" s="223"/>
      <c r="D28" s="224"/>
      <c r="E28" s="224"/>
      <c r="F28" s="222"/>
      <c r="G28" s="294"/>
      <c r="H28" s="291"/>
      <c r="I28" s="291"/>
      <c r="J28" s="291"/>
      <c r="K28" s="295"/>
      <c r="L28" s="253"/>
      <c r="M28" s="238">
        <f t="shared" si="3"/>
        <v>0</v>
      </c>
      <c r="N28" s="289"/>
      <c r="O28" s="282"/>
    </row>
    <row r="29" spans="1:15" s="217" customFormat="1" ht="28" x14ac:dyDescent="0.25">
      <c r="A29" s="264"/>
      <c r="B29" s="275" t="s">
        <v>168</v>
      </c>
      <c r="C29" s="223">
        <v>0</v>
      </c>
      <c r="D29" s="224">
        <v>0</v>
      </c>
      <c r="E29" s="224">
        <v>0</v>
      </c>
      <c r="F29" s="259">
        <f>D29+E29</f>
        <v>0</v>
      </c>
      <c r="G29" s="294">
        <v>0</v>
      </c>
      <c r="H29" s="254">
        <f>D29</f>
        <v>0</v>
      </c>
      <c r="I29" s="254">
        <f t="shared" ref="I29:K29" si="9">E29</f>
        <v>0</v>
      </c>
      <c r="J29" s="254">
        <f t="shared" si="9"/>
        <v>0</v>
      </c>
      <c r="K29" s="254">
        <f t="shared" si="9"/>
        <v>0</v>
      </c>
      <c r="L29" s="253"/>
      <c r="M29" s="242">
        <f t="shared" si="3"/>
        <v>0</v>
      </c>
      <c r="N29" s="289"/>
      <c r="O29" s="282"/>
    </row>
    <row r="30" spans="1:15" s="217" customFormat="1" ht="14" x14ac:dyDescent="0.25">
      <c r="A30" s="264"/>
      <c r="B30" s="268" t="s">
        <v>92</v>
      </c>
      <c r="C30" s="223"/>
      <c r="D30" s="224"/>
      <c r="E30" s="224"/>
      <c r="F30" s="222"/>
      <c r="G30" s="290"/>
      <c r="H30" s="291"/>
      <c r="I30" s="291"/>
      <c r="J30" s="291"/>
      <c r="K30" s="295"/>
      <c r="L30" s="253"/>
      <c r="M30" s="238">
        <f t="shared" si="3"/>
        <v>0</v>
      </c>
      <c r="N30" s="289"/>
      <c r="O30" s="282"/>
    </row>
    <row r="31" spans="1:15" s="217" customFormat="1" ht="14" x14ac:dyDescent="0.25">
      <c r="A31" s="264"/>
      <c r="B31" s="273" t="s">
        <v>169</v>
      </c>
      <c r="C31" s="229">
        <f>SUM(C33+C35+C37+C39+C41+C43+C45+C47+C49)</f>
        <v>51281000</v>
      </c>
      <c r="D31" s="229">
        <f>SUM(D33+D35+D37+D39+D41+D43+D45+D47+D49)</f>
        <v>19395400</v>
      </c>
      <c r="E31" s="229">
        <f>SUM(E33:E49)</f>
        <v>0</v>
      </c>
      <c r="F31" s="222">
        <f t="shared" si="1"/>
        <v>19395400</v>
      </c>
      <c r="G31" s="290">
        <f t="shared" si="4"/>
        <v>37.821805347009615</v>
      </c>
      <c r="H31" s="291">
        <f t="shared" si="2"/>
        <v>19395400</v>
      </c>
      <c r="I31" s="291">
        <f t="shared" si="2"/>
        <v>0</v>
      </c>
      <c r="J31" s="291">
        <f t="shared" si="2"/>
        <v>19395400</v>
      </c>
      <c r="K31" s="295">
        <f t="shared" si="5"/>
        <v>37.821805347009615</v>
      </c>
      <c r="L31" s="296"/>
      <c r="M31" s="238">
        <f t="shared" si="3"/>
        <v>31885600</v>
      </c>
      <c r="N31" s="297"/>
      <c r="O31" s="282"/>
    </row>
    <row r="32" spans="1:15" s="217" customFormat="1" ht="14" x14ac:dyDescent="0.25">
      <c r="A32" s="264"/>
      <c r="B32" s="268" t="s">
        <v>93</v>
      </c>
      <c r="C32" s="223"/>
      <c r="D32" s="224"/>
      <c r="E32" s="224"/>
      <c r="F32" s="222"/>
      <c r="G32" s="290"/>
      <c r="H32" s="291"/>
      <c r="I32" s="291"/>
      <c r="J32" s="291"/>
      <c r="K32" s="295"/>
      <c r="L32" s="296"/>
      <c r="M32" s="238">
        <f t="shared" si="3"/>
        <v>0</v>
      </c>
      <c r="N32" s="297"/>
      <c r="O32" s="282"/>
    </row>
    <row r="33" spans="1:15" s="217" customFormat="1" ht="28" x14ac:dyDescent="0.25">
      <c r="A33" s="270"/>
      <c r="B33" s="275" t="s">
        <v>170</v>
      </c>
      <c r="C33" s="228">
        <v>2000000</v>
      </c>
      <c r="D33" s="213">
        <v>980000</v>
      </c>
      <c r="E33" s="213">
        <v>0</v>
      </c>
      <c r="F33" s="259">
        <f t="shared" si="1"/>
        <v>980000</v>
      </c>
      <c r="G33" s="294">
        <f t="shared" si="4"/>
        <v>49</v>
      </c>
      <c r="H33" s="254">
        <f t="shared" si="2"/>
        <v>980000</v>
      </c>
      <c r="I33" s="254">
        <f t="shared" si="2"/>
        <v>0</v>
      </c>
      <c r="J33" s="254">
        <f t="shared" si="2"/>
        <v>980000</v>
      </c>
      <c r="K33" s="295">
        <f t="shared" si="5"/>
        <v>49</v>
      </c>
      <c r="L33" s="296"/>
      <c r="M33" s="242">
        <f t="shared" si="3"/>
        <v>1020000</v>
      </c>
      <c r="N33" s="297"/>
      <c r="O33" s="282"/>
    </row>
    <row r="34" spans="1:15" s="217" customFormat="1" ht="14" x14ac:dyDescent="0.25">
      <c r="A34" s="270"/>
      <c r="B34" s="268" t="s">
        <v>126</v>
      </c>
      <c r="C34" s="228"/>
      <c r="D34" s="224"/>
      <c r="E34" s="224"/>
      <c r="F34" s="259"/>
      <c r="G34" s="294"/>
      <c r="H34" s="254"/>
      <c r="I34" s="254"/>
      <c r="J34" s="254"/>
      <c r="K34" s="295"/>
      <c r="L34" s="296"/>
      <c r="M34" s="242">
        <f t="shared" si="3"/>
        <v>0</v>
      </c>
      <c r="N34" s="297"/>
      <c r="O34" s="282"/>
    </row>
    <row r="35" spans="1:15" s="217" customFormat="1" ht="14.5" x14ac:dyDescent="0.25">
      <c r="A35" s="270"/>
      <c r="B35" s="272" t="s">
        <v>127</v>
      </c>
      <c r="C35" s="228">
        <v>14105000</v>
      </c>
      <c r="D35" s="213">
        <v>6974300</v>
      </c>
      <c r="E35" s="213"/>
      <c r="F35" s="259">
        <f t="shared" si="1"/>
        <v>6974300</v>
      </c>
      <c r="G35" s="294">
        <f t="shared" si="4"/>
        <v>49.445586671393123</v>
      </c>
      <c r="H35" s="254">
        <f t="shared" si="2"/>
        <v>6974300</v>
      </c>
      <c r="I35" s="254">
        <f t="shared" si="2"/>
        <v>0</v>
      </c>
      <c r="J35" s="254">
        <f t="shared" si="2"/>
        <v>6974300</v>
      </c>
      <c r="K35" s="295">
        <f t="shared" si="5"/>
        <v>49.445586671393123</v>
      </c>
      <c r="L35" s="296"/>
      <c r="M35" s="242">
        <f t="shared" si="3"/>
        <v>7130700</v>
      </c>
      <c r="N35" s="297"/>
      <c r="O35" s="282"/>
    </row>
    <row r="36" spans="1:15" s="217" customFormat="1" ht="14.5" x14ac:dyDescent="0.25">
      <c r="A36" s="270"/>
      <c r="B36" s="268" t="s">
        <v>171</v>
      </c>
      <c r="C36" s="228"/>
      <c r="D36" s="255"/>
      <c r="E36" s="213"/>
      <c r="F36" s="259"/>
      <c r="G36" s="294"/>
      <c r="H36" s="254"/>
      <c r="I36" s="254"/>
      <c r="J36" s="254"/>
      <c r="K36" s="295"/>
      <c r="L36" s="296"/>
      <c r="M36" s="242">
        <f t="shared" si="3"/>
        <v>0</v>
      </c>
      <c r="N36" s="297"/>
      <c r="O36" s="282"/>
    </row>
    <row r="37" spans="1:15" s="217" customFormat="1" ht="14.5" x14ac:dyDescent="0.25">
      <c r="A37" s="270"/>
      <c r="B37" s="272" t="s">
        <v>172</v>
      </c>
      <c r="C37" s="228">
        <v>2750000</v>
      </c>
      <c r="D37" s="255">
        <v>0</v>
      </c>
      <c r="E37" s="213">
        <v>0</v>
      </c>
      <c r="F37" s="259">
        <f t="shared" si="1"/>
        <v>0</v>
      </c>
      <c r="G37" s="294">
        <f t="shared" si="4"/>
        <v>0</v>
      </c>
      <c r="H37" s="254">
        <f t="shared" si="2"/>
        <v>0</v>
      </c>
      <c r="I37" s="254">
        <f t="shared" si="2"/>
        <v>0</v>
      </c>
      <c r="J37" s="254">
        <f t="shared" si="2"/>
        <v>0</v>
      </c>
      <c r="K37" s="295">
        <f t="shared" si="5"/>
        <v>0</v>
      </c>
      <c r="L37" s="296"/>
      <c r="M37" s="242">
        <f t="shared" si="3"/>
        <v>2750000</v>
      </c>
      <c r="N37" s="297"/>
      <c r="O37" s="282"/>
    </row>
    <row r="38" spans="1:15" s="217" customFormat="1" ht="14" x14ac:dyDescent="0.25">
      <c r="A38" s="270"/>
      <c r="B38" s="268" t="s">
        <v>94</v>
      </c>
      <c r="C38" s="228"/>
      <c r="D38" s="224"/>
      <c r="E38" s="224"/>
      <c r="F38" s="259"/>
      <c r="G38" s="294"/>
      <c r="H38" s="254"/>
      <c r="I38" s="254"/>
      <c r="J38" s="254"/>
      <c r="K38" s="295"/>
      <c r="L38" s="296"/>
      <c r="M38" s="242">
        <f t="shared" si="3"/>
        <v>0</v>
      </c>
      <c r="N38" s="297"/>
      <c r="O38" s="282"/>
    </row>
    <row r="39" spans="1:15" s="217" customFormat="1" ht="14.5" x14ac:dyDescent="0.25">
      <c r="A39" s="270"/>
      <c r="B39" s="272" t="s">
        <v>68</v>
      </c>
      <c r="C39" s="228">
        <v>6746000</v>
      </c>
      <c r="D39" s="213">
        <v>1057000</v>
      </c>
      <c r="E39" s="213">
        <v>0</v>
      </c>
      <c r="F39" s="259">
        <f t="shared" si="1"/>
        <v>1057000</v>
      </c>
      <c r="G39" s="294">
        <f t="shared" si="4"/>
        <v>15.668544322561518</v>
      </c>
      <c r="H39" s="254">
        <f t="shared" si="2"/>
        <v>1057000</v>
      </c>
      <c r="I39" s="254">
        <f t="shared" si="2"/>
        <v>0</v>
      </c>
      <c r="J39" s="254">
        <f t="shared" si="2"/>
        <v>1057000</v>
      </c>
      <c r="K39" s="295">
        <f t="shared" si="5"/>
        <v>15.668544322561518</v>
      </c>
      <c r="L39" s="296"/>
      <c r="M39" s="242">
        <f t="shared" si="3"/>
        <v>5689000</v>
      </c>
      <c r="N39" s="297"/>
      <c r="O39" s="282"/>
    </row>
    <row r="40" spans="1:15" s="217" customFormat="1" ht="14" x14ac:dyDescent="0.25">
      <c r="A40" s="270"/>
      <c r="B40" s="268" t="s">
        <v>95</v>
      </c>
      <c r="C40" s="228"/>
      <c r="D40" s="224"/>
      <c r="E40" s="224"/>
      <c r="F40" s="259"/>
      <c r="G40" s="294"/>
      <c r="H40" s="254"/>
      <c r="I40" s="254"/>
      <c r="J40" s="254"/>
      <c r="K40" s="295"/>
      <c r="L40" s="296"/>
      <c r="M40" s="242">
        <f t="shared" si="3"/>
        <v>0</v>
      </c>
      <c r="N40" s="297"/>
      <c r="O40" s="282"/>
    </row>
    <row r="41" spans="1:15" s="217" customFormat="1" ht="14.5" x14ac:dyDescent="0.25">
      <c r="A41" s="270"/>
      <c r="B41" s="272" t="s">
        <v>17</v>
      </c>
      <c r="C41" s="228">
        <v>5380000</v>
      </c>
      <c r="D41" s="213">
        <v>3601600</v>
      </c>
      <c r="E41" s="213">
        <v>0</v>
      </c>
      <c r="F41" s="259">
        <f t="shared" si="1"/>
        <v>3601600</v>
      </c>
      <c r="G41" s="294">
        <f t="shared" si="4"/>
        <v>66.944237918215606</v>
      </c>
      <c r="H41" s="254">
        <f t="shared" si="2"/>
        <v>3601600</v>
      </c>
      <c r="I41" s="254">
        <f t="shared" si="2"/>
        <v>0</v>
      </c>
      <c r="J41" s="254">
        <f t="shared" si="2"/>
        <v>3601600</v>
      </c>
      <c r="K41" s="295">
        <f t="shared" si="5"/>
        <v>66.944237918215606</v>
      </c>
      <c r="L41" s="296"/>
      <c r="M41" s="242">
        <f t="shared" si="3"/>
        <v>1778400</v>
      </c>
      <c r="N41" s="297"/>
      <c r="O41" s="282"/>
    </row>
    <row r="42" spans="1:15" s="217" customFormat="1" ht="14" x14ac:dyDescent="0.25">
      <c r="A42" s="270"/>
      <c r="B42" s="268" t="s">
        <v>96</v>
      </c>
      <c r="C42" s="228"/>
      <c r="D42" s="224"/>
      <c r="E42" s="224"/>
      <c r="F42" s="259"/>
      <c r="G42" s="294"/>
      <c r="H42" s="254"/>
      <c r="I42" s="254"/>
      <c r="J42" s="254"/>
      <c r="K42" s="295"/>
      <c r="L42" s="296"/>
      <c r="M42" s="242">
        <f t="shared" si="3"/>
        <v>0</v>
      </c>
      <c r="N42" s="297"/>
      <c r="O42" s="282"/>
    </row>
    <row r="43" spans="1:15" s="217" customFormat="1" ht="28" x14ac:dyDescent="0.25">
      <c r="A43" s="270"/>
      <c r="B43" s="275" t="s">
        <v>173</v>
      </c>
      <c r="C43" s="228">
        <v>0</v>
      </c>
      <c r="D43" s="213">
        <v>0</v>
      </c>
      <c r="E43" s="213">
        <v>0</v>
      </c>
      <c r="F43" s="259">
        <f t="shared" si="1"/>
        <v>0</v>
      </c>
      <c r="G43" s="294"/>
      <c r="H43" s="254">
        <f t="shared" si="2"/>
        <v>0</v>
      </c>
      <c r="I43" s="254">
        <f t="shared" si="2"/>
        <v>0</v>
      </c>
      <c r="J43" s="254">
        <f t="shared" si="2"/>
        <v>0</v>
      </c>
      <c r="K43" s="295"/>
      <c r="L43" s="296"/>
      <c r="M43" s="242">
        <f t="shared" si="3"/>
        <v>0</v>
      </c>
      <c r="N43" s="297"/>
      <c r="O43" s="282"/>
    </row>
    <row r="44" spans="1:15" s="217" customFormat="1" ht="14" x14ac:dyDescent="0.25">
      <c r="A44" s="270"/>
      <c r="B44" s="268" t="s">
        <v>140</v>
      </c>
      <c r="C44" s="228"/>
      <c r="D44" s="224"/>
      <c r="E44" s="224"/>
      <c r="F44" s="259"/>
      <c r="G44" s="294"/>
      <c r="H44" s="254"/>
      <c r="I44" s="254"/>
      <c r="J44" s="254"/>
      <c r="K44" s="295"/>
      <c r="L44" s="296"/>
      <c r="M44" s="242">
        <f t="shared" si="3"/>
        <v>0</v>
      </c>
      <c r="N44" s="297"/>
      <c r="O44" s="282"/>
    </row>
    <row r="45" spans="1:15" s="217" customFormat="1" ht="14.5" x14ac:dyDescent="0.25">
      <c r="A45" s="270"/>
      <c r="B45" s="272" t="s">
        <v>174</v>
      </c>
      <c r="C45" s="228">
        <v>450000</v>
      </c>
      <c r="D45" s="213">
        <v>0</v>
      </c>
      <c r="E45" s="213">
        <v>0</v>
      </c>
      <c r="F45" s="259">
        <f t="shared" si="1"/>
        <v>0</v>
      </c>
      <c r="G45" s="294">
        <f t="shared" si="4"/>
        <v>0</v>
      </c>
      <c r="H45" s="254">
        <f t="shared" si="2"/>
        <v>0</v>
      </c>
      <c r="I45" s="254">
        <f t="shared" si="2"/>
        <v>0</v>
      </c>
      <c r="J45" s="254">
        <f t="shared" si="2"/>
        <v>0</v>
      </c>
      <c r="K45" s="295">
        <f t="shared" si="5"/>
        <v>0</v>
      </c>
      <c r="L45" s="296"/>
      <c r="M45" s="242">
        <f t="shared" si="3"/>
        <v>450000</v>
      </c>
      <c r="N45" s="297"/>
      <c r="O45" s="282"/>
    </row>
    <row r="46" spans="1:15" s="217" customFormat="1" ht="14" x14ac:dyDescent="0.25">
      <c r="A46" s="270"/>
      <c r="B46" s="268" t="s">
        <v>97</v>
      </c>
      <c r="C46" s="228"/>
      <c r="D46" s="224"/>
      <c r="E46" s="224"/>
      <c r="F46" s="259"/>
      <c r="G46" s="294"/>
      <c r="H46" s="254"/>
      <c r="I46" s="254"/>
      <c r="J46" s="254"/>
      <c r="K46" s="295"/>
      <c r="L46" s="296"/>
      <c r="M46" s="242">
        <f t="shared" si="3"/>
        <v>0</v>
      </c>
      <c r="N46" s="297"/>
      <c r="O46" s="282"/>
    </row>
    <row r="47" spans="1:15" s="217" customFormat="1" ht="28" x14ac:dyDescent="0.25">
      <c r="A47" s="270"/>
      <c r="B47" s="275" t="s">
        <v>175</v>
      </c>
      <c r="C47" s="228">
        <v>18700000</v>
      </c>
      <c r="D47" s="255">
        <v>5645000</v>
      </c>
      <c r="E47" s="255">
        <v>0</v>
      </c>
      <c r="F47" s="259">
        <f t="shared" si="1"/>
        <v>5645000</v>
      </c>
      <c r="G47" s="294">
        <f t="shared" si="4"/>
        <v>30.18716577540107</v>
      </c>
      <c r="H47" s="254">
        <f t="shared" si="2"/>
        <v>5645000</v>
      </c>
      <c r="I47" s="254">
        <f t="shared" si="2"/>
        <v>0</v>
      </c>
      <c r="J47" s="254">
        <f t="shared" si="2"/>
        <v>5645000</v>
      </c>
      <c r="K47" s="295">
        <f t="shared" si="5"/>
        <v>30.18716577540107</v>
      </c>
      <c r="L47" s="253"/>
      <c r="M47" s="242">
        <f t="shared" si="3"/>
        <v>13055000</v>
      </c>
      <c r="N47" s="289"/>
      <c r="O47" s="282"/>
    </row>
    <row r="48" spans="1:15" s="217" customFormat="1" ht="14.5" x14ac:dyDescent="0.25">
      <c r="A48" s="270"/>
      <c r="B48" s="268" t="s">
        <v>116</v>
      </c>
      <c r="C48" s="228"/>
      <c r="D48" s="255"/>
      <c r="E48" s="255"/>
      <c r="F48" s="259"/>
      <c r="G48" s="294"/>
      <c r="H48" s="254"/>
      <c r="I48" s="254"/>
      <c r="J48" s="254"/>
      <c r="K48" s="295"/>
      <c r="L48" s="253"/>
      <c r="M48" s="242">
        <f t="shared" si="3"/>
        <v>0</v>
      </c>
      <c r="N48" s="289"/>
      <c r="O48" s="282"/>
    </row>
    <row r="49" spans="1:15" s="217" customFormat="1" ht="14.5" x14ac:dyDescent="0.25">
      <c r="A49" s="270"/>
      <c r="B49" s="275" t="s">
        <v>176</v>
      </c>
      <c r="C49" s="228">
        <v>1150000</v>
      </c>
      <c r="D49" s="255">
        <v>1137500</v>
      </c>
      <c r="E49" s="255">
        <v>0</v>
      </c>
      <c r="F49" s="259">
        <f>D49+E49</f>
        <v>1137500</v>
      </c>
      <c r="G49" s="294">
        <f t="shared" si="4"/>
        <v>98.91304347826086</v>
      </c>
      <c r="H49" s="254">
        <f t="shared" ref="H49:J49" si="10">D49</f>
        <v>1137500</v>
      </c>
      <c r="I49" s="254">
        <f t="shared" si="10"/>
        <v>0</v>
      </c>
      <c r="J49" s="254">
        <f t="shared" si="10"/>
        <v>1137500</v>
      </c>
      <c r="K49" s="295">
        <f t="shared" ref="K49" si="11">J49/C49*100</f>
        <v>98.91304347826086</v>
      </c>
      <c r="L49" s="253"/>
      <c r="M49" s="242">
        <f t="shared" si="3"/>
        <v>12500</v>
      </c>
      <c r="N49" s="289"/>
      <c r="O49" s="282"/>
    </row>
    <row r="50" spans="1:15" s="217" customFormat="1" ht="14.5" x14ac:dyDescent="0.3">
      <c r="A50" s="270"/>
      <c r="B50" s="265" t="s">
        <v>216</v>
      </c>
      <c r="C50" s="228"/>
      <c r="D50" s="255"/>
      <c r="E50" s="255"/>
      <c r="F50" s="259"/>
      <c r="G50" s="294"/>
      <c r="H50" s="254"/>
      <c r="I50" s="254"/>
      <c r="J50" s="254"/>
      <c r="K50" s="295"/>
      <c r="L50" s="253"/>
      <c r="M50" s="238"/>
      <c r="N50" s="289"/>
      <c r="O50" s="282"/>
    </row>
    <row r="51" spans="1:15" s="217" customFormat="1" ht="28" x14ac:dyDescent="0.25">
      <c r="A51" s="270"/>
      <c r="B51" s="269" t="s">
        <v>217</v>
      </c>
      <c r="C51" s="226">
        <f>C53</f>
        <v>13850000</v>
      </c>
      <c r="D51" s="255">
        <f>D53</f>
        <v>0</v>
      </c>
      <c r="E51" s="255">
        <f t="shared" ref="E51:M51" si="12">E53</f>
        <v>0</v>
      </c>
      <c r="F51" s="255">
        <f t="shared" si="12"/>
        <v>0</v>
      </c>
      <c r="G51" s="255">
        <f t="shared" si="12"/>
        <v>0</v>
      </c>
      <c r="H51" s="255">
        <f t="shared" si="12"/>
        <v>0</v>
      </c>
      <c r="I51" s="255">
        <f t="shared" si="12"/>
        <v>0</v>
      </c>
      <c r="J51" s="255">
        <f t="shared" si="12"/>
        <v>0</v>
      </c>
      <c r="K51" s="255">
        <f t="shared" si="12"/>
        <v>0</v>
      </c>
      <c r="L51" s="255">
        <f t="shared" si="12"/>
        <v>0</v>
      </c>
      <c r="M51" s="239">
        <f t="shared" si="12"/>
        <v>13850000</v>
      </c>
      <c r="N51" s="289"/>
      <c r="O51" s="282"/>
    </row>
    <row r="52" spans="1:15" s="217" customFormat="1" ht="14.5" x14ac:dyDescent="0.25">
      <c r="A52" s="270"/>
      <c r="B52" s="268" t="s">
        <v>218</v>
      </c>
      <c r="C52" s="228"/>
      <c r="D52" s="255"/>
      <c r="E52" s="255"/>
      <c r="F52" s="259"/>
      <c r="G52" s="294"/>
      <c r="H52" s="254"/>
      <c r="I52" s="254"/>
      <c r="J52" s="254"/>
      <c r="K52" s="295"/>
      <c r="L52" s="253"/>
      <c r="M52" s="238"/>
      <c r="N52" s="289"/>
      <c r="O52" s="282"/>
    </row>
    <row r="53" spans="1:15" s="217" customFormat="1" ht="14.5" x14ac:dyDescent="0.25">
      <c r="A53" s="270"/>
      <c r="B53" s="272" t="s">
        <v>219</v>
      </c>
      <c r="C53" s="228">
        <v>13850000</v>
      </c>
      <c r="D53" s="255">
        <v>0</v>
      </c>
      <c r="E53" s="255">
        <v>0</v>
      </c>
      <c r="F53" s="259">
        <f>D53+E53</f>
        <v>0</v>
      </c>
      <c r="G53" s="294">
        <v>0</v>
      </c>
      <c r="H53" s="254">
        <f t="shared" ref="H53" si="13">D53</f>
        <v>0</v>
      </c>
      <c r="I53" s="254">
        <f t="shared" ref="I53" si="14">E53</f>
        <v>0</v>
      </c>
      <c r="J53" s="254">
        <f t="shared" ref="J53" si="15">F53</f>
        <v>0</v>
      </c>
      <c r="K53" s="295">
        <v>0</v>
      </c>
      <c r="L53" s="253"/>
      <c r="M53" s="242">
        <f t="shared" ref="M53" si="16">C53-F53</f>
        <v>13850000</v>
      </c>
      <c r="N53" s="289"/>
      <c r="O53" s="282"/>
    </row>
    <row r="54" spans="1:15" s="217" customFormat="1" ht="14" x14ac:dyDescent="0.3">
      <c r="A54" s="264"/>
      <c r="B54" s="265" t="s">
        <v>98</v>
      </c>
      <c r="C54" s="228"/>
      <c r="D54" s="224"/>
      <c r="E54" s="224"/>
      <c r="F54" s="222"/>
      <c r="G54" s="290"/>
      <c r="H54" s="291"/>
      <c r="I54" s="291"/>
      <c r="J54" s="291"/>
      <c r="K54" s="295"/>
      <c r="L54" s="253"/>
      <c r="M54" s="238">
        <f t="shared" si="3"/>
        <v>0</v>
      </c>
      <c r="N54" s="289"/>
      <c r="O54" s="282"/>
    </row>
    <row r="55" spans="1:15" s="217" customFormat="1" ht="28" x14ac:dyDescent="0.25">
      <c r="A55" s="270"/>
      <c r="B55" s="269" t="s">
        <v>177</v>
      </c>
      <c r="C55" s="207">
        <f>SUM(C57+C59+C61)</f>
        <v>334750000</v>
      </c>
      <c r="D55" s="207">
        <f t="shared" ref="D55:E55" si="17">SUM(D57+D59+D61)</f>
        <v>220111485</v>
      </c>
      <c r="E55" s="207">
        <f t="shared" si="17"/>
        <v>24800000</v>
      </c>
      <c r="F55" s="222">
        <f t="shared" si="1"/>
        <v>244911485</v>
      </c>
      <c r="G55" s="290">
        <f t="shared" si="4"/>
        <v>73.162504854368933</v>
      </c>
      <c r="H55" s="291">
        <f t="shared" si="2"/>
        <v>220111485</v>
      </c>
      <c r="I55" s="291">
        <f t="shared" si="2"/>
        <v>24800000</v>
      </c>
      <c r="J55" s="291">
        <f t="shared" si="2"/>
        <v>244911485</v>
      </c>
      <c r="K55" s="292">
        <f t="shared" si="5"/>
        <v>73.162504854368933</v>
      </c>
      <c r="L55" s="298"/>
      <c r="M55" s="238">
        <f t="shared" si="3"/>
        <v>89838515</v>
      </c>
      <c r="N55" s="299"/>
      <c r="O55" s="282"/>
    </row>
    <row r="56" spans="1:15" s="217" customFormat="1" ht="14" x14ac:dyDescent="0.25">
      <c r="A56" s="270"/>
      <c r="B56" s="268" t="s">
        <v>142</v>
      </c>
      <c r="C56" s="230"/>
      <c r="D56" s="224"/>
      <c r="E56" s="224"/>
      <c r="F56" s="259"/>
      <c r="G56" s="294"/>
      <c r="H56" s="254"/>
      <c r="I56" s="254"/>
      <c r="J56" s="254"/>
      <c r="K56" s="295"/>
      <c r="L56" s="300"/>
      <c r="M56" s="238">
        <f t="shared" si="3"/>
        <v>0</v>
      </c>
      <c r="N56" s="297"/>
      <c r="O56" s="282"/>
    </row>
    <row r="57" spans="1:15" s="217" customFormat="1" ht="14.5" x14ac:dyDescent="0.25">
      <c r="A57" s="270"/>
      <c r="B57" s="272" t="s">
        <v>143</v>
      </c>
      <c r="C57" s="228">
        <v>550000</v>
      </c>
      <c r="D57" s="213">
        <v>275000</v>
      </c>
      <c r="E57" s="213">
        <v>0</v>
      </c>
      <c r="F57" s="259">
        <f t="shared" si="1"/>
        <v>275000</v>
      </c>
      <c r="G57" s="294">
        <f t="shared" si="4"/>
        <v>50</v>
      </c>
      <c r="H57" s="254">
        <f t="shared" si="2"/>
        <v>275000</v>
      </c>
      <c r="I57" s="254">
        <f t="shared" si="2"/>
        <v>0</v>
      </c>
      <c r="J57" s="254">
        <f t="shared" si="2"/>
        <v>275000</v>
      </c>
      <c r="K57" s="295">
        <f t="shared" si="5"/>
        <v>50</v>
      </c>
      <c r="L57" s="253"/>
      <c r="M57" s="242">
        <f t="shared" si="3"/>
        <v>275000</v>
      </c>
      <c r="N57" s="289"/>
      <c r="O57" s="282"/>
    </row>
    <row r="58" spans="1:15" s="217" customFormat="1" ht="14" x14ac:dyDescent="0.25">
      <c r="A58" s="270"/>
      <c r="B58" s="268" t="s">
        <v>99</v>
      </c>
      <c r="C58" s="228"/>
      <c r="D58" s="224"/>
      <c r="E58" s="224"/>
      <c r="F58" s="259"/>
      <c r="G58" s="294"/>
      <c r="H58" s="254"/>
      <c r="I58" s="254"/>
      <c r="J58" s="254"/>
      <c r="K58" s="295"/>
      <c r="L58" s="253"/>
      <c r="M58" s="242">
        <f t="shared" si="3"/>
        <v>0</v>
      </c>
      <c r="N58" s="289"/>
      <c r="O58" s="282"/>
    </row>
    <row r="59" spans="1:15" s="217" customFormat="1" ht="28" x14ac:dyDescent="0.25">
      <c r="A59" s="270"/>
      <c r="B59" s="276" t="s">
        <v>178</v>
      </c>
      <c r="C59" s="228">
        <v>19800000</v>
      </c>
      <c r="D59" s="213">
        <v>11636485</v>
      </c>
      <c r="E59" s="213">
        <v>0</v>
      </c>
      <c r="F59" s="259">
        <f t="shared" si="1"/>
        <v>11636485</v>
      </c>
      <c r="G59" s="294">
        <f t="shared" si="4"/>
        <v>58.770126262626263</v>
      </c>
      <c r="H59" s="254">
        <f t="shared" si="2"/>
        <v>11636485</v>
      </c>
      <c r="I59" s="254">
        <f t="shared" si="2"/>
        <v>0</v>
      </c>
      <c r="J59" s="254">
        <f t="shared" si="2"/>
        <v>11636485</v>
      </c>
      <c r="K59" s="295">
        <f t="shared" si="5"/>
        <v>58.770126262626263</v>
      </c>
      <c r="L59" s="300"/>
      <c r="M59" s="242">
        <f t="shared" si="3"/>
        <v>8163515</v>
      </c>
      <c r="N59" s="297"/>
      <c r="O59" s="282"/>
    </row>
    <row r="60" spans="1:15" s="217" customFormat="1" ht="14" x14ac:dyDescent="0.25">
      <c r="A60" s="270"/>
      <c r="B60" s="268" t="s">
        <v>100</v>
      </c>
      <c r="C60" s="228"/>
      <c r="D60" s="224"/>
      <c r="E60" s="224"/>
      <c r="F60" s="259"/>
      <c r="G60" s="294"/>
      <c r="H60" s="254"/>
      <c r="I60" s="254"/>
      <c r="J60" s="254"/>
      <c r="K60" s="295"/>
      <c r="L60" s="300"/>
      <c r="M60" s="242">
        <f t="shared" si="3"/>
        <v>0</v>
      </c>
      <c r="N60" s="297"/>
      <c r="O60" s="282"/>
    </row>
    <row r="61" spans="1:15" s="217" customFormat="1" ht="14.5" x14ac:dyDescent="0.25">
      <c r="A61" s="270"/>
      <c r="B61" s="272" t="s">
        <v>72</v>
      </c>
      <c r="C61" s="228">
        <v>314400000</v>
      </c>
      <c r="D61" s="213">
        <v>208200000</v>
      </c>
      <c r="E61" s="379">
        <v>24800000</v>
      </c>
      <c r="F61" s="259">
        <f t="shared" si="1"/>
        <v>233000000</v>
      </c>
      <c r="G61" s="294">
        <f t="shared" si="4"/>
        <v>74.109414758269722</v>
      </c>
      <c r="H61" s="254">
        <f t="shared" si="2"/>
        <v>208200000</v>
      </c>
      <c r="I61" s="254">
        <f t="shared" si="2"/>
        <v>24800000</v>
      </c>
      <c r="J61" s="254">
        <f t="shared" si="2"/>
        <v>233000000</v>
      </c>
      <c r="K61" s="295">
        <f t="shared" si="5"/>
        <v>74.109414758269722</v>
      </c>
      <c r="L61" s="253"/>
      <c r="M61" s="242">
        <f t="shared" si="3"/>
        <v>81400000</v>
      </c>
      <c r="N61" s="289"/>
      <c r="O61" s="282"/>
    </row>
    <row r="62" spans="1:15" s="217" customFormat="1" ht="14" x14ac:dyDescent="0.3">
      <c r="A62" s="270"/>
      <c r="B62" s="265" t="s">
        <v>101</v>
      </c>
      <c r="C62" s="228"/>
      <c r="D62" s="224"/>
      <c r="E62" s="224"/>
      <c r="F62" s="222"/>
      <c r="G62" s="290"/>
      <c r="H62" s="291"/>
      <c r="I62" s="291"/>
      <c r="J62" s="291"/>
      <c r="K62" s="295"/>
      <c r="L62" s="253"/>
      <c r="M62" s="238">
        <f t="shared" si="3"/>
        <v>0</v>
      </c>
      <c r="N62" s="289"/>
      <c r="O62" s="282"/>
    </row>
    <row r="63" spans="1:15" s="217" customFormat="1" ht="28" x14ac:dyDescent="0.25">
      <c r="A63" s="270"/>
      <c r="B63" s="277" t="s">
        <v>179</v>
      </c>
      <c r="C63" s="207">
        <f>SUM(C65+C67+C69)</f>
        <v>54114000</v>
      </c>
      <c r="D63" s="207">
        <f>SUM(D65+D67+D69)</f>
        <v>28753000</v>
      </c>
      <c r="E63" s="207">
        <f>SUM(E65:E69)</f>
        <v>2500000</v>
      </c>
      <c r="F63" s="222">
        <f t="shared" si="1"/>
        <v>31253000</v>
      </c>
      <c r="G63" s="290">
        <f t="shared" si="4"/>
        <v>57.754000813098273</v>
      </c>
      <c r="H63" s="291">
        <f t="shared" si="2"/>
        <v>28753000</v>
      </c>
      <c r="I63" s="291">
        <f t="shared" si="2"/>
        <v>2500000</v>
      </c>
      <c r="J63" s="291">
        <f t="shared" si="2"/>
        <v>31253000</v>
      </c>
      <c r="K63" s="292">
        <f t="shared" si="5"/>
        <v>57.754000813098273</v>
      </c>
      <c r="L63" s="301"/>
      <c r="M63" s="238">
        <f t="shared" si="3"/>
        <v>22861000</v>
      </c>
      <c r="N63" s="293"/>
      <c r="O63" s="282"/>
    </row>
    <row r="64" spans="1:15" s="217" customFormat="1" ht="14" x14ac:dyDescent="0.25">
      <c r="A64" s="270"/>
      <c r="B64" s="268" t="s">
        <v>102</v>
      </c>
      <c r="C64" s="207"/>
      <c r="D64" s="224"/>
      <c r="E64" s="224"/>
      <c r="F64" s="222"/>
      <c r="G64" s="290"/>
      <c r="H64" s="291"/>
      <c r="I64" s="291"/>
      <c r="J64" s="291"/>
      <c r="K64" s="295"/>
      <c r="L64" s="253"/>
      <c r="M64" s="238">
        <f t="shared" si="3"/>
        <v>0</v>
      </c>
      <c r="N64" s="289"/>
      <c r="O64" s="282"/>
    </row>
    <row r="65" spans="1:15" s="217" customFormat="1" ht="42" x14ac:dyDescent="0.25">
      <c r="A65" s="270"/>
      <c r="B65" s="276" t="s">
        <v>180</v>
      </c>
      <c r="C65" s="228">
        <v>48194000</v>
      </c>
      <c r="D65" s="258">
        <v>26753000</v>
      </c>
      <c r="E65" s="258">
        <v>2500000</v>
      </c>
      <c r="F65" s="259">
        <f t="shared" si="1"/>
        <v>29253000</v>
      </c>
      <c r="G65" s="294">
        <f t="shared" si="4"/>
        <v>60.698427190106649</v>
      </c>
      <c r="H65" s="254">
        <f t="shared" si="2"/>
        <v>26753000</v>
      </c>
      <c r="I65" s="254">
        <f t="shared" si="2"/>
        <v>2500000</v>
      </c>
      <c r="J65" s="254">
        <f t="shared" si="2"/>
        <v>29253000</v>
      </c>
      <c r="K65" s="295">
        <f t="shared" si="5"/>
        <v>60.698427190106649</v>
      </c>
      <c r="L65" s="253"/>
      <c r="M65" s="242">
        <f t="shared" si="3"/>
        <v>18941000</v>
      </c>
      <c r="N65" s="289"/>
      <c r="O65" s="282"/>
    </row>
    <row r="66" spans="1:15" s="217" customFormat="1" ht="14" x14ac:dyDescent="0.25">
      <c r="A66" s="270"/>
      <c r="B66" s="268" t="s">
        <v>103</v>
      </c>
      <c r="C66" s="228"/>
      <c r="D66" s="224"/>
      <c r="E66" s="224"/>
      <c r="F66" s="222"/>
      <c r="G66" s="290"/>
      <c r="H66" s="291"/>
      <c r="I66" s="291"/>
      <c r="J66" s="291"/>
      <c r="K66" s="295"/>
      <c r="L66" s="253"/>
      <c r="M66" s="242">
        <f t="shared" si="3"/>
        <v>0</v>
      </c>
      <c r="N66" s="289"/>
      <c r="O66" s="282"/>
    </row>
    <row r="67" spans="1:15" s="217" customFormat="1" ht="14" x14ac:dyDescent="0.25">
      <c r="A67" s="270"/>
      <c r="B67" s="272" t="s">
        <v>181</v>
      </c>
      <c r="C67" s="228">
        <v>2920000</v>
      </c>
      <c r="D67" s="258">
        <v>0</v>
      </c>
      <c r="E67" s="256">
        <v>0</v>
      </c>
      <c r="F67" s="259">
        <f t="shared" si="1"/>
        <v>0</v>
      </c>
      <c r="G67" s="294">
        <f t="shared" si="4"/>
        <v>0</v>
      </c>
      <c r="H67" s="254">
        <f t="shared" si="2"/>
        <v>0</v>
      </c>
      <c r="I67" s="254">
        <f t="shared" si="2"/>
        <v>0</v>
      </c>
      <c r="J67" s="254">
        <f t="shared" si="2"/>
        <v>0</v>
      </c>
      <c r="K67" s="295">
        <f t="shared" si="5"/>
        <v>0</v>
      </c>
      <c r="L67" s="253"/>
      <c r="M67" s="242">
        <f t="shared" si="3"/>
        <v>2920000</v>
      </c>
      <c r="N67" s="289"/>
      <c r="O67" s="282"/>
    </row>
    <row r="68" spans="1:15" s="217" customFormat="1" ht="14" x14ac:dyDescent="0.25">
      <c r="A68" s="270"/>
      <c r="B68" s="268" t="s">
        <v>118</v>
      </c>
      <c r="C68" s="228"/>
      <c r="D68" s="258"/>
      <c r="E68" s="256"/>
      <c r="F68" s="259"/>
      <c r="G68" s="294"/>
      <c r="H68" s="254"/>
      <c r="I68" s="254"/>
      <c r="J68" s="254"/>
      <c r="K68" s="295"/>
      <c r="L68" s="253"/>
      <c r="M68" s="242">
        <f t="shared" si="3"/>
        <v>0</v>
      </c>
      <c r="N68" s="289"/>
      <c r="O68" s="282"/>
    </row>
    <row r="69" spans="1:15" s="217" customFormat="1" ht="14" x14ac:dyDescent="0.25">
      <c r="A69" s="270"/>
      <c r="B69" s="272" t="s">
        <v>182</v>
      </c>
      <c r="C69" s="228">
        <v>3000000</v>
      </c>
      <c r="D69" s="258">
        <v>2000000</v>
      </c>
      <c r="E69" s="256">
        <v>0</v>
      </c>
      <c r="F69" s="259">
        <f>D69+E69</f>
        <v>2000000</v>
      </c>
      <c r="G69" s="294">
        <f t="shared" si="4"/>
        <v>66.666666666666657</v>
      </c>
      <c r="H69" s="254">
        <f t="shared" ref="H69" si="18">D69</f>
        <v>2000000</v>
      </c>
      <c r="I69" s="254">
        <f t="shared" ref="I69" si="19">E69</f>
        <v>0</v>
      </c>
      <c r="J69" s="254">
        <f t="shared" ref="J69" si="20">F69</f>
        <v>2000000</v>
      </c>
      <c r="K69" s="295">
        <f t="shared" ref="K69" si="21">J69/C69*100</f>
        <v>66.666666666666657</v>
      </c>
      <c r="L69" s="253"/>
      <c r="M69" s="242">
        <f t="shared" si="3"/>
        <v>1000000</v>
      </c>
      <c r="N69" s="289"/>
      <c r="O69" s="282"/>
    </row>
    <row r="70" spans="1:15" s="217" customFormat="1" ht="14" x14ac:dyDescent="0.25">
      <c r="A70" s="270"/>
      <c r="B70" s="272" t="s">
        <v>183</v>
      </c>
      <c r="C70" s="228"/>
      <c r="D70" s="224"/>
      <c r="E70" s="224"/>
      <c r="F70" s="222"/>
      <c r="G70" s="290"/>
      <c r="H70" s="291"/>
      <c r="I70" s="291"/>
      <c r="J70" s="291"/>
      <c r="K70" s="292"/>
      <c r="L70" s="253"/>
      <c r="M70" s="238">
        <f t="shared" si="3"/>
        <v>0</v>
      </c>
      <c r="N70" s="289"/>
      <c r="O70" s="282"/>
    </row>
    <row r="71" spans="1:15" s="217" customFormat="1" ht="28" x14ac:dyDescent="0.25">
      <c r="A71" s="266">
        <v>2</v>
      </c>
      <c r="B71" s="278" t="s">
        <v>184</v>
      </c>
      <c r="C71" s="207">
        <f>C73</f>
        <v>3448000</v>
      </c>
      <c r="D71" s="207">
        <f t="shared" ref="D71:E71" si="22">D73</f>
        <v>948000</v>
      </c>
      <c r="E71" s="207">
        <f t="shared" si="22"/>
        <v>0</v>
      </c>
      <c r="F71" s="222">
        <f t="shared" si="1"/>
        <v>948000</v>
      </c>
      <c r="G71" s="290">
        <f t="shared" si="4"/>
        <v>27.494199535962878</v>
      </c>
      <c r="H71" s="291">
        <f t="shared" si="2"/>
        <v>948000</v>
      </c>
      <c r="I71" s="291">
        <f t="shared" si="2"/>
        <v>0</v>
      </c>
      <c r="J71" s="291">
        <f t="shared" si="2"/>
        <v>948000</v>
      </c>
      <c r="K71" s="292">
        <f t="shared" si="5"/>
        <v>27.494199535962878</v>
      </c>
      <c r="L71" s="292">
        <f>K71</f>
        <v>27.494199535962878</v>
      </c>
      <c r="M71" s="238">
        <f t="shared" si="3"/>
        <v>2500000</v>
      </c>
      <c r="N71" s="293"/>
      <c r="O71" s="282"/>
    </row>
    <row r="72" spans="1:15" s="217" customFormat="1" ht="14" x14ac:dyDescent="0.25">
      <c r="A72" s="270"/>
      <c r="B72" s="272" t="s">
        <v>104</v>
      </c>
      <c r="C72" s="207"/>
      <c r="D72" s="224"/>
      <c r="E72" s="224"/>
      <c r="F72" s="222"/>
      <c r="G72" s="290"/>
      <c r="H72" s="291"/>
      <c r="I72" s="291"/>
      <c r="J72" s="291"/>
      <c r="K72" s="292"/>
      <c r="L72" s="253"/>
      <c r="M72" s="238">
        <f t="shared" si="3"/>
        <v>0</v>
      </c>
      <c r="N72" s="289"/>
      <c r="O72" s="282"/>
    </row>
    <row r="73" spans="1:15" s="217" customFormat="1" ht="42" x14ac:dyDescent="0.25">
      <c r="A73" s="270"/>
      <c r="B73" s="278" t="s">
        <v>185</v>
      </c>
      <c r="C73" s="207">
        <f>SUM(C75+C77)</f>
        <v>3448000</v>
      </c>
      <c r="D73" s="207">
        <f t="shared" ref="D73:E73" si="23">SUM(D75+D77)</f>
        <v>948000</v>
      </c>
      <c r="E73" s="207">
        <f t="shared" si="23"/>
        <v>0</v>
      </c>
      <c r="F73" s="222">
        <f t="shared" si="1"/>
        <v>948000</v>
      </c>
      <c r="G73" s="290">
        <f t="shared" si="4"/>
        <v>27.494199535962878</v>
      </c>
      <c r="H73" s="291">
        <f t="shared" si="2"/>
        <v>948000</v>
      </c>
      <c r="I73" s="291">
        <f t="shared" si="2"/>
        <v>0</v>
      </c>
      <c r="J73" s="291">
        <f t="shared" si="2"/>
        <v>948000</v>
      </c>
      <c r="K73" s="292">
        <f t="shared" si="5"/>
        <v>27.494199535962878</v>
      </c>
      <c r="L73" s="301"/>
      <c r="M73" s="238">
        <f t="shared" si="3"/>
        <v>2500000</v>
      </c>
      <c r="N73" s="293"/>
      <c r="O73" s="282"/>
    </row>
    <row r="74" spans="1:15" s="217" customFormat="1" ht="14" x14ac:dyDescent="0.25">
      <c r="A74" s="270"/>
      <c r="B74" s="272" t="s">
        <v>105</v>
      </c>
      <c r="C74" s="230"/>
      <c r="D74" s="224"/>
      <c r="E74" s="224"/>
      <c r="F74" s="259"/>
      <c r="G74" s="294"/>
      <c r="H74" s="254"/>
      <c r="I74" s="254"/>
      <c r="J74" s="254"/>
      <c r="K74" s="295"/>
      <c r="L74" s="253"/>
      <c r="M74" s="238">
        <f t="shared" si="3"/>
        <v>0</v>
      </c>
      <c r="N74" s="289"/>
      <c r="O74" s="282"/>
    </row>
    <row r="75" spans="1:15" s="217" customFormat="1" ht="28" x14ac:dyDescent="0.25">
      <c r="A75" s="270"/>
      <c r="B75" s="276" t="s">
        <v>186</v>
      </c>
      <c r="C75" s="228">
        <v>948000</v>
      </c>
      <c r="D75" s="213">
        <v>948000</v>
      </c>
      <c r="E75" s="213">
        <v>0</v>
      </c>
      <c r="F75" s="259">
        <f t="shared" si="1"/>
        <v>948000</v>
      </c>
      <c r="G75" s="294">
        <f t="shared" si="4"/>
        <v>100</v>
      </c>
      <c r="H75" s="254">
        <f t="shared" si="2"/>
        <v>948000</v>
      </c>
      <c r="I75" s="254">
        <f t="shared" si="2"/>
        <v>0</v>
      </c>
      <c r="J75" s="254">
        <f t="shared" si="2"/>
        <v>948000</v>
      </c>
      <c r="K75" s="295">
        <f t="shared" si="5"/>
        <v>100</v>
      </c>
      <c r="L75" s="253"/>
      <c r="M75" s="242">
        <f t="shared" si="3"/>
        <v>0</v>
      </c>
      <c r="N75" s="289"/>
      <c r="O75" s="282"/>
    </row>
    <row r="76" spans="1:15" s="217" customFormat="1" ht="14" x14ac:dyDescent="0.25">
      <c r="A76" s="270"/>
      <c r="B76" s="272" t="s">
        <v>106</v>
      </c>
      <c r="C76" s="228"/>
      <c r="D76" s="224"/>
      <c r="E76" s="224"/>
      <c r="F76" s="259">
        <f t="shared" si="1"/>
        <v>0</v>
      </c>
      <c r="G76" s="294"/>
      <c r="H76" s="254">
        <f t="shared" si="2"/>
        <v>0</v>
      </c>
      <c r="I76" s="254">
        <f t="shared" si="2"/>
        <v>0</v>
      </c>
      <c r="J76" s="254">
        <f t="shared" si="2"/>
        <v>0</v>
      </c>
      <c r="K76" s="295"/>
      <c r="L76" s="253"/>
      <c r="M76" s="242">
        <f t="shared" si="3"/>
        <v>0</v>
      </c>
      <c r="N76" s="289"/>
      <c r="O76" s="282"/>
    </row>
    <row r="77" spans="1:15" s="217" customFormat="1" ht="28" x14ac:dyDescent="0.25">
      <c r="A77" s="270"/>
      <c r="B77" s="276" t="s">
        <v>187</v>
      </c>
      <c r="C77" s="228">
        <v>2500000</v>
      </c>
      <c r="D77" s="213">
        <v>0</v>
      </c>
      <c r="E77" s="213">
        <v>0</v>
      </c>
      <c r="F77" s="259">
        <f t="shared" si="1"/>
        <v>0</v>
      </c>
      <c r="G77" s="294">
        <f t="shared" si="4"/>
        <v>0</v>
      </c>
      <c r="H77" s="254">
        <f t="shared" si="2"/>
        <v>0</v>
      </c>
      <c r="I77" s="254">
        <f t="shared" si="2"/>
        <v>0</v>
      </c>
      <c r="J77" s="254">
        <f t="shared" si="2"/>
        <v>0</v>
      </c>
      <c r="K77" s="295">
        <f t="shared" si="5"/>
        <v>0</v>
      </c>
      <c r="L77" s="253"/>
      <c r="M77" s="242">
        <f t="shared" si="3"/>
        <v>2500000</v>
      </c>
      <c r="N77" s="289"/>
      <c r="O77" s="282"/>
    </row>
    <row r="78" spans="1:15" s="217" customFormat="1" ht="14" x14ac:dyDescent="0.25">
      <c r="A78" s="270"/>
      <c r="B78" s="279" t="s">
        <v>188</v>
      </c>
      <c r="C78" s="228"/>
      <c r="D78" s="224"/>
      <c r="E78" s="224"/>
      <c r="F78" s="222"/>
      <c r="G78" s="290"/>
      <c r="H78" s="291"/>
      <c r="I78" s="291"/>
      <c r="J78" s="291"/>
      <c r="K78" s="292"/>
      <c r="L78" s="253"/>
      <c r="M78" s="238">
        <f t="shared" si="3"/>
        <v>0</v>
      </c>
      <c r="N78" s="289"/>
      <c r="O78" s="282"/>
    </row>
    <row r="79" spans="1:15" s="217" customFormat="1" ht="28" x14ac:dyDescent="0.25">
      <c r="A79" s="266">
        <v>3</v>
      </c>
      <c r="B79" s="278" t="s">
        <v>189</v>
      </c>
      <c r="C79" s="207">
        <f>C81+C85</f>
        <v>14518000</v>
      </c>
      <c r="D79" s="207">
        <f t="shared" ref="D79:E79" si="24">D81+D85</f>
        <v>6518000</v>
      </c>
      <c r="E79" s="207">
        <f t="shared" si="24"/>
        <v>0</v>
      </c>
      <c r="F79" s="222">
        <f t="shared" si="1"/>
        <v>6518000</v>
      </c>
      <c r="G79" s="290">
        <f t="shared" si="4"/>
        <v>44.895991183358589</v>
      </c>
      <c r="H79" s="291">
        <f t="shared" si="2"/>
        <v>6518000</v>
      </c>
      <c r="I79" s="291">
        <f t="shared" si="2"/>
        <v>0</v>
      </c>
      <c r="J79" s="291">
        <f t="shared" si="2"/>
        <v>6518000</v>
      </c>
      <c r="K79" s="292">
        <f t="shared" si="5"/>
        <v>44.895991183358589</v>
      </c>
      <c r="L79" s="292">
        <f>K79</f>
        <v>44.895991183358589</v>
      </c>
      <c r="M79" s="238">
        <f t="shared" si="3"/>
        <v>8000000</v>
      </c>
      <c r="N79" s="293"/>
      <c r="O79" s="282"/>
    </row>
    <row r="80" spans="1:15" s="217" customFormat="1" ht="14" x14ac:dyDescent="0.25">
      <c r="A80" s="270"/>
      <c r="B80" s="272" t="s">
        <v>107</v>
      </c>
      <c r="C80" s="207"/>
      <c r="D80" s="224"/>
      <c r="E80" s="224"/>
      <c r="F80" s="222"/>
      <c r="G80" s="290"/>
      <c r="H80" s="291"/>
      <c r="I80" s="291"/>
      <c r="J80" s="291"/>
      <c r="K80" s="292"/>
      <c r="L80" s="253"/>
      <c r="M80" s="238">
        <f t="shared" ref="M80:M113" si="25">C80-F80</f>
        <v>0</v>
      </c>
      <c r="N80" s="289"/>
      <c r="O80" s="282"/>
    </row>
    <row r="81" spans="1:15" s="217" customFormat="1" ht="14" x14ac:dyDescent="0.25">
      <c r="A81" s="270"/>
      <c r="B81" s="273" t="s">
        <v>190</v>
      </c>
      <c r="C81" s="207">
        <f>C83</f>
        <v>4518000</v>
      </c>
      <c r="D81" s="207">
        <f>SUM(D83)</f>
        <v>4518000</v>
      </c>
      <c r="E81" s="207">
        <f t="shared" ref="E81" si="26">E83</f>
        <v>0</v>
      </c>
      <c r="F81" s="222">
        <f t="shared" si="1"/>
        <v>4518000</v>
      </c>
      <c r="G81" s="290">
        <f t="shared" si="4"/>
        <v>100</v>
      </c>
      <c r="H81" s="291">
        <f t="shared" si="2"/>
        <v>4518000</v>
      </c>
      <c r="I81" s="291">
        <f t="shared" si="2"/>
        <v>0</v>
      </c>
      <c r="J81" s="291">
        <f t="shared" si="2"/>
        <v>4518000</v>
      </c>
      <c r="K81" s="292">
        <f t="shared" si="5"/>
        <v>100</v>
      </c>
      <c r="L81" s="301"/>
      <c r="M81" s="238">
        <f t="shared" si="25"/>
        <v>0</v>
      </c>
      <c r="N81" s="293"/>
      <c r="O81" s="282"/>
    </row>
    <row r="82" spans="1:15" s="217" customFormat="1" ht="14" x14ac:dyDescent="0.25">
      <c r="A82" s="270"/>
      <c r="B82" s="272" t="s">
        <v>108</v>
      </c>
      <c r="C82" s="230"/>
      <c r="D82" s="224"/>
      <c r="E82" s="224"/>
      <c r="F82" s="259"/>
      <c r="G82" s="294"/>
      <c r="H82" s="254"/>
      <c r="I82" s="254"/>
      <c r="J82" s="254"/>
      <c r="K82" s="295"/>
      <c r="L82" s="253"/>
      <c r="M82" s="238">
        <f t="shared" si="25"/>
        <v>0</v>
      </c>
      <c r="N82" s="289"/>
      <c r="O82" s="282"/>
    </row>
    <row r="83" spans="1:15" s="217" customFormat="1" ht="28" x14ac:dyDescent="0.25">
      <c r="A83" s="270"/>
      <c r="B83" s="276" t="s">
        <v>191</v>
      </c>
      <c r="C83" s="228">
        <v>4518000</v>
      </c>
      <c r="D83" s="255">
        <v>4518000</v>
      </c>
      <c r="E83" s="213">
        <v>0</v>
      </c>
      <c r="F83" s="259">
        <f t="shared" si="1"/>
        <v>4518000</v>
      </c>
      <c r="G83" s="294">
        <f t="shared" si="4"/>
        <v>100</v>
      </c>
      <c r="H83" s="254">
        <f t="shared" si="2"/>
        <v>4518000</v>
      </c>
      <c r="I83" s="254">
        <f t="shared" si="2"/>
        <v>0</v>
      </c>
      <c r="J83" s="254">
        <f t="shared" si="2"/>
        <v>4518000</v>
      </c>
      <c r="K83" s="295">
        <f t="shared" si="5"/>
        <v>100</v>
      </c>
      <c r="L83" s="253"/>
      <c r="M83" s="242">
        <f t="shared" si="25"/>
        <v>0</v>
      </c>
      <c r="N83" s="289"/>
      <c r="O83" s="282"/>
    </row>
    <row r="84" spans="1:15" s="217" customFormat="1" ht="14" x14ac:dyDescent="0.25">
      <c r="A84" s="270"/>
      <c r="B84" s="272" t="s">
        <v>192</v>
      </c>
      <c r="C84" s="228"/>
      <c r="D84" s="224"/>
      <c r="E84" s="224"/>
      <c r="F84" s="259"/>
      <c r="G84" s="294"/>
      <c r="H84" s="254"/>
      <c r="I84" s="254"/>
      <c r="J84" s="254"/>
      <c r="K84" s="295"/>
      <c r="L84" s="253"/>
      <c r="M84" s="238">
        <f t="shared" si="25"/>
        <v>0</v>
      </c>
      <c r="N84" s="289"/>
      <c r="O84" s="282"/>
    </row>
    <row r="85" spans="1:15" s="217" customFormat="1" ht="28" x14ac:dyDescent="0.25">
      <c r="A85" s="270"/>
      <c r="B85" s="278" t="s">
        <v>193</v>
      </c>
      <c r="C85" s="207">
        <f>C87</f>
        <v>10000000</v>
      </c>
      <c r="D85" s="207">
        <f t="shared" ref="D85:E85" si="27">D87</f>
        <v>2000000</v>
      </c>
      <c r="E85" s="207">
        <f t="shared" si="27"/>
        <v>0</v>
      </c>
      <c r="F85" s="222">
        <f t="shared" si="1"/>
        <v>2000000</v>
      </c>
      <c r="G85" s="290">
        <f t="shared" si="4"/>
        <v>20</v>
      </c>
      <c r="H85" s="291">
        <f t="shared" si="2"/>
        <v>2000000</v>
      </c>
      <c r="I85" s="291">
        <f t="shared" si="2"/>
        <v>0</v>
      </c>
      <c r="J85" s="291">
        <f t="shared" si="2"/>
        <v>2000000</v>
      </c>
      <c r="K85" s="292">
        <f t="shared" si="5"/>
        <v>20</v>
      </c>
      <c r="L85" s="301"/>
      <c r="M85" s="238">
        <f t="shared" si="25"/>
        <v>8000000</v>
      </c>
      <c r="N85" s="293"/>
      <c r="O85" s="282"/>
    </row>
    <row r="86" spans="1:15" s="217" customFormat="1" ht="14" x14ac:dyDescent="0.25">
      <c r="A86" s="270"/>
      <c r="B86" s="272" t="s">
        <v>194</v>
      </c>
      <c r="C86" s="230"/>
      <c r="D86" s="224"/>
      <c r="E86" s="224"/>
      <c r="F86" s="259"/>
      <c r="G86" s="294"/>
      <c r="H86" s="254"/>
      <c r="I86" s="254"/>
      <c r="J86" s="254"/>
      <c r="K86" s="295"/>
      <c r="L86" s="253"/>
      <c r="M86" s="238">
        <f t="shared" si="25"/>
        <v>0</v>
      </c>
      <c r="N86" s="289"/>
      <c r="O86" s="282"/>
    </row>
    <row r="87" spans="1:15" s="217" customFormat="1" ht="28" x14ac:dyDescent="0.25">
      <c r="A87" s="270"/>
      <c r="B87" s="276" t="s">
        <v>120</v>
      </c>
      <c r="C87" s="228">
        <v>10000000</v>
      </c>
      <c r="D87" s="255">
        <v>2000000</v>
      </c>
      <c r="E87" s="213">
        <v>0</v>
      </c>
      <c r="F87" s="259">
        <f t="shared" si="1"/>
        <v>2000000</v>
      </c>
      <c r="G87" s="294">
        <f t="shared" si="4"/>
        <v>20</v>
      </c>
      <c r="H87" s="254">
        <f t="shared" si="2"/>
        <v>2000000</v>
      </c>
      <c r="I87" s="254">
        <f t="shared" si="2"/>
        <v>0</v>
      </c>
      <c r="J87" s="254">
        <f t="shared" si="2"/>
        <v>2000000</v>
      </c>
      <c r="K87" s="295">
        <f t="shared" si="5"/>
        <v>20</v>
      </c>
      <c r="L87" s="253"/>
      <c r="M87" s="242">
        <f t="shared" si="25"/>
        <v>8000000</v>
      </c>
      <c r="N87" s="289"/>
      <c r="O87" s="282"/>
    </row>
    <row r="88" spans="1:15" s="217" customFormat="1" ht="14" x14ac:dyDescent="0.25">
      <c r="A88" s="270"/>
      <c r="B88" s="279" t="s">
        <v>195</v>
      </c>
      <c r="C88" s="228"/>
      <c r="D88" s="224"/>
      <c r="E88" s="224"/>
      <c r="F88" s="222"/>
      <c r="G88" s="290"/>
      <c r="H88" s="291"/>
      <c r="I88" s="291"/>
      <c r="J88" s="291"/>
      <c r="K88" s="292"/>
      <c r="L88" s="253"/>
      <c r="M88" s="238">
        <f t="shared" si="25"/>
        <v>0</v>
      </c>
      <c r="N88" s="289"/>
      <c r="O88" s="282"/>
    </row>
    <row r="89" spans="1:15" s="217" customFormat="1" ht="28" x14ac:dyDescent="0.25">
      <c r="A89" s="266">
        <v>4</v>
      </c>
      <c r="B89" s="278" t="s">
        <v>196</v>
      </c>
      <c r="C89" s="207">
        <f>C91</f>
        <v>27850000</v>
      </c>
      <c r="D89" s="207">
        <f t="shared" ref="D89:E89" si="28">D91</f>
        <v>12600000</v>
      </c>
      <c r="E89" s="207">
        <f t="shared" si="28"/>
        <v>1800000</v>
      </c>
      <c r="F89" s="222">
        <f t="shared" ref="F89:F113" si="29">D89+E89</f>
        <v>14400000</v>
      </c>
      <c r="G89" s="290">
        <f t="shared" ref="G89:G113" si="30">F89/C89*100</f>
        <v>51.705565529622973</v>
      </c>
      <c r="H89" s="291">
        <f t="shared" ref="H89:J113" si="31">D89</f>
        <v>12600000</v>
      </c>
      <c r="I89" s="291">
        <f t="shared" si="31"/>
        <v>1800000</v>
      </c>
      <c r="J89" s="291">
        <f t="shared" si="31"/>
        <v>14400000</v>
      </c>
      <c r="K89" s="292">
        <f t="shared" si="5"/>
        <v>51.705565529622973</v>
      </c>
      <c r="L89" s="292">
        <f>K89</f>
        <v>51.705565529622973</v>
      </c>
      <c r="M89" s="238">
        <f t="shared" si="25"/>
        <v>13450000</v>
      </c>
      <c r="N89" s="293"/>
      <c r="O89" s="282"/>
    </row>
    <row r="90" spans="1:15" s="217" customFormat="1" ht="14" x14ac:dyDescent="0.25">
      <c r="A90" s="270"/>
      <c r="B90" s="272" t="s">
        <v>109</v>
      </c>
      <c r="C90" s="207"/>
      <c r="D90" s="224"/>
      <c r="E90" s="224"/>
      <c r="F90" s="222"/>
      <c r="G90" s="290"/>
      <c r="H90" s="291"/>
      <c r="I90" s="291"/>
      <c r="J90" s="291"/>
      <c r="K90" s="292"/>
      <c r="L90" s="253"/>
      <c r="M90" s="238">
        <f t="shared" si="25"/>
        <v>0</v>
      </c>
      <c r="N90" s="289"/>
      <c r="O90" s="282"/>
    </row>
    <row r="91" spans="1:15" s="217" customFormat="1" ht="28" x14ac:dyDescent="0.25">
      <c r="A91" s="270"/>
      <c r="B91" s="278" t="s">
        <v>197</v>
      </c>
      <c r="C91" s="207">
        <f>SUM(C93)</f>
        <v>27850000</v>
      </c>
      <c r="D91" s="207">
        <f t="shared" ref="D91:E91" si="32">SUM(D93)</f>
        <v>12600000</v>
      </c>
      <c r="E91" s="207">
        <f t="shared" si="32"/>
        <v>1800000</v>
      </c>
      <c r="F91" s="222">
        <f t="shared" si="29"/>
        <v>14400000</v>
      </c>
      <c r="G91" s="290">
        <f t="shared" si="30"/>
        <v>51.705565529622973</v>
      </c>
      <c r="H91" s="291">
        <f t="shared" si="31"/>
        <v>12600000</v>
      </c>
      <c r="I91" s="291">
        <f t="shared" si="31"/>
        <v>1800000</v>
      </c>
      <c r="J91" s="291">
        <f t="shared" si="31"/>
        <v>14400000</v>
      </c>
      <c r="K91" s="292">
        <f t="shared" ref="K91:K113" si="33">J91/C91*100</f>
        <v>51.705565529622973</v>
      </c>
      <c r="L91" s="301"/>
      <c r="M91" s="238">
        <f t="shared" si="25"/>
        <v>13450000</v>
      </c>
      <c r="N91" s="293"/>
      <c r="O91" s="282"/>
    </row>
    <row r="92" spans="1:15" s="217" customFormat="1" ht="14" x14ac:dyDescent="0.25">
      <c r="A92" s="270"/>
      <c r="B92" s="272" t="s">
        <v>108</v>
      </c>
      <c r="C92" s="230"/>
      <c r="D92" s="224"/>
      <c r="E92" s="224"/>
      <c r="F92" s="259"/>
      <c r="G92" s="294"/>
      <c r="H92" s="254"/>
      <c r="I92" s="254"/>
      <c r="J92" s="254"/>
      <c r="K92" s="295"/>
      <c r="L92" s="253"/>
      <c r="M92" s="238">
        <f t="shared" si="25"/>
        <v>0</v>
      </c>
      <c r="N92" s="289"/>
      <c r="O92" s="282"/>
    </row>
    <row r="93" spans="1:15" s="217" customFormat="1" ht="42" x14ac:dyDescent="0.25">
      <c r="A93" s="270"/>
      <c r="B93" s="276" t="s">
        <v>198</v>
      </c>
      <c r="C93" s="228">
        <v>27850000</v>
      </c>
      <c r="D93" s="213">
        <v>12600000</v>
      </c>
      <c r="E93" s="213">
        <v>1800000</v>
      </c>
      <c r="F93" s="259">
        <f t="shared" si="29"/>
        <v>14400000</v>
      </c>
      <c r="G93" s="294">
        <f t="shared" si="30"/>
        <v>51.705565529622973</v>
      </c>
      <c r="H93" s="254">
        <f t="shared" si="31"/>
        <v>12600000</v>
      </c>
      <c r="I93" s="254">
        <f t="shared" si="31"/>
        <v>1800000</v>
      </c>
      <c r="J93" s="254">
        <f t="shared" si="31"/>
        <v>14400000</v>
      </c>
      <c r="K93" s="295">
        <f t="shared" si="33"/>
        <v>51.705565529622973</v>
      </c>
      <c r="L93" s="253"/>
      <c r="M93" s="242">
        <f t="shared" si="25"/>
        <v>13450000</v>
      </c>
      <c r="N93" s="289"/>
      <c r="O93" s="282"/>
    </row>
    <row r="94" spans="1:15" s="217" customFormat="1" ht="14" x14ac:dyDescent="0.25">
      <c r="A94" s="270"/>
      <c r="B94" s="279" t="s">
        <v>199</v>
      </c>
      <c r="C94" s="228"/>
      <c r="D94" s="224"/>
      <c r="E94" s="224"/>
      <c r="F94" s="222"/>
      <c r="G94" s="290"/>
      <c r="H94" s="291"/>
      <c r="I94" s="291"/>
      <c r="J94" s="291"/>
      <c r="K94" s="292"/>
      <c r="L94" s="253"/>
      <c r="M94" s="238">
        <f t="shared" si="25"/>
        <v>0</v>
      </c>
      <c r="N94" s="289"/>
      <c r="O94" s="282"/>
    </row>
    <row r="95" spans="1:15" s="217" customFormat="1" ht="28" x14ac:dyDescent="0.25">
      <c r="A95" s="266">
        <v>5</v>
      </c>
      <c r="B95" s="278" t="s">
        <v>200</v>
      </c>
      <c r="C95" s="207">
        <f>SUM(C97)</f>
        <v>57200000</v>
      </c>
      <c r="D95" s="207">
        <f t="shared" ref="D95:E95" si="34">SUM(D97)</f>
        <v>41000000</v>
      </c>
      <c r="E95" s="207">
        <f t="shared" si="34"/>
        <v>12120000</v>
      </c>
      <c r="F95" s="222">
        <f t="shared" si="29"/>
        <v>53120000</v>
      </c>
      <c r="G95" s="290">
        <f t="shared" si="30"/>
        <v>92.867132867132867</v>
      </c>
      <c r="H95" s="291">
        <f t="shared" si="31"/>
        <v>41000000</v>
      </c>
      <c r="I95" s="291">
        <f t="shared" si="31"/>
        <v>12120000</v>
      </c>
      <c r="J95" s="291">
        <f t="shared" si="31"/>
        <v>53120000</v>
      </c>
      <c r="K95" s="292">
        <f t="shared" si="33"/>
        <v>92.867132867132867</v>
      </c>
      <c r="L95" s="302">
        <f>K95</f>
        <v>92.867132867132867</v>
      </c>
      <c r="M95" s="238">
        <f t="shared" si="25"/>
        <v>4080000</v>
      </c>
      <c r="N95" s="293"/>
      <c r="O95" s="282"/>
    </row>
    <row r="96" spans="1:15" s="217" customFormat="1" ht="14" x14ac:dyDescent="0.25">
      <c r="A96" s="270"/>
      <c r="B96" s="272" t="s">
        <v>111</v>
      </c>
      <c r="C96" s="207"/>
      <c r="D96" s="224"/>
      <c r="E96" s="224"/>
      <c r="F96" s="222"/>
      <c r="G96" s="290"/>
      <c r="H96" s="291"/>
      <c r="I96" s="291"/>
      <c r="J96" s="291"/>
      <c r="K96" s="292"/>
      <c r="L96" s="253"/>
      <c r="M96" s="238">
        <f t="shared" si="25"/>
        <v>0</v>
      </c>
      <c r="N96" s="289"/>
      <c r="O96" s="282"/>
    </row>
    <row r="97" spans="1:15" s="217" customFormat="1" ht="28" x14ac:dyDescent="0.25">
      <c r="A97" s="270"/>
      <c r="B97" s="278" t="s">
        <v>201</v>
      </c>
      <c r="C97" s="207">
        <f>SUM(C99:C101)</f>
        <v>57200000</v>
      </c>
      <c r="D97" s="207">
        <f t="shared" ref="D97:E97" si="35">SUM(D99:D101)</f>
        <v>41000000</v>
      </c>
      <c r="E97" s="207">
        <f t="shared" si="35"/>
        <v>12120000</v>
      </c>
      <c r="F97" s="222">
        <f t="shared" si="29"/>
        <v>53120000</v>
      </c>
      <c r="G97" s="290">
        <f t="shared" si="30"/>
        <v>92.867132867132867</v>
      </c>
      <c r="H97" s="291">
        <f t="shared" si="31"/>
        <v>41000000</v>
      </c>
      <c r="I97" s="291">
        <f t="shared" si="31"/>
        <v>12120000</v>
      </c>
      <c r="J97" s="291">
        <f t="shared" si="31"/>
        <v>53120000</v>
      </c>
      <c r="K97" s="292">
        <f t="shared" si="33"/>
        <v>92.867132867132867</v>
      </c>
      <c r="L97" s="301"/>
      <c r="M97" s="238">
        <f t="shared" si="25"/>
        <v>4080000</v>
      </c>
      <c r="N97" s="293"/>
      <c r="O97" s="282"/>
    </row>
    <row r="98" spans="1:15" s="217" customFormat="1" ht="14" x14ac:dyDescent="0.25">
      <c r="A98" s="270"/>
      <c r="B98" s="272" t="s">
        <v>112</v>
      </c>
      <c r="C98" s="207"/>
      <c r="D98" s="224"/>
      <c r="E98" s="224"/>
      <c r="F98" s="222"/>
      <c r="G98" s="290"/>
      <c r="H98" s="291"/>
      <c r="I98" s="291"/>
      <c r="J98" s="291"/>
      <c r="K98" s="292"/>
      <c r="L98" s="253"/>
      <c r="M98" s="238">
        <f t="shared" si="25"/>
        <v>0</v>
      </c>
      <c r="N98" s="289"/>
      <c r="O98" s="282"/>
    </row>
    <row r="99" spans="1:15" s="217" customFormat="1" ht="14.5" x14ac:dyDescent="0.25">
      <c r="A99" s="270"/>
      <c r="B99" s="272" t="s">
        <v>202</v>
      </c>
      <c r="C99" s="228">
        <v>54200000</v>
      </c>
      <c r="D99" s="255">
        <v>41000000</v>
      </c>
      <c r="E99" s="213">
        <v>12120000</v>
      </c>
      <c r="F99" s="259">
        <f t="shared" si="29"/>
        <v>53120000</v>
      </c>
      <c r="G99" s="294">
        <f t="shared" si="30"/>
        <v>98.007380073800746</v>
      </c>
      <c r="H99" s="254">
        <f t="shared" si="31"/>
        <v>41000000</v>
      </c>
      <c r="I99" s="254">
        <f t="shared" si="31"/>
        <v>12120000</v>
      </c>
      <c r="J99" s="254">
        <f t="shared" si="31"/>
        <v>53120000</v>
      </c>
      <c r="K99" s="295">
        <f t="shared" si="33"/>
        <v>98.007380073800746</v>
      </c>
      <c r="L99" s="253"/>
      <c r="M99" s="242">
        <f t="shared" si="25"/>
        <v>1080000</v>
      </c>
      <c r="N99" s="289"/>
      <c r="O99" s="282"/>
    </row>
    <row r="100" spans="1:15" s="217" customFormat="1" ht="14" x14ac:dyDescent="0.25">
      <c r="A100" s="270"/>
      <c r="B100" s="272" t="s">
        <v>113</v>
      </c>
      <c r="C100" s="228"/>
      <c r="D100" s="224"/>
      <c r="E100" s="224"/>
      <c r="F100" s="259"/>
      <c r="G100" s="294"/>
      <c r="H100" s="254"/>
      <c r="I100" s="254"/>
      <c r="J100" s="254"/>
      <c r="K100" s="295"/>
      <c r="L100" s="253"/>
      <c r="M100" s="242">
        <f t="shared" si="25"/>
        <v>0</v>
      </c>
      <c r="N100" s="289"/>
      <c r="O100" s="282"/>
    </row>
    <row r="101" spans="1:15" s="217" customFormat="1" ht="56" x14ac:dyDescent="0.25">
      <c r="A101" s="270"/>
      <c r="B101" s="276" t="s">
        <v>203</v>
      </c>
      <c r="C101" s="228">
        <v>3000000</v>
      </c>
      <c r="D101" s="255">
        <v>0</v>
      </c>
      <c r="E101" s="213">
        <v>0</v>
      </c>
      <c r="F101" s="259">
        <f t="shared" si="29"/>
        <v>0</v>
      </c>
      <c r="G101" s="294">
        <f t="shared" si="30"/>
        <v>0</v>
      </c>
      <c r="H101" s="254">
        <f t="shared" si="31"/>
        <v>0</v>
      </c>
      <c r="I101" s="254">
        <f t="shared" si="31"/>
        <v>0</v>
      </c>
      <c r="J101" s="254">
        <f t="shared" si="31"/>
        <v>0</v>
      </c>
      <c r="K101" s="295">
        <f t="shared" si="33"/>
        <v>0</v>
      </c>
      <c r="L101" s="253"/>
      <c r="M101" s="242">
        <f t="shared" si="25"/>
        <v>3000000</v>
      </c>
      <c r="N101" s="289"/>
      <c r="O101" s="282"/>
    </row>
    <row r="102" spans="1:15" s="217" customFormat="1" ht="14" x14ac:dyDescent="0.25">
      <c r="A102" s="270"/>
      <c r="B102" s="279" t="s">
        <v>204</v>
      </c>
      <c r="C102" s="228"/>
      <c r="D102" s="224"/>
      <c r="E102" s="224"/>
      <c r="F102" s="222"/>
      <c r="G102" s="290"/>
      <c r="H102" s="291"/>
      <c r="I102" s="291"/>
      <c r="J102" s="291"/>
      <c r="K102" s="292"/>
      <c r="L102" s="253"/>
      <c r="M102" s="242">
        <f t="shared" si="25"/>
        <v>0</v>
      </c>
      <c r="N102" s="289"/>
      <c r="O102" s="282"/>
    </row>
    <row r="103" spans="1:15" s="217" customFormat="1" ht="28" x14ac:dyDescent="0.25">
      <c r="A103" s="266">
        <v>6</v>
      </c>
      <c r="B103" s="278" t="s">
        <v>205</v>
      </c>
      <c r="C103" s="207">
        <f>C105</f>
        <v>10200000</v>
      </c>
      <c r="D103" s="207">
        <f t="shared" ref="D103:E103" si="36">D105</f>
        <v>5000000</v>
      </c>
      <c r="E103" s="207">
        <f t="shared" si="36"/>
        <v>0</v>
      </c>
      <c r="F103" s="222">
        <f t="shared" si="29"/>
        <v>5000000</v>
      </c>
      <c r="G103" s="290">
        <f t="shared" si="30"/>
        <v>49.019607843137251</v>
      </c>
      <c r="H103" s="291">
        <f t="shared" si="31"/>
        <v>5000000</v>
      </c>
      <c r="I103" s="291">
        <f t="shared" si="31"/>
        <v>0</v>
      </c>
      <c r="J103" s="291">
        <f t="shared" si="31"/>
        <v>5000000</v>
      </c>
      <c r="K103" s="292">
        <f t="shared" si="33"/>
        <v>49.019607843137251</v>
      </c>
      <c r="L103" s="292">
        <f>K103</f>
        <v>49.019607843137251</v>
      </c>
      <c r="M103" s="238">
        <f t="shared" si="25"/>
        <v>5200000</v>
      </c>
      <c r="N103" s="293"/>
      <c r="O103" s="282"/>
    </row>
    <row r="104" spans="1:15" s="217" customFormat="1" ht="14" x14ac:dyDescent="0.25">
      <c r="A104" s="270"/>
      <c r="B104" s="272" t="s">
        <v>114</v>
      </c>
      <c r="C104" s="207"/>
      <c r="D104" s="224"/>
      <c r="E104" s="224"/>
      <c r="F104" s="222"/>
      <c r="G104" s="290"/>
      <c r="H104" s="291"/>
      <c r="I104" s="291"/>
      <c r="J104" s="291"/>
      <c r="K104" s="292"/>
      <c r="L104" s="253"/>
      <c r="M104" s="238">
        <f t="shared" si="25"/>
        <v>0</v>
      </c>
      <c r="N104" s="289"/>
      <c r="O104" s="282"/>
    </row>
    <row r="105" spans="1:15" s="217" customFormat="1" ht="28" x14ac:dyDescent="0.25">
      <c r="A105" s="270"/>
      <c r="B105" s="278" t="s">
        <v>206</v>
      </c>
      <c r="C105" s="207">
        <f>SUM(C107:C111)</f>
        <v>10200000</v>
      </c>
      <c r="D105" s="207">
        <f t="shared" ref="D105:E105" si="37">SUM(D107:D111)</f>
        <v>5000000</v>
      </c>
      <c r="E105" s="207">
        <f t="shared" si="37"/>
        <v>0</v>
      </c>
      <c r="F105" s="222">
        <f t="shared" si="29"/>
        <v>5000000</v>
      </c>
      <c r="G105" s="290">
        <f t="shared" si="30"/>
        <v>49.019607843137251</v>
      </c>
      <c r="H105" s="291">
        <f t="shared" si="31"/>
        <v>5000000</v>
      </c>
      <c r="I105" s="291">
        <f t="shared" si="31"/>
        <v>0</v>
      </c>
      <c r="J105" s="291">
        <f t="shared" si="31"/>
        <v>5000000</v>
      </c>
      <c r="K105" s="292">
        <f t="shared" si="33"/>
        <v>49.019607843137251</v>
      </c>
      <c r="L105" s="301"/>
      <c r="M105" s="238">
        <f t="shared" si="25"/>
        <v>5200000</v>
      </c>
      <c r="N105" s="293"/>
      <c r="O105" s="282"/>
    </row>
    <row r="106" spans="1:15" s="217" customFormat="1" ht="14" x14ac:dyDescent="0.25">
      <c r="A106" s="270"/>
      <c r="B106" s="272" t="s">
        <v>207</v>
      </c>
      <c r="C106" s="230"/>
      <c r="D106" s="224"/>
      <c r="E106" s="224"/>
      <c r="F106" s="259"/>
      <c r="G106" s="294"/>
      <c r="H106" s="254"/>
      <c r="I106" s="254"/>
      <c r="J106" s="254"/>
      <c r="K106" s="295"/>
      <c r="L106" s="253"/>
      <c r="M106" s="238">
        <f t="shared" si="25"/>
        <v>0</v>
      </c>
      <c r="N106" s="289"/>
      <c r="O106" s="282"/>
    </row>
    <row r="107" spans="1:15" s="217" customFormat="1" ht="28" x14ac:dyDescent="0.25">
      <c r="A107" s="270"/>
      <c r="B107" s="276" t="s">
        <v>208</v>
      </c>
      <c r="C107" s="228">
        <v>2500000</v>
      </c>
      <c r="D107" s="255">
        <v>0</v>
      </c>
      <c r="E107" s="213">
        <v>0</v>
      </c>
      <c r="F107" s="259">
        <f t="shared" si="29"/>
        <v>0</v>
      </c>
      <c r="G107" s="294"/>
      <c r="H107" s="254">
        <f t="shared" si="31"/>
        <v>0</v>
      </c>
      <c r="I107" s="254">
        <f t="shared" si="31"/>
        <v>0</v>
      </c>
      <c r="J107" s="254">
        <f t="shared" si="31"/>
        <v>0</v>
      </c>
      <c r="K107" s="295"/>
      <c r="L107" s="253"/>
      <c r="M107" s="242">
        <f t="shared" si="25"/>
        <v>2500000</v>
      </c>
      <c r="N107" s="289"/>
      <c r="O107" s="282"/>
    </row>
    <row r="108" spans="1:15" s="217" customFormat="1" ht="14" x14ac:dyDescent="0.25">
      <c r="A108" s="270"/>
      <c r="B108" s="272" t="s">
        <v>209</v>
      </c>
      <c r="C108" s="228"/>
      <c r="D108" s="224"/>
      <c r="E108" s="224"/>
      <c r="F108" s="259"/>
      <c r="G108" s="294"/>
      <c r="H108" s="254"/>
      <c r="I108" s="254"/>
      <c r="J108" s="254"/>
      <c r="K108" s="295"/>
      <c r="L108" s="253"/>
      <c r="M108" s="242">
        <f t="shared" si="25"/>
        <v>0</v>
      </c>
      <c r="N108" s="289"/>
      <c r="O108" s="282"/>
    </row>
    <row r="109" spans="1:15" s="217" customFormat="1" ht="28" x14ac:dyDescent="0.25">
      <c r="A109" s="270"/>
      <c r="B109" s="275" t="s">
        <v>210</v>
      </c>
      <c r="C109" s="228">
        <v>7700000</v>
      </c>
      <c r="D109" s="255">
        <v>5000000</v>
      </c>
      <c r="E109" s="213">
        <v>0</v>
      </c>
      <c r="F109" s="259">
        <f t="shared" si="29"/>
        <v>5000000</v>
      </c>
      <c r="G109" s="294">
        <f t="shared" si="30"/>
        <v>64.935064935064929</v>
      </c>
      <c r="H109" s="254">
        <f t="shared" si="31"/>
        <v>5000000</v>
      </c>
      <c r="I109" s="254">
        <f t="shared" si="31"/>
        <v>0</v>
      </c>
      <c r="J109" s="254">
        <f t="shared" si="31"/>
        <v>5000000</v>
      </c>
      <c r="K109" s="295">
        <f t="shared" si="33"/>
        <v>64.935064935064929</v>
      </c>
      <c r="L109" s="253"/>
      <c r="M109" s="242">
        <f t="shared" si="25"/>
        <v>2700000</v>
      </c>
      <c r="N109" s="289"/>
      <c r="O109" s="282"/>
    </row>
    <row r="110" spans="1:15" s="217" customFormat="1" ht="14" x14ac:dyDescent="0.25">
      <c r="A110" s="270"/>
      <c r="B110" s="272" t="s">
        <v>115</v>
      </c>
      <c r="C110" s="228"/>
      <c r="D110" s="224"/>
      <c r="E110" s="224"/>
      <c r="F110" s="259"/>
      <c r="G110" s="294"/>
      <c r="H110" s="254"/>
      <c r="I110" s="254"/>
      <c r="J110" s="254"/>
      <c r="K110" s="295"/>
      <c r="L110" s="253"/>
      <c r="M110" s="242">
        <f t="shared" si="25"/>
        <v>0</v>
      </c>
      <c r="N110" s="289"/>
      <c r="O110" s="282"/>
    </row>
    <row r="111" spans="1:15" s="217" customFormat="1" ht="28" x14ac:dyDescent="0.25">
      <c r="A111" s="270"/>
      <c r="B111" s="276" t="s">
        <v>211</v>
      </c>
      <c r="C111" s="228">
        <v>0</v>
      </c>
      <c r="D111" s="255">
        <v>0</v>
      </c>
      <c r="E111" s="213">
        <v>0</v>
      </c>
      <c r="F111" s="259">
        <f t="shared" si="29"/>
        <v>0</v>
      </c>
      <c r="G111" s="294"/>
      <c r="H111" s="254">
        <f t="shared" si="31"/>
        <v>0</v>
      </c>
      <c r="I111" s="254">
        <f t="shared" si="31"/>
        <v>0</v>
      </c>
      <c r="J111" s="254">
        <f t="shared" si="31"/>
        <v>0</v>
      </c>
      <c r="K111" s="295"/>
      <c r="L111" s="253"/>
      <c r="M111" s="242">
        <f t="shared" si="25"/>
        <v>0</v>
      </c>
      <c r="N111" s="289"/>
      <c r="O111" s="282"/>
    </row>
    <row r="112" spans="1:15" s="217" customFormat="1" ht="14" x14ac:dyDescent="0.25">
      <c r="A112" s="270"/>
      <c r="B112" s="268"/>
      <c r="C112" s="224"/>
      <c r="D112" s="224"/>
      <c r="E112" s="254"/>
      <c r="F112" s="222"/>
      <c r="G112" s="290"/>
      <c r="H112" s="291"/>
      <c r="I112" s="291"/>
      <c r="J112" s="291"/>
      <c r="K112" s="292"/>
      <c r="L112" s="300"/>
      <c r="M112" s="238">
        <f t="shared" si="25"/>
        <v>0</v>
      </c>
      <c r="N112" s="297"/>
      <c r="O112" s="282"/>
    </row>
    <row r="113" spans="1:15" s="217" customFormat="1" ht="14" x14ac:dyDescent="0.3">
      <c r="A113" s="280"/>
      <c r="B113" s="250" t="s">
        <v>212</v>
      </c>
      <c r="C113" s="229">
        <f>C12+C71+C79+C89+C95+C103</f>
        <v>2385414136</v>
      </c>
      <c r="D113" s="229">
        <f>SUM(D12+D71+D79+D89+D95+D103)</f>
        <v>1429147114</v>
      </c>
      <c r="E113" s="229">
        <f>SUM(E12+E71+E79+E89+E95+E103)</f>
        <v>145668154</v>
      </c>
      <c r="F113" s="222">
        <f t="shared" si="29"/>
        <v>1574815268</v>
      </c>
      <c r="G113" s="290">
        <f t="shared" si="30"/>
        <v>66.018526688231219</v>
      </c>
      <c r="H113" s="291">
        <f t="shared" si="31"/>
        <v>1429147114</v>
      </c>
      <c r="I113" s="291">
        <f t="shared" si="31"/>
        <v>145668154</v>
      </c>
      <c r="J113" s="291">
        <f t="shared" si="31"/>
        <v>1574815268</v>
      </c>
      <c r="K113" s="290">
        <f t="shared" si="33"/>
        <v>66.018526688231219</v>
      </c>
      <c r="L113" s="303">
        <f>K113</f>
        <v>66.018526688231219</v>
      </c>
      <c r="M113" s="238">
        <f t="shared" si="25"/>
        <v>810598868</v>
      </c>
      <c r="N113" s="299"/>
      <c r="O113" s="282"/>
    </row>
    <row r="114" spans="1:15" s="217" customFormat="1" ht="13" x14ac:dyDescent="0.3">
      <c r="A114" s="233"/>
      <c r="B114" s="218"/>
      <c r="C114" s="231"/>
      <c r="D114" s="231"/>
      <c r="E114" s="231"/>
      <c r="F114" s="231"/>
      <c r="G114" s="240"/>
      <c r="H114" s="231"/>
      <c r="I114" s="231"/>
      <c r="J114" s="231"/>
      <c r="K114" s="240"/>
      <c r="L114" s="240"/>
      <c r="M114" s="240"/>
      <c r="N114" s="304"/>
      <c r="O114" s="282"/>
    </row>
    <row r="115" spans="1:15" ht="15.5" x14ac:dyDescent="0.35">
      <c r="A115" s="233"/>
      <c r="B115" s="233"/>
      <c r="C115" s="232"/>
      <c r="D115" s="232"/>
      <c r="E115" s="232"/>
      <c r="F115" s="232"/>
      <c r="G115" s="40"/>
      <c r="H115" s="366" t="s">
        <v>293</v>
      </c>
      <c r="I115" s="366"/>
      <c r="J115" s="366"/>
      <c r="K115" s="366"/>
      <c r="L115" s="366"/>
      <c r="M115" s="241"/>
      <c r="N115" s="214"/>
    </row>
    <row r="116" spans="1:15" ht="15.5" x14ac:dyDescent="0.35">
      <c r="A116" s="233"/>
      <c r="B116" s="233"/>
      <c r="C116" s="232"/>
      <c r="D116" s="232"/>
      <c r="E116" s="257"/>
      <c r="F116" s="232"/>
      <c r="G116" s="40"/>
      <c r="H116" s="209"/>
      <c r="I116" s="208"/>
      <c r="J116" s="208"/>
      <c r="K116" s="208"/>
      <c r="L116" s="41"/>
      <c r="M116" s="241"/>
      <c r="N116" s="214"/>
    </row>
    <row r="117" spans="1:15" ht="15.5" x14ac:dyDescent="0.35">
      <c r="A117" s="233"/>
      <c r="B117" s="241"/>
      <c r="C117" s="232"/>
      <c r="D117" s="232"/>
      <c r="E117" s="232"/>
      <c r="F117" s="260"/>
      <c r="G117" s="40"/>
      <c r="H117" s="366" t="s">
        <v>131</v>
      </c>
      <c r="I117" s="366"/>
      <c r="J117" s="366"/>
      <c r="K117" s="366"/>
      <c r="L117" s="41"/>
      <c r="M117" s="241"/>
      <c r="N117" s="214"/>
    </row>
    <row r="118" spans="1:15" ht="15.5" x14ac:dyDescent="0.35">
      <c r="A118" s="233"/>
      <c r="B118" s="241"/>
      <c r="C118" s="233"/>
      <c r="D118" s="233"/>
      <c r="E118" s="233"/>
      <c r="F118" s="233"/>
      <c r="G118" s="40"/>
      <c r="H118" s="210"/>
      <c r="I118" s="208"/>
      <c r="J118" s="209"/>
      <c r="K118" s="209"/>
      <c r="L118" s="40"/>
      <c r="M118" s="233"/>
      <c r="N118" s="215"/>
    </row>
    <row r="119" spans="1:15" ht="15.5" x14ac:dyDescent="0.35">
      <c r="A119" s="233"/>
      <c r="B119" s="233"/>
      <c r="C119" s="233"/>
      <c r="D119" s="233"/>
      <c r="E119" s="233"/>
      <c r="F119" s="233"/>
      <c r="G119" s="40"/>
      <c r="H119" s="209"/>
      <c r="I119" s="209"/>
      <c r="J119" s="209"/>
      <c r="K119" s="209"/>
      <c r="L119" s="40"/>
      <c r="M119" s="233"/>
      <c r="N119" s="215"/>
    </row>
    <row r="120" spans="1:15" ht="15.5" x14ac:dyDescent="0.35">
      <c r="A120" s="233"/>
      <c r="B120" s="233"/>
      <c r="C120" s="233"/>
      <c r="D120" s="233"/>
      <c r="E120" s="233"/>
      <c r="F120" s="233"/>
      <c r="G120" s="40"/>
      <c r="H120" s="209"/>
      <c r="I120" s="209"/>
      <c r="J120" s="210"/>
      <c r="K120" s="209"/>
      <c r="L120" s="40"/>
      <c r="M120" s="233"/>
      <c r="N120" s="215"/>
    </row>
    <row r="121" spans="1:15" ht="15.5" x14ac:dyDescent="0.25">
      <c r="I121" s="211" t="s">
        <v>213</v>
      </c>
      <c r="J121" s="211"/>
      <c r="K121" s="211"/>
    </row>
    <row r="122" spans="1:15" ht="15.5" x14ac:dyDescent="0.25">
      <c r="I122" s="360" t="s">
        <v>220</v>
      </c>
      <c r="J122" s="360"/>
    </row>
    <row r="123" spans="1:15" ht="15.5" x14ac:dyDescent="0.25">
      <c r="I123" s="212" t="s">
        <v>214</v>
      </c>
      <c r="J123" s="212"/>
      <c r="K123" s="212"/>
      <c r="L123" s="212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4960629921259843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D13" sqref="D13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0" t="s">
        <v>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x14ac:dyDescent="0.25">
      <c r="A2" s="310" t="s">
        <v>33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OKTOBER 2025</v>
      </c>
    </row>
    <row r="9" spans="1:11" x14ac:dyDescent="0.25">
      <c r="A9" s="367" t="s">
        <v>21</v>
      </c>
      <c r="B9" s="368" t="s">
        <v>15</v>
      </c>
      <c r="C9" s="369" t="s">
        <v>34</v>
      </c>
      <c r="D9" s="368" t="s">
        <v>35</v>
      </c>
      <c r="E9" s="370" t="s">
        <v>36</v>
      </c>
      <c r="F9" s="371"/>
      <c r="G9" s="372"/>
      <c r="H9" s="376" t="s">
        <v>47</v>
      </c>
    </row>
    <row r="10" spans="1:11" x14ac:dyDescent="0.25">
      <c r="A10" s="320"/>
      <c r="B10" s="315"/>
      <c r="C10" s="318"/>
      <c r="D10" s="315"/>
      <c r="E10" s="375" t="s">
        <v>37</v>
      </c>
      <c r="F10" s="368" t="s">
        <v>38</v>
      </c>
      <c r="G10" s="373" t="s">
        <v>39</v>
      </c>
      <c r="H10" s="377"/>
    </row>
    <row r="11" spans="1:11" x14ac:dyDescent="0.25">
      <c r="A11" s="321"/>
      <c r="B11" s="316"/>
      <c r="C11" s="319"/>
      <c r="D11" s="316"/>
      <c r="E11" s="319"/>
      <c r="F11" s="316"/>
      <c r="G11" s="374"/>
      <c r="H11" s="378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07" t="s">
        <v>63</v>
      </c>
      <c r="C14" s="308"/>
      <c r="D14" s="308"/>
      <c r="E14" s="308"/>
      <c r="F14" s="309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05" t="s">
        <v>294</v>
      </c>
      <c r="H19" s="305"/>
      <c r="I19" s="305"/>
    </row>
    <row r="20" spans="1:9" x14ac:dyDescent="0.25">
      <c r="A20" s="310"/>
      <c r="B20" s="310"/>
    </row>
    <row r="21" spans="1:9" x14ac:dyDescent="0.25">
      <c r="A21" s="310"/>
      <c r="B21" s="310"/>
      <c r="G21" s="305" t="s">
        <v>131</v>
      </c>
      <c r="H21" s="310"/>
      <c r="I21" s="310"/>
    </row>
    <row r="22" spans="1:9" x14ac:dyDescent="0.25">
      <c r="H22" s="36"/>
    </row>
    <row r="25" spans="1:9" x14ac:dyDescent="0.25">
      <c r="A25" s="311"/>
      <c r="B25" s="311"/>
      <c r="G25" s="311" t="s">
        <v>144</v>
      </c>
      <c r="H25" s="311"/>
      <c r="I25" s="311"/>
    </row>
    <row r="26" spans="1:9" x14ac:dyDescent="0.25">
      <c r="A26" s="306"/>
      <c r="B26" s="306"/>
      <c r="G26" s="306" t="s">
        <v>220</v>
      </c>
      <c r="H26" s="306"/>
      <c r="I26" s="306"/>
    </row>
    <row r="27" spans="1:9" x14ac:dyDescent="0.25">
      <c r="A27" s="306"/>
      <c r="B27" s="306"/>
      <c r="G27" s="306" t="s">
        <v>133</v>
      </c>
      <c r="H27" s="306"/>
      <c r="I27" s="306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2025-10-24T01:03:09Z</cp:lastPrinted>
  <dcterms:created xsi:type="dcterms:W3CDTF">2009-04-24T03:30:47Z</dcterms:created>
  <dcterms:modified xsi:type="dcterms:W3CDTF">2025-10-24T01:11:59Z</dcterms:modified>
</cp:coreProperties>
</file>