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SHIBA\2025\KOMINFO\"/>
    </mc:Choice>
  </mc:AlternateContent>
  <xr:revisionPtr revIDLastSave="0" documentId="13_ncr:1_{7D071369-5DE6-4996-B847-07C237D858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 2( APRIL )" sheetId="61" r:id="rId1"/>
    <sheet name=" form 3 ( APRIL ) " sheetId="60" r:id="rId2"/>
  </sheets>
  <definedNames>
    <definedName name="_xlnm._FilterDatabase" localSheetId="1" hidden="1">' form 3 ( APRIL ) '!$T$1:$T$73</definedName>
    <definedName name="_xlnm.Print_Area" localSheetId="1">' form 3 ( APRIL ) '!$A$1:$S$73</definedName>
    <definedName name="_xlnm.Print_Area" localSheetId="0">'form 2( APRIL )'!$A$1:$AR$185</definedName>
    <definedName name="_xlnm.Print_Titles" localSheetId="1">' form 3 ( APRIL ) '!$11:$11</definedName>
    <definedName name="_xlnm.Print_Titles" localSheetId="0">'form 2( APRIL )'!$11:$11</definedName>
  </definedNames>
  <calcPr calcId="181029"/>
</workbook>
</file>

<file path=xl/calcChain.xml><?xml version="1.0" encoding="utf-8"?>
<calcChain xmlns="http://schemas.openxmlformats.org/spreadsheetml/2006/main">
  <c r="S158" i="61" l="1"/>
  <c r="T157" i="61"/>
  <c r="S155" i="61"/>
  <c r="T154" i="61"/>
  <c r="S152" i="61"/>
  <c r="T151" i="61"/>
  <c r="S149" i="61"/>
  <c r="T148" i="61"/>
  <c r="S146" i="61"/>
  <c r="T145" i="61"/>
  <c r="S143" i="61"/>
  <c r="T142" i="61"/>
  <c r="S140" i="61"/>
  <c r="T139" i="61"/>
  <c r="S137" i="61"/>
  <c r="T136" i="61"/>
  <c r="S134" i="61"/>
  <c r="T133" i="61"/>
  <c r="S131" i="61"/>
  <c r="T130" i="61"/>
  <c r="S128" i="61"/>
  <c r="T127" i="61"/>
  <c r="S125" i="61"/>
  <c r="T124" i="61"/>
  <c r="S122" i="61"/>
  <c r="T121" i="61"/>
  <c r="S119" i="61"/>
  <c r="T118" i="61"/>
  <c r="S116" i="61"/>
  <c r="T115" i="61"/>
  <c r="S113" i="61"/>
  <c r="T112" i="61"/>
  <c r="S110" i="61"/>
  <c r="T109" i="61"/>
  <c r="S107" i="61"/>
  <c r="T106" i="61"/>
  <c r="S104" i="61"/>
  <c r="T103" i="61"/>
  <c r="S101" i="61"/>
  <c r="T100" i="61"/>
  <c r="S92" i="61"/>
  <c r="T91" i="61"/>
  <c r="S89" i="61"/>
  <c r="T88" i="61"/>
  <c r="S86" i="61"/>
  <c r="T85" i="61"/>
  <c r="S83" i="61"/>
  <c r="T82" i="61"/>
  <c r="S80" i="61"/>
  <c r="T79" i="61"/>
  <c r="S77" i="61"/>
  <c r="T76" i="61"/>
  <c r="S74" i="61"/>
  <c r="T73" i="61"/>
  <c r="S71" i="61"/>
  <c r="T70" i="61"/>
  <c r="S68" i="61"/>
  <c r="T67" i="61"/>
  <c r="S65" i="61"/>
  <c r="T64" i="61"/>
  <c r="S62" i="61"/>
  <c r="T61" i="61"/>
  <c r="S59" i="61"/>
  <c r="T58" i="61"/>
  <c r="S56" i="61"/>
  <c r="T55" i="61"/>
  <c r="S47" i="61"/>
  <c r="T46" i="61"/>
  <c r="S44" i="61"/>
  <c r="T43" i="61"/>
  <c r="S41" i="61"/>
  <c r="T40" i="61"/>
  <c r="S38" i="61"/>
  <c r="T37" i="61"/>
  <c r="S35" i="61"/>
  <c r="T34" i="61"/>
  <c r="S29" i="61"/>
  <c r="T28" i="61"/>
  <c r="S23" i="61"/>
  <c r="T22" i="61"/>
  <c r="S17" i="61"/>
  <c r="T16" i="61"/>
  <c r="O59" i="60"/>
  <c r="P59" i="60" s="1"/>
  <c r="Q59" i="60" s="1"/>
  <c r="R59" i="60" s="1"/>
  <c r="O58" i="60"/>
  <c r="P58" i="60" s="1"/>
  <c r="Q58" i="60" s="1"/>
  <c r="R58" i="60" s="1"/>
  <c r="O57" i="60"/>
  <c r="P57" i="60" s="1"/>
  <c r="Q57" i="60" s="1"/>
  <c r="R57" i="60" s="1"/>
  <c r="P56" i="60"/>
  <c r="Q56" i="60" s="1"/>
  <c r="R56" i="60" s="1"/>
  <c r="O55" i="60"/>
  <c r="P55" i="60" s="1"/>
  <c r="Q55" i="60" s="1"/>
  <c r="R55" i="60" s="1"/>
  <c r="P54" i="60"/>
  <c r="Q54" i="60" s="1"/>
  <c r="R54" i="60" s="1"/>
  <c r="P53" i="60"/>
  <c r="O52" i="60"/>
  <c r="P52" i="60" s="1"/>
  <c r="Q52" i="60" s="1"/>
  <c r="R52" i="60" s="1"/>
  <c r="P51" i="60"/>
  <c r="Q51" i="60" s="1"/>
  <c r="R51" i="60" s="1"/>
  <c r="P50" i="60"/>
  <c r="O50" i="60"/>
  <c r="O49" i="60"/>
  <c r="P49" i="60" s="1"/>
  <c r="Q49" i="60" s="1"/>
  <c r="R49" i="60" s="1"/>
  <c r="P48" i="60"/>
  <c r="O47" i="60"/>
  <c r="P47" i="60" s="1"/>
  <c r="Q47" i="60" s="1"/>
  <c r="R47" i="60" s="1"/>
  <c r="O46" i="60"/>
  <c r="P46" i="60" s="1"/>
  <c r="Q46" i="60" s="1"/>
  <c r="R46" i="60" s="1"/>
  <c r="P45" i="60"/>
  <c r="O44" i="60"/>
  <c r="P44" i="60" s="1"/>
  <c r="Q44" i="60" s="1"/>
  <c r="R44" i="60" s="1"/>
  <c r="O43" i="60"/>
  <c r="P43" i="60" s="1"/>
  <c r="Q43" i="60" s="1"/>
  <c r="R43" i="60" s="1"/>
  <c r="O42" i="60"/>
  <c r="P42" i="60" s="1"/>
  <c r="Q42" i="60" s="1"/>
  <c r="R42" i="60" s="1"/>
  <c r="P41" i="60"/>
  <c r="Q41" i="60" s="1"/>
  <c r="R41" i="60" s="1"/>
  <c r="O41" i="60"/>
  <c r="P40" i="60"/>
  <c r="P39" i="60"/>
  <c r="Q39" i="60" s="1"/>
  <c r="R39" i="60" s="1"/>
  <c r="P38" i="60"/>
  <c r="O37" i="60"/>
  <c r="P37" i="60" s="1"/>
  <c r="Q37" i="60" s="1"/>
  <c r="R37" i="60" s="1"/>
  <c r="O36" i="60"/>
  <c r="P36" i="60" s="1"/>
  <c r="Q36" i="60" s="1"/>
  <c r="R36" i="60" s="1"/>
  <c r="P35" i="60"/>
  <c r="O34" i="60"/>
  <c r="P34" i="60" s="1"/>
  <c r="Q34" i="60" s="1"/>
  <c r="R34" i="60" s="1"/>
  <c r="P33" i="60"/>
  <c r="P32" i="60"/>
  <c r="P31" i="60"/>
  <c r="O30" i="60"/>
  <c r="P30" i="60" s="1"/>
  <c r="Q30" i="60" s="1"/>
  <c r="R30" i="60" s="1"/>
  <c r="P29" i="60"/>
  <c r="P28" i="60"/>
  <c r="P27" i="60"/>
  <c r="Q27" i="60" s="1"/>
  <c r="R27" i="60" s="1"/>
  <c r="O27" i="60"/>
  <c r="O26" i="60"/>
  <c r="P26" i="60" s="1"/>
  <c r="Q26" i="60" s="1"/>
  <c r="R26" i="60" s="1"/>
  <c r="P25" i="60"/>
  <c r="Q25" i="60" s="1"/>
  <c r="R25" i="60" s="1"/>
  <c r="P24" i="60"/>
  <c r="P23" i="60"/>
  <c r="O22" i="60"/>
  <c r="P22" i="60" s="1"/>
  <c r="Q22" i="60" s="1"/>
  <c r="R22" i="60" s="1"/>
  <c r="P21" i="60"/>
  <c r="O20" i="60"/>
  <c r="P20" i="60" s="1"/>
  <c r="Q20" i="60" s="1"/>
  <c r="R20" i="60" s="1"/>
  <c r="O19" i="60"/>
  <c r="P19" i="60" s="1"/>
  <c r="Q19" i="60" s="1"/>
  <c r="R19" i="60" s="1"/>
  <c r="P18" i="60"/>
  <c r="P17" i="60"/>
  <c r="P16" i="60"/>
  <c r="Q16" i="60" s="1"/>
  <c r="R16" i="60" s="1"/>
  <c r="O15" i="60"/>
  <c r="P15" i="60" s="1"/>
  <c r="Q15" i="60" s="1"/>
  <c r="R15" i="60" s="1"/>
  <c r="P14" i="60"/>
  <c r="Q14" i="60" s="1"/>
  <c r="R14" i="60" s="1"/>
  <c r="O13" i="60"/>
  <c r="P13" i="60" s="1"/>
  <c r="Q13" i="60" s="1"/>
  <c r="R13" i="60" s="1"/>
  <c r="P12" i="60"/>
  <c r="K59" i="60"/>
  <c r="K58" i="60"/>
  <c r="K57" i="60"/>
  <c r="L57" i="60" s="1"/>
  <c r="M57" i="60" s="1"/>
  <c r="K55" i="60"/>
  <c r="L55" i="60" s="1"/>
  <c r="M55" i="60" s="1"/>
  <c r="K52" i="60"/>
  <c r="L52" i="60" s="1"/>
  <c r="M52" i="60" s="1"/>
  <c r="K50" i="60"/>
  <c r="L50" i="60" s="1"/>
  <c r="M50" i="60" s="1"/>
  <c r="K49" i="60"/>
  <c r="K47" i="60"/>
  <c r="L47" i="60" s="1"/>
  <c r="M47" i="60" s="1"/>
  <c r="K46" i="60"/>
  <c r="L46" i="60" s="1"/>
  <c r="M46" i="60" s="1"/>
  <c r="K44" i="60"/>
  <c r="L44" i="60" s="1"/>
  <c r="M44" i="60" s="1"/>
  <c r="K43" i="60"/>
  <c r="K42" i="60"/>
  <c r="K41" i="60"/>
  <c r="L41" i="60" s="1"/>
  <c r="M41" i="60" s="1"/>
  <c r="K37" i="60"/>
  <c r="K36" i="60"/>
  <c r="K34" i="60"/>
  <c r="L34" i="60" s="1"/>
  <c r="M34" i="60" s="1"/>
  <c r="K30" i="60"/>
  <c r="L30" i="60" s="1"/>
  <c r="M30" i="60" s="1"/>
  <c r="K27" i="60"/>
  <c r="K22" i="60"/>
  <c r="L22" i="60" s="1"/>
  <c r="M22" i="60" s="1"/>
  <c r="K20" i="60"/>
  <c r="L20" i="60" s="1"/>
  <c r="M20" i="60" s="1"/>
  <c r="K19" i="60"/>
  <c r="L19" i="60" s="1"/>
  <c r="M19" i="60" s="1"/>
  <c r="AR172" i="61"/>
  <c r="AQ172" i="61"/>
  <c r="AQ173" i="61" s="1"/>
  <c r="AP172" i="61"/>
  <c r="AP173" i="61" s="1"/>
  <c r="AO172" i="61"/>
  <c r="AO173" i="61" s="1"/>
  <c r="AN172" i="61"/>
  <c r="AN173" i="61" s="1"/>
  <c r="AM172" i="61"/>
  <c r="AM173" i="61" s="1"/>
  <c r="AL172" i="61"/>
  <c r="AL173" i="61" s="1"/>
  <c r="AK172" i="61"/>
  <c r="AK173" i="61" s="1"/>
  <c r="AJ172" i="61"/>
  <c r="AJ173" i="61" s="1"/>
  <c r="AI172" i="61"/>
  <c r="AI173" i="61" s="1"/>
  <c r="AH172" i="61"/>
  <c r="AH173" i="61" s="1"/>
  <c r="AG172" i="61"/>
  <c r="AG173" i="61" s="1"/>
  <c r="AF172" i="61"/>
  <c r="AF173" i="61" s="1"/>
  <c r="AE172" i="61"/>
  <c r="AE173" i="61" s="1"/>
  <c r="AD172" i="61"/>
  <c r="AD173" i="61" s="1"/>
  <c r="AC172" i="61"/>
  <c r="AC173" i="61" s="1"/>
  <c r="AB172" i="61"/>
  <c r="AB173" i="61" s="1"/>
  <c r="AA172" i="61"/>
  <c r="AA173" i="61" s="1"/>
  <c r="Z172" i="61"/>
  <c r="Z173" i="61" s="1"/>
  <c r="Y172" i="61"/>
  <c r="Y173" i="61" s="1"/>
  <c r="X172" i="61"/>
  <c r="X173" i="61" s="1"/>
  <c r="W172" i="61"/>
  <c r="W173" i="61" s="1"/>
  <c r="V172" i="61"/>
  <c r="V173" i="61" s="1"/>
  <c r="U172" i="61"/>
  <c r="U173" i="61" s="1"/>
  <c r="T172" i="61"/>
  <c r="T173" i="61" s="1"/>
  <c r="S172" i="61"/>
  <c r="S173" i="61" s="1"/>
  <c r="R172" i="61"/>
  <c r="R173" i="61" s="1"/>
  <c r="Q172" i="61"/>
  <c r="Q173" i="61" s="1"/>
  <c r="P172" i="61"/>
  <c r="P173" i="61" s="1"/>
  <c r="O172" i="61"/>
  <c r="O173" i="61" s="1"/>
  <c r="N172" i="61"/>
  <c r="N173" i="61" s="1"/>
  <c r="M172" i="61"/>
  <c r="M173" i="61" s="1"/>
  <c r="L172" i="61"/>
  <c r="L173" i="61" s="1"/>
  <c r="K172" i="61"/>
  <c r="K173" i="61" s="1"/>
  <c r="J172" i="61"/>
  <c r="J173" i="61" s="1"/>
  <c r="P158" i="61"/>
  <c r="M158" i="61"/>
  <c r="J158" i="61"/>
  <c r="Q157" i="61"/>
  <c r="N157" i="61"/>
  <c r="K157" i="61"/>
  <c r="P155" i="61"/>
  <c r="M155" i="61"/>
  <c r="Q154" i="61"/>
  <c r="N154" i="61"/>
  <c r="H153" i="61"/>
  <c r="P152" i="61"/>
  <c r="M152" i="61"/>
  <c r="J152" i="61"/>
  <c r="Q151" i="61"/>
  <c r="N151" i="61"/>
  <c r="K151" i="61"/>
  <c r="H150" i="61"/>
  <c r="P149" i="61"/>
  <c r="M149" i="61"/>
  <c r="Q148" i="61"/>
  <c r="N148" i="61"/>
  <c r="H147" i="61"/>
  <c r="P146" i="61"/>
  <c r="M146" i="61"/>
  <c r="Q145" i="61"/>
  <c r="N145" i="61"/>
  <c r="H144" i="61"/>
  <c r="P143" i="61"/>
  <c r="M143" i="61"/>
  <c r="J143" i="61"/>
  <c r="Q142" i="61"/>
  <c r="N142" i="61"/>
  <c r="K142" i="61"/>
  <c r="H141" i="61"/>
  <c r="P140" i="61"/>
  <c r="M140" i="61"/>
  <c r="Q139" i="61"/>
  <c r="N139" i="61"/>
  <c r="H138" i="61"/>
  <c r="P137" i="61"/>
  <c r="M137" i="61"/>
  <c r="Q136" i="61"/>
  <c r="N136" i="61"/>
  <c r="H135" i="61"/>
  <c r="P134" i="61"/>
  <c r="M134" i="61"/>
  <c r="Q133" i="61"/>
  <c r="N133" i="61"/>
  <c r="H132" i="61"/>
  <c r="P131" i="61"/>
  <c r="M131" i="61"/>
  <c r="J131" i="61"/>
  <c r="Q130" i="61"/>
  <c r="N130" i="61"/>
  <c r="K130" i="61"/>
  <c r="H129" i="61"/>
  <c r="P128" i="61"/>
  <c r="M128" i="61"/>
  <c r="J128" i="61"/>
  <c r="Q127" i="61"/>
  <c r="N127" i="61"/>
  <c r="K127" i="61"/>
  <c r="H126" i="61"/>
  <c r="P125" i="61"/>
  <c r="M125" i="61"/>
  <c r="J125" i="61"/>
  <c r="Q124" i="61"/>
  <c r="N124" i="61"/>
  <c r="K124" i="61"/>
  <c r="H123" i="61"/>
  <c r="P122" i="61"/>
  <c r="M122" i="61"/>
  <c r="J122" i="61"/>
  <c r="Q121" i="61"/>
  <c r="N121" i="61"/>
  <c r="K121" i="61"/>
  <c r="H120" i="61"/>
  <c r="P119" i="61"/>
  <c r="M119" i="61"/>
  <c r="Q118" i="61"/>
  <c r="N118" i="61"/>
  <c r="H117" i="61"/>
  <c r="P116" i="61"/>
  <c r="Q115" i="61"/>
  <c r="H114" i="61"/>
  <c r="P113" i="61"/>
  <c r="Q112" i="61"/>
  <c r="H111" i="61"/>
  <c r="P110" i="61"/>
  <c r="M110" i="61"/>
  <c r="J110" i="61"/>
  <c r="Q109" i="61"/>
  <c r="N109" i="61"/>
  <c r="K109" i="61"/>
  <c r="H108" i="61"/>
  <c r="P107" i="61"/>
  <c r="M107" i="61"/>
  <c r="J107" i="61"/>
  <c r="Q106" i="61"/>
  <c r="N106" i="61"/>
  <c r="K106" i="61"/>
  <c r="H105" i="61"/>
  <c r="P104" i="61"/>
  <c r="M104" i="61"/>
  <c r="J104" i="61"/>
  <c r="Q103" i="61"/>
  <c r="N103" i="61"/>
  <c r="K103" i="61"/>
  <c r="H102" i="61"/>
  <c r="P101" i="61"/>
  <c r="Q100" i="61"/>
  <c r="H99" i="61"/>
  <c r="H96" i="61"/>
  <c r="H93" i="61"/>
  <c r="H90" i="61"/>
  <c r="P89" i="61"/>
  <c r="M89" i="61"/>
  <c r="J89" i="61"/>
  <c r="Q88" i="61"/>
  <c r="N88" i="61"/>
  <c r="K88" i="61"/>
  <c r="H87" i="61"/>
  <c r="P86" i="61"/>
  <c r="M86" i="61"/>
  <c r="Q85" i="61"/>
  <c r="N85" i="61"/>
  <c r="H84" i="61"/>
  <c r="P83" i="61"/>
  <c r="Q82" i="61"/>
  <c r="H81" i="61"/>
  <c r="P80" i="61"/>
  <c r="M80" i="61"/>
  <c r="J80" i="61"/>
  <c r="Q79" i="61"/>
  <c r="N79" i="61"/>
  <c r="K79" i="61"/>
  <c r="H78" i="61"/>
  <c r="H75" i="61"/>
  <c r="P74" i="61"/>
  <c r="J74" i="61"/>
  <c r="Q73" i="61"/>
  <c r="K73" i="61"/>
  <c r="H72" i="61"/>
  <c r="P71" i="61"/>
  <c r="Q70" i="61"/>
  <c r="H69" i="61"/>
  <c r="P68" i="61"/>
  <c r="M68" i="61"/>
  <c r="J68" i="61"/>
  <c r="Q67" i="61"/>
  <c r="N67" i="61"/>
  <c r="K67" i="61"/>
  <c r="H66" i="61"/>
  <c r="P65" i="61"/>
  <c r="Q64" i="61"/>
  <c r="H63" i="61"/>
  <c r="P62" i="61"/>
  <c r="J62" i="61"/>
  <c r="Q61" i="61"/>
  <c r="K61" i="61"/>
  <c r="H60" i="61"/>
  <c r="P59" i="61"/>
  <c r="M59" i="61"/>
  <c r="J59" i="61"/>
  <c r="Q58" i="61"/>
  <c r="N58" i="61"/>
  <c r="K58" i="61"/>
  <c r="H57" i="61"/>
  <c r="P56" i="61"/>
  <c r="M56" i="61"/>
  <c r="Q55" i="61"/>
  <c r="N55" i="61"/>
  <c r="H54" i="61"/>
  <c r="H51" i="61"/>
  <c r="H48" i="61"/>
  <c r="P47" i="61"/>
  <c r="Q46" i="61"/>
  <c r="H45" i="61"/>
  <c r="P44" i="61"/>
  <c r="M44" i="61"/>
  <c r="J44" i="61"/>
  <c r="Q43" i="61"/>
  <c r="N43" i="61"/>
  <c r="K43" i="61"/>
  <c r="H42" i="61"/>
  <c r="P41" i="61"/>
  <c r="J41" i="61"/>
  <c r="Q40" i="61"/>
  <c r="K40" i="61"/>
  <c r="H39" i="61"/>
  <c r="P38" i="61"/>
  <c r="M38" i="61"/>
  <c r="J38" i="61"/>
  <c r="Q37" i="61"/>
  <c r="N37" i="61"/>
  <c r="K37" i="61"/>
  <c r="H36" i="61"/>
  <c r="P35" i="61"/>
  <c r="M35" i="61"/>
  <c r="J35" i="61"/>
  <c r="Q34" i="61"/>
  <c r="N34" i="61"/>
  <c r="K34" i="61"/>
  <c r="H33" i="61"/>
  <c r="H30" i="61"/>
  <c r="P29" i="61"/>
  <c r="Q28" i="61"/>
  <c r="H27" i="61"/>
  <c r="H24" i="61"/>
  <c r="P23" i="61"/>
  <c r="M23" i="61"/>
  <c r="Q22" i="61"/>
  <c r="N22" i="61"/>
  <c r="H21" i="61"/>
  <c r="H18" i="61"/>
  <c r="P17" i="61"/>
  <c r="M17" i="61"/>
  <c r="Q16" i="61"/>
  <c r="N16" i="61"/>
  <c r="H15" i="61"/>
  <c r="H12" i="61"/>
  <c r="H156" i="61" s="1"/>
  <c r="O60" i="60"/>
  <c r="N60" i="60"/>
  <c r="J60" i="60"/>
  <c r="I60" i="60"/>
  <c r="L59" i="60"/>
  <c r="M59" i="60" s="1"/>
  <c r="L58" i="60"/>
  <c r="M58" i="60" s="1"/>
  <c r="L56" i="60"/>
  <c r="M56" i="60" s="1"/>
  <c r="L54" i="60"/>
  <c r="M54" i="60" s="1"/>
  <c r="Q53" i="60"/>
  <c r="R53" i="60" s="1"/>
  <c r="L53" i="60"/>
  <c r="M53" i="60" s="1"/>
  <c r="L51" i="60"/>
  <c r="M51" i="60" s="1"/>
  <c r="Q50" i="60"/>
  <c r="R50" i="60" s="1"/>
  <c r="L49" i="60"/>
  <c r="M49" i="60" s="1"/>
  <c r="Q48" i="60"/>
  <c r="R48" i="60" s="1"/>
  <c r="L48" i="60"/>
  <c r="M48" i="60" s="1"/>
  <c r="Q45" i="60"/>
  <c r="R45" i="60" s="1"/>
  <c r="L45" i="60"/>
  <c r="M45" i="60" s="1"/>
  <c r="L43" i="60"/>
  <c r="M43" i="60" s="1"/>
  <c r="L42" i="60"/>
  <c r="M42" i="60" s="1"/>
  <c r="Q40" i="60"/>
  <c r="R40" i="60" s="1"/>
  <c r="L40" i="60"/>
  <c r="M40" i="60" s="1"/>
  <c r="L39" i="60"/>
  <c r="M39" i="60" s="1"/>
  <c r="Q38" i="60"/>
  <c r="R38" i="60" s="1"/>
  <c r="L38" i="60"/>
  <c r="M38" i="60" s="1"/>
  <c r="L37" i="60"/>
  <c r="M37" i="60" s="1"/>
  <c r="L36" i="60"/>
  <c r="M36" i="60" s="1"/>
  <c r="Q35" i="60"/>
  <c r="R35" i="60" s="1"/>
  <c r="L35" i="60"/>
  <c r="M35" i="60" s="1"/>
  <c r="Q33" i="60"/>
  <c r="R33" i="60" s="1"/>
  <c r="L33" i="60"/>
  <c r="M33" i="60" s="1"/>
  <c r="Q32" i="60"/>
  <c r="R32" i="60" s="1"/>
  <c r="L32" i="60"/>
  <c r="M32" i="60" s="1"/>
  <c r="Q31" i="60"/>
  <c r="R31" i="60" s="1"/>
  <c r="L31" i="60"/>
  <c r="M31" i="60" s="1"/>
  <c r="Q29" i="60"/>
  <c r="R29" i="60" s="1"/>
  <c r="L29" i="60"/>
  <c r="M29" i="60" s="1"/>
  <c r="Q28" i="60"/>
  <c r="R28" i="60" s="1"/>
  <c r="L28" i="60"/>
  <c r="M28" i="60" s="1"/>
  <c r="L27" i="60"/>
  <c r="M27" i="60" s="1"/>
  <c r="K26" i="60"/>
  <c r="L26" i="60" s="1"/>
  <c r="M26" i="60" s="1"/>
  <c r="L25" i="60"/>
  <c r="M25" i="60" s="1"/>
  <c r="Q24" i="60"/>
  <c r="R24" i="60" s="1"/>
  <c r="L24" i="60"/>
  <c r="M24" i="60" s="1"/>
  <c r="Q23" i="60"/>
  <c r="R23" i="60" s="1"/>
  <c r="L23" i="60"/>
  <c r="M23" i="60" s="1"/>
  <c r="Q21" i="60"/>
  <c r="R21" i="60" s="1"/>
  <c r="L21" i="60"/>
  <c r="M21" i="60" s="1"/>
  <c r="Q18" i="60"/>
  <c r="R18" i="60" s="1"/>
  <c r="L18" i="60"/>
  <c r="M18" i="60" s="1"/>
  <c r="Q17" i="60"/>
  <c r="R17" i="60" s="1"/>
  <c r="L17" i="60"/>
  <c r="M17" i="60" s="1"/>
  <c r="L16" i="60"/>
  <c r="M16" i="60" s="1"/>
  <c r="K15" i="60"/>
  <c r="L15" i="60" s="1"/>
  <c r="M15" i="60" s="1"/>
  <c r="L14" i="60"/>
  <c r="M14" i="60" s="1"/>
  <c r="K13" i="60"/>
  <c r="L12" i="60"/>
  <c r="K60" i="60" l="1"/>
  <c r="L13" i="60"/>
  <c r="M13" i="60" s="1"/>
  <c r="P60" i="60"/>
  <c r="Q60" i="60" s="1"/>
  <c r="R60" i="60" s="1"/>
  <c r="M12" i="60"/>
  <c r="Q12" i="60"/>
  <c r="R12" i="60" s="1"/>
  <c r="L60" i="60" l="1"/>
  <c r="M60" i="60" s="1"/>
</calcChain>
</file>

<file path=xl/sharedStrings.xml><?xml version="1.0" encoding="utf-8"?>
<sst xmlns="http://schemas.openxmlformats.org/spreadsheetml/2006/main" count="587" uniqueCount="142">
  <si>
    <t>NO</t>
  </si>
  <si>
    <t>08</t>
  </si>
  <si>
    <t>01</t>
  </si>
  <si>
    <t>02</t>
  </si>
  <si>
    <t>06</t>
  </si>
  <si>
    <t>10</t>
  </si>
  <si>
    <t>11</t>
  </si>
  <si>
    <t>15</t>
  </si>
  <si>
    <t>05</t>
  </si>
  <si>
    <t>09</t>
  </si>
  <si>
    <t>07</t>
  </si>
  <si>
    <t>19</t>
  </si>
  <si>
    <t>04</t>
  </si>
  <si>
    <t>20</t>
  </si>
  <si>
    <t>JUMLAH / RATA-RATA</t>
  </si>
  <si>
    <t>(1)</t>
  </si>
  <si>
    <t>(2)</t>
  </si>
  <si>
    <t>(3)</t>
  </si>
  <si>
    <t>(4)</t>
  </si>
  <si>
    <t>(5)</t>
  </si>
  <si>
    <t xml:space="preserve">KODE REKENING </t>
  </si>
  <si>
    <t xml:space="preserve"> </t>
  </si>
  <si>
    <t>JUMLAH DANA</t>
  </si>
  <si>
    <t>(6)</t>
  </si>
  <si>
    <t>(7)</t>
  </si>
  <si>
    <t>(8)</t>
  </si>
  <si>
    <t>KABUPATEN KARANGANYAR</t>
  </si>
  <si>
    <t>Selaku Pengguna Anggaran</t>
  </si>
  <si>
    <t>Pembina Tingkat I</t>
  </si>
  <si>
    <t>SKPD</t>
  </si>
  <si>
    <t>:</t>
  </si>
  <si>
    <t>SUMBER DANA</t>
  </si>
  <si>
    <t>S/D TUTUP BULAN</t>
  </si>
  <si>
    <t>FORM 2</t>
  </si>
  <si>
    <t>REALISASI PERKEMBANGAN PELAKSANAAN PEKERJAAN / KEGIATAN SAMPAI DENGAN BULAN</t>
  </si>
  <si>
    <t>JANUARI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</si>
  <si>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</si>
  <si>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</si>
  <si>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</si>
  <si>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</si>
  <si>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</si>
  <si>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</si>
  <si>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</si>
  <si>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</si>
  <si>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DESEMBER</t>
  </si>
  <si>
    <t>(9)</t>
  </si>
  <si>
    <t>(10)</t>
  </si>
  <si>
    <t>(11)</t>
  </si>
  <si>
    <t>(12)</t>
  </si>
  <si>
    <t>(13)</t>
  </si>
  <si>
    <t>(14)</t>
  </si>
  <si>
    <t>(15)</t>
  </si>
  <si>
    <t>FORM 3</t>
  </si>
  <si>
    <t>SP2D</t>
  </si>
  <si>
    <t>SPJ</t>
  </si>
  <si>
    <t xml:space="preserve">FISIK </t>
  </si>
  <si>
    <t>KET</t>
  </si>
  <si>
    <t>s/d Bulan Lalu (Rp.)</t>
  </si>
  <si>
    <t>Bulan ini (Rp.)</t>
  </si>
  <si>
    <t>s/d Bulan ini (Rp.)</t>
  </si>
  <si>
    <t>%</t>
  </si>
  <si>
    <t>: DINAS LINGKUNGAN HIDUP</t>
  </si>
  <si>
    <t>KODE REKENING / NAMA KEGIATAN</t>
  </si>
  <si>
    <t>DI KABUPATEN KARANGANYAR</t>
  </si>
  <si>
    <t>A</t>
  </si>
  <si>
    <t>Keterangan :</t>
  </si>
  <si>
    <t>B</t>
  </si>
  <si>
    <t>C</t>
  </si>
  <si>
    <t>A. Target</t>
  </si>
  <si>
    <t>D</t>
  </si>
  <si>
    <t>B. Realisasi Fisik</t>
  </si>
  <si>
    <t>C. SP2D</t>
  </si>
  <si>
    <t>D. SPJ</t>
  </si>
  <si>
    <t>KEPALA DINAS LINGKUNGAN HIDUP</t>
  </si>
  <si>
    <t>DINAS LINGKUNGAN HIDUP</t>
  </si>
  <si>
    <t>03</t>
  </si>
  <si>
    <t xml:space="preserve">: APBD </t>
  </si>
  <si>
    <t xml:space="preserve">Penyusunan Dokumen Perencanaan Perangkat Daerah </t>
  </si>
  <si>
    <t>Koordinasi dan Penyusunan DPA-SKPD</t>
  </si>
  <si>
    <t xml:space="preserve">Koordinasi dan Penyusunan Laporan Capaian Kinerja Ikhtisar Realisasi Kinerja SKPD </t>
  </si>
  <si>
    <t xml:space="preserve">Evaluasi Kinerja Perangkat Daerah </t>
  </si>
  <si>
    <t xml:space="preserve">Penyediaan Gaji dan Tunjangan ASN </t>
  </si>
  <si>
    <t>Pelaksanaan Penatausahaan dan pengujian/verifikasi Keuangan SKPD</t>
  </si>
  <si>
    <t>Koordinasi dan Penyusunan Laporan Keuangan Akhir Tahun SKPD</t>
  </si>
  <si>
    <t>Koordinasi dan Penyusunan Laporan Keuangan Bulanan/ Triwulan/Semesteran SKPD</t>
  </si>
  <si>
    <t>2</t>
  </si>
  <si>
    <t xml:space="preserve">Pendidikan dan Pelatihan Pegawai Berdasarkan Tugas dan Fungsi </t>
  </si>
  <si>
    <t xml:space="preserve">Fasilitasi kunjungan tamu </t>
  </si>
  <si>
    <t xml:space="preserve">Penyediaan Jasa Surat Menyurat </t>
  </si>
  <si>
    <t>Penyediaan Jasa Peralatan dan Perlengkapan Kantor</t>
  </si>
  <si>
    <t>Penyediaan Jasa Pelayanan Umum Kantor</t>
  </si>
  <si>
    <t>Penyediaan Jasa Pemeliharaan, Biaya Pemeliharaan dan Pajak Kendaraan Perorangan Dinas atau Kendaraan Dinas Jabatan</t>
  </si>
  <si>
    <t xml:space="preserve">Pemeliharaan/Rehabilitasi Gedung Kantor dan Bangunan Lainya </t>
  </si>
  <si>
    <t>Koordinasi Sikronisasi dan Pelaksanaan Pengendalian Emisi Gas Rumah Kaca, Mitigasi dan Adaptasi Perubahan Iklim</t>
  </si>
  <si>
    <t>Pengelolaan Laboratorium Lingkungan Hidup Kabupaten/Kota</t>
  </si>
  <si>
    <t>Pemberian Informasi Peringatan Pencemaran dan/ atau Kerusakan Lingkungan Hidup Pada Masyarakat</t>
  </si>
  <si>
    <t xml:space="preserve">Pengelolaan Taman Keanekaragaman Hayati Diluar Kawasan Hutan </t>
  </si>
  <si>
    <t xml:space="preserve">Fasilitasi Pemenuhan Komitmen Ijin Penyimpanan Sementara Limbah B3 Dilaksanakan Melalui Sistem Pelayanan Perizinan BerusahaTerintegrasi Secara Elektronik </t>
  </si>
  <si>
    <t xml:space="preserve">Pendampingan Gerakan Peduli Lingkungan Hidup </t>
  </si>
  <si>
    <t xml:space="preserve">Penilaian Kinerja Masyarakat/Lembaga masyarakat/dunia usaha/dunia pendidikan/Filantropi dalam Perlindungan dan pengelolaan LH </t>
  </si>
  <si>
    <t>Koordinasi dan Penyusunan Perubahan DPA-SKPD</t>
  </si>
  <si>
    <t xml:space="preserve">Fasilitasi Pemenuhan Komitmen Ijin Penyimpanan Sementara LB3 Dilaksanakan Melalui Sistem Pelayanan Perizinan BerusahaTerintegrasi Secara Elektronik </t>
  </si>
  <si>
    <t xml:space="preserve">APBD </t>
  </si>
  <si>
    <t>NAMA SUB. KEGIATAN</t>
  </si>
  <si>
    <t>Penyelenggaraan Penyuluhan dan Kampanye Lingkungan Hidup</t>
  </si>
  <si>
    <t xml:space="preserve">Dukungan Pelaksanaan Sistem Pemerintahan Berbasis Elektronik pada SKPD </t>
  </si>
  <si>
    <t xml:space="preserve">Penyediaan Jasa Pemeliharaan, biaya Pemeliharaan, Pajak dan Perijinan Kendaraan Dinas Operasional atau lapangan </t>
  </si>
  <si>
    <t>Penyediaan Jasa Pemeliharaan, biaya Pemeliharaan, Pajak dan Perijinan Kendaraan Dinas Operasional atau Lapangan</t>
  </si>
  <si>
    <t xml:space="preserve">Fasilitasi Pemenuhan Ketentuan Dan Kewajiban Izin Lingkungan dan/atau Ijin PPLH </t>
  </si>
  <si>
    <t>Koordinasi dan Penyusunan Dokumen RKA-SKPD</t>
  </si>
  <si>
    <t>Koordinasi dan Penyusunan Dokumen Perubahan RKA - SKPD</t>
  </si>
  <si>
    <t>Penatausahaan Barang Milik Daerah pada SKPD</t>
  </si>
  <si>
    <t xml:space="preserve">Penyediaan Bahan Bacaan dan Peraturan Perundang-undangan </t>
  </si>
  <si>
    <t>Penyediaan Barang Cetakan dan Penggandaan</t>
  </si>
  <si>
    <t>Fasilitasi Kunjungan Tamu</t>
  </si>
  <si>
    <t xml:space="preserve">Penyelenggaraan Rapat Koordinasi dan Konsultasi SKPD </t>
  </si>
  <si>
    <t>Penyediaan Peralatan dan Perlengkapan Kantor</t>
  </si>
  <si>
    <t xml:space="preserve">Penatausahaan Arsip Dinamis pada SKPD </t>
  </si>
  <si>
    <t>Penyediaan Jasa Komunikasi, Sumber Daya Air dan Listrik</t>
  </si>
  <si>
    <t>Koordinasi Sinkronisasi dan Pelaksanaan Pencegahan Pencemaran LH dilaksanakan thd media Tanah, Air, Udara, dan Laut</t>
  </si>
  <si>
    <t>FEBRUARI</t>
  </si>
  <si>
    <t>NOVEMBER</t>
  </si>
  <si>
    <t xml:space="preserve">Pengelolaan Taman Keanekaragaman Hayati di Luar Kawasan Hutan </t>
  </si>
  <si>
    <t xml:space="preserve">                 KEPALA DINAS LINGKUNGAN HIDUP</t>
  </si>
  <si>
    <t>NIP. 19721227 199103 1 001</t>
  </si>
  <si>
    <t>SUNARNO, S.H., M.H., M.T.</t>
  </si>
  <si>
    <t>Penyelenggaraan KLHS untuk KRP yang Berpotensi Menimbulkan Dampak/Resiko Lingkungan Hidup</t>
  </si>
  <si>
    <t>Koordinasi, Sinkronisasi, dan Pelaksanaan Pencegahan Pencemaran Lingkungan Hidup Dilaksanakan Terhadap Media Tanah, Air, Udara, dan Laut</t>
  </si>
  <si>
    <t xml:space="preserve">Pelaksanaan Rehabilitasi </t>
  </si>
  <si>
    <t>Peningkatan Kapasitas dan Kompetensi Sumber Daya Manusia Bidang lingkungan hidup untuk Lembaga pendidikan formal/lembaga masyarakat/komunitas/kelompok masyarakat</t>
  </si>
  <si>
    <t>Pengelolaan Pengaduan permasalahan Pencemaran dan Perusakan Lingkungan Hidup tingkat Kabupaten/Kota</t>
  </si>
  <si>
    <t>Pengurangan sampah melalui pendauran ulang sampah</t>
  </si>
  <si>
    <t>Penanganan sampah melalui pemrosesan akhir sampah di TPA/TPST kabupaten/kota atau TPA/TPST Regional</t>
  </si>
  <si>
    <t xml:space="preserve">Penguatan Kapasitas dan Pemberdayaan Masyarakat di Sekitar TAHURA Kabupaten/Kota </t>
  </si>
  <si>
    <t>Penyediaan Komponen Instalasi listrik/Penerangan bangunan kantor</t>
  </si>
  <si>
    <t>Penyediaan Sarana dan Prasarana Pengelolaan Persampahan di TPA/TPST/SPA Kabupaten/Kota</t>
  </si>
  <si>
    <t>Penyelenggaraan KLHS Rencana Tata Ruang</t>
  </si>
  <si>
    <t>Pengawasan Perizinan Berusaha atau Persetujuan Pemerintah terkait Persetujuan Lingkungan yang diterbitkan oleh Pemerintah Daerah Kabupaten/Kota dan Peraturan Perundang-undangan di bidang Perlindungan dan Pengelolaan Lingkungan Hidup</t>
  </si>
  <si>
    <t>: APRIL 2025</t>
  </si>
  <si>
    <t>Karanganyar,          Mei  2025</t>
  </si>
  <si>
    <t>APRIL 2025</t>
  </si>
  <si>
    <t>LAPORAN REALISASI PERKEMBANGAN ANGGARAN BELANJA BERDASARKAN  SUB KEGIATAN TAHUN ANGGARAN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</si>
</sst>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0_);_(* \(#,##0.000\);_(* &quot;-&quot;???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41" fontId="1" fillId="0" borderId="0" xfId="0" applyNumberFormat="1" applyFont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8" xfId="0" applyNumberFormat="1" applyFont="1" applyBorder="1"/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/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41" fontId="1" fillId="0" borderId="2" xfId="0" applyNumberFormat="1" applyFont="1" applyBorder="1" applyAlignment="1">
      <alignment vertical="top"/>
    </xf>
    <xf numFmtId="41" fontId="2" fillId="0" borderId="2" xfId="0" applyNumberFormat="1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0" xfId="0" quotePrefix="1" applyFont="1" applyBorder="1" applyAlignment="1">
      <alignment vertical="top"/>
    </xf>
    <xf numFmtId="0" fontId="1" fillId="0" borderId="11" xfId="0" quotePrefix="1" applyFont="1" applyBorder="1" applyAlignment="1">
      <alignment vertical="top"/>
    </xf>
    <xf numFmtId="0" fontId="4" fillId="0" borderId="0" xfId="0" applyFont="1"/>
    <xf numFmtId="41" fontId="3" fillId="0" borderId="2" xfId="0" applyNumberFormat="1" applyFont="1" applyBorder="1" applyAlignment="1">
      <alignment horizontal="center" vertical="center"/>
    </xf>
    <xf numFmtId="41" fontId="4" fillId="0" borderId="0" xfId="0" applyNumberFormat="1" applyFont="1"/>
    <xf numFmtId="0" fontId="1" fillId="2" borderId="10" xfId="0" quotePrefix="1" applyFont="1" applyFill="1" applyBorder="1" applyAlignment="1">
      <alignment vertical="top"/>
    </xf>
    <xf numFmtId="0" fontId="1" fillId="2" borderId="11" xfId="0" quotePrefix="1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41" fontId="1" fillId="2" borderId="2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1" fontId="1" fillId="2" borderId="0" xfId="0" applyNumberFormat="1" applyFont="1" applyFill="1" applyAlignment="1">
      <alignment vertical="top"/>
    </xf>
    <xf numFmtId="41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top"/>
    </xf>
    <xf numFmtId="164" fontId="1" fillId="0" borderId="0" xfId="0" applyNumberFormat="1" applyFont="1"/>
    <xf numFmtId="2" fontId="1" fillId="0" borderId="0" xfId="0" applyNumberFormat="1" applyFont="1"/>
    <xf numFmtId="41" fontId="1" fillId="0" borderId="6" xfId="0" applyNumberFormat="1" applyFont="1" applyBorder="1" applyAlignment="1">
      <alignment vertical="top"/>
    </xf>
    <xf numFmtId="41" fontId="1" fillId="0" borderId="7" xfId="0" applyNumberFormat="1" applyFont="1" applyBorder="1" applyAlignment="1">
      <alignment vertical="top"/>
    </xf>
    <xf numFmtId="41" fontId="1" fillId="0" borderId="8" xfId="0" applyNumberFormat="1" applyFont="1" applyBorder="1" applyAlignment="1">
      <alignment vertical="top"/>
    </xf>
    <xf numFmtId="41" fontId="1" fillId="2" borderId="6" xfId="0" applyNumberFormat="1" applyFont="1" applyFill="1" applyBorder="1" applyAlignment="1">
      <alignment vertical="top"/>
    </xf>
    <xf numFmtId="41" fontId="1" fillId="2" borderId="7" xfId="0" applyNumberFormat="1" applyFont="1" applyFill="1" applyBorder="1" applyAlignment="1">
      <alignment vertical="top"/>
    </xf>
    <xf numFmtId="41" fontId="1" fillId="2" borderId="8" xfId="0" applyNumberFormat="1" applyFont="1" applyFill="1" applyBorder="1" applyAlignment="1">
      <alignment vertical="top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2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quotePrefix="1" applyFont="1" applyBorder="1" applyAlignment="1">
      <alignment vertical="top"/>
    </xf>
    <xf numFmtId="0" fontId="1" fillId="0" borderId="5" xfId="0" quotePrefix="1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0" xfId="0" quotePrefix="1" applyFont="1" applyAlignment="1">
      <alignment vertical="top"/>
    </xf>
    <xf numFmtId="0" fontId="1" fillId="0" borderId="15" xfId="0" quotePrefix="1" applyFont="1" applyBorder="1" applyAlignment="1">
      <alignment vertical="top"/>
    </xf>
    <xf numFmtId="0" fontId="1" fillId="0" borderId="8" xfId="0" applyFont="1" applyBorder="1" applyAlignment="1">
      <alignment horizontal="center" vertical="top"/>
    </xf>
    <xf numFmtId="0" fontId="1" fillId="2" borderId="1" xfId="0" quotePrefix="1" applyFont="1" applyFill="1" applyBorder="1" applyAlignment="1">
      <alignment vertical="top"/>
    </xf>
    <xf numFmtId="0" fontId="1" fillId="2" borderId="5" xfId="0" quotePrefix="1" applyFont="1" applyFill="1" applyBorder="1" applyAlignment="1">
      <alignment vertical="top"/>
    </xf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4" fillId="0" borderId="0" xfId="0" applyNumberFormat="1" applyFont="1"/>
    <xf numFmtId="10" fontId="1" fillId="0" borderId="0" xfId="0" applyNumberFormat="1" applyFont="1"/>
    <xf numFmtId="0" fontId="1" fillId="2" borderId="21" xfId="0" quotePrefix="1" applyFont="1" applyFill="1" applyBorder="1" applyAlignment="1">
      <alignment vertical="top"/>
    </xf>
    <xf numFmtId="0" fontId="1" fillId="2" borderId="22" xfId="0" quotePrefix="1" applyFont="1" applyFill="1" applyBorder="1" applyAlignment="1">
      <alignment vertical="top"/>
    </xf>
    <xf numFmtId="0" fontId="1" fillId="0" borderId="21" xfId="0" quotePrefix="1" applyFont="1" applyBorder="1" applyAlignment="1">
      <alignment vertical="top"/>
    </xf>
    <xf numFmtId="0" fontId="1" fillId="0" borderId="22" xfId="0" quotePrefix="1" applyFont="1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10" xfId="0" applyNumberFormat="1" applyFont="1" applyBorder="1" applyAlignment="1">
      <alignment horizontal="center" vertical="top"/>
    </xf>
    <xf numFmtId="165" fontId="1" fillId="2" borderId="0" xfId="0" applyNumberFormat="1" applyFont="1" applyFill="1" applyAlignment="1">
      <alignment vertical="top"/>
    </xf>
    <xf numFmtId="0" fontId="7" fillId="0" borderId="0" xfId="0" applyFont="1"/>
    <xf numFmtId="2" fontId="5" fillId="0" borderId="3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/>
    </xf>
    <xf numFmtId="43" fontId="8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vertical="top"/>
    </xf>
    <xf numFmtId="0" fontId="1" fillId="2" borderId="10" xfId="0" quotePrefix="1" applyFont="1" applyFill="1" applyBorder="1" applyAlignment="1">
      <alignment horizontal="left" vertical="top"/>
    </xf>
    <xf numFmtId="0" fontId="1" fillId="2" borderId="3" xfId="0" applyFont="1" applyFill="1" applyBorder="1" applyAlignment="1">
      <alignment vertical="top" wrapText="1"/>
    </xf>
    <xf numFmtId="43" fontId="10" fillId="0" borderId="17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41" fontId="2" fillId="0" borderId="6" xfId="0" applyNumberFormat="1" applyFont="1" applyBorder="1" applyAlignment="1">
      <alignment horizontal="center" vertical="top"/>
    </xf>
    <xf numFmtId="41" fontId="2" fillId="0" borderId="7" xfId="0" applyNumberFormat="1" applyFont="1" applyBorder="1" applyAlignment="1">
      <alignment horizontal="center" vertical="top"/>
    </xf>
    <xf numFmtId="41" fontId="2" fillId="0" borderId="8" xfId="0" applyNumberFormat="1" applyFont="1" applyBorder="1" applyAlignment="1">
      <alignment horizontal="center" vertical="top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41" fontId="1" fillId="0" borderId="6" xfId="0" applyNumberFormat="1" applyFont="1" applyBorder="1" applyAlignment="1">
      <alignment horizontal="center" wrapText="1"/>
    </xf>
    <xf numFmtId="41" fontId="1" fillId="0" borderId="8" xfId="0" applyNumberFormat="1" applyFont="1" applyBorder="1" applyAlignment="1">
      <alignment horizontal="center" wrapText="1"/>
    </xf>
    <xf numFmtId="41" fontId="1" fillId="0" borderId="6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25D4-BE78-419D-A10D-522D5FB06EF9}">
  <sheetPr>
    <tabColor rgb="FF00B050"/>
  </sheetPr>
  <dimension ref="A1:AS173"/>
  <sheetViews>
    <sheetView tabSelected="1" view="pageBreakPreview" zoomScale="78" zoomScaleSheetLayoutView="78" workbookViewId="0">
      <selection activeCell="R19" sqref="R19"/>
    </sheetView>
  </sheetViews>
  <sheetFormatPr defaultColWidth="9.28515625" defaultRowHeight="14.25" x14ac:dyDescent="0.2"/>
  <cols>
    <col min="1" max="1" width="5.7109375" style="25" customWidth="1"/>
    <col min="2" max="3" width="5.7109375" style="1" customWidth="1"/>
    <col min="4" max="6" width="4.7109375" style="1" customWidth="1"/>
    <col min="7" max="7" width="15.140625" style="1" customWidth="1"/>
    <col min="8" max="8" width="17.140625" style="2" customWidth="1"/>
    <col min="9" max="9" width="6" style="1" customWidth="1"/>
    <col min="10" max="12" width="5.7109375" style="1" customWidth="1"/>
    <col min="13" max="14" width="5.5703125" style="1" customWidth="1"/>
    <col min="15" max="15" width="6.5703125" style="1" customWidth="1"/>
    <col min="16" max="17" width="7.140625" style="1" customWidth="1"/>
    <col min="18" max="18" width="7" style="1" customWidth="1"/>
    <col min="19" max="19" width="6.85546875" style="1" customWidth="1"/>
    <col min="20" max="20" width="6.7109375" style="1" customWidth="1"/>
    <col min="21" max="21" width="5.42578125" style="1" customWidth="1"/>
    <col min="22" max="22" width="5.7109375" style="1" customWidth="1"/>
    <col min="23" max="23" width="5.42578125" style="1" customWidth="1"/>
    <col min="24" max="24" width="5.28515625" style="1" customWidth="1"/>
    <col min="25" max="25" width="5.7109375" style="1" customWidth="1"/>
    <col min="26" max="27" width="5.42578125" style="1" customWidth="1"/>
    <col min="28" max="28" width="6.140625" style="1" customWidth="1"/>
    <col min="29" max="29" width="5.5703125" style="1" customWidth="1"/>
    <col min="30" max="31" width="5.7109375" style="1" customWidth="1"/>
    <col min="32" max="32" width="5.28515625" style="1" customWidth="1"/>
    <col min="33" max="33" width="5.42578125" style="1" customWidth="1"/>
    <col min="34" max="36" width="5.28515625" style="1" customWidth="1"/>
    <col min="37" max="37" width="5.5703125" style="1" customWidth="1"/>
    <col min="38" max="38" width="5.28515625" style="1" customWidth="1"/>
    <col min="39" max="39" width="5.5703125" style="1" customWidth="1"/>
    <col min="40" max="40" width="5.42578125" style="1" customWidth="1"/>
    <col min="41" max="41" width="5.28515625" style="1" customWidth="1"/>
    <col min="42" max="42" width="5.5703125" style="1" customWidth="1"/>
    <col min="43" max="44" width="5.28515625" style="1" customWidth="1"/>
    <col min="45" max="45" width="17.7109375" style="1" customWidth="1"/>
    <col min="46" max="16384" width="9.28515625" style="1"/>
  </cols>
  <sheetData>
    <row r="1" spans="1:44" ht="15" x14ac:dyDescent="0.25">
      <c r="A1" s="145" t="s">
        <v>141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</row>
    <row r="2" spans="1:44" ht="15" x14ac:dyDescent="0.25">
      <c r="A2" s="145" t="s">
        <v>63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</row>
    <row r="3" spans="1:44" x14ac:dyDescent="0.2">
      <c r="H3" s="2" t="s">
        <v>21</v>
      </c>
      <c r="P3" s="39" t="s">
        <v>29</v>
      </c>
      <c r="T3" s="25" t="s">
        <v>30</v>
      </c>
      <c r="U3" s="1" t="s">
        <v>74</v>
      </c>
    </row>
    <row r="4" spans="1:44" x14ac:dyDescent="0.2">
      <c r="P4" s="39" t="s">
        <v>31</v>
      </c>
      <c r="T4" s="25" t="s">
        <v>30</v>
      </c>
      <c r="U4" s="1" t="s">
        <v>102</v>
      </c>
    </row>
    <row r="5" spans="1:44" ht="15" x14ac:dyDescent="0.25">
      <c r="P5" s="39" t="s">
        <v>32</v>
      </c>
      <c r="T5" s="25" t="s">
        <v>30</v>
      </c>
      <c r="U5" s="40" t="s">
        <v>140</v>
      </c>
      <c r="AP5" s="41"/>
    </row>
    <row r="6" spans="1:44" ht="15" x14ac:dyDescent="0.25">
      <c r="AP6" s="41" t="s">
        <v>33</v>
      </c>
    </row>
    <row r="8" spans="1:44" ht="13.9" customHeight="1" x14ac:dyDescent="0.2">
      <c r="A8" s="146" t="s">
        <v>0</v>
      </c>
      <c r="B8" s="146" t="s">
        <v>62</v>
      </c>
      <c r="C8" s="146"/>
      <c r="D8" s="146"/>
      <c r="E8" s="146"/>
      <c r="F8" s="146"/>
      <c r="G8" s="146"/>
      <c r="H8" s="3"/>
      <c r="I8" s="163" t="s">
        <v>34</v>
      </c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5"/>
    </row>
    <row r="9" spans="1:44" ht="13.9" customHeight="1" x14ac:dyDescent="0.2">
      <c r="A9" s="146"/>
      <c r="B9" s="146"/>
      <c r="C9" s="146"/>
      <c r="D9" s="146"/>
      <c r="E9" s="146"/>
      <c r="F9" s="146"/>
      <c r="G9" s="146"/>
      <c r="H9" s="4" t="s">
        <v>22</v>
      </c>
      <c r="I9" s="146" t="s">
        <v>35</v>
      </c>
      <c r="J9" s="146"/>
      <c r="K9" s="146"/>
      <c r="L9" s="146" t="s">
        <v>120</v>
      </c>
      <c r="M9" s="146"/>
      <c r="N9" s="146"/>
      <c r="O9" s="146" t="s">
        <v>36</v>
      </c>
      <c r="P9" s="146"/>
      <c r="Q9" s="146"/>
      <c r="R9" s="146" t="s">
        <v>37</v>
      </c>
      <c r="S9" s="146"/>
      <c r="T9" s="146"/>
      <c r="U9" s="146" t="s">
        <v>38</v>
      </c>
      <c r="V9" s="146"/>
      <c r="W9" s="146"/>
      <c r="X9" s="146" t="s">
        <v>39</v>
      </c>
      <c r="Y9" s="146"/>
      <c r="Z9" s="146"/>
      <c r="AA9" s="146" t="s">
        <v>40</v>
      </c>
      <c r="AB9" s="146"/>
      <c r="AC9" s="146"/>
      <c r="AD9" s="146" t="s">
        <v>41</v>
      </c>
      <c r="AE9" s="146"/>
      <c r="AF9" s="146"/>
      <c r="AG9" s="146" t="s">
        <v>42</v>
      </c>
      <c r="AH9" s="146"/>
      <c r="AI9" s="146"/>
      <c r="AJ9" s="146" t="s">
        <v>43</v>
      </c>
      <c r="AK9" s="146"/>
      <c r="AL9" s="146"/>
      <c r="AM9" s="146" t="s">
        <v>121</v>
      </c>
      <c r="AN9" s="146"/>
      <c r="AO9" s="146"/>
      <c r="AP9" s="146" t="s">
        <v>44</v>
      </c>
      <c r="AQ9" s="146"/>
      <c r="AR9" s="146"/>
    </row>
    <row r="10" spans="1:44" x14ac:dyDescent="0.2">
      <c r="A10" s="146"/>
      <c r="B10" s="146"/>
      <c r="C10" s="146"/>
      <c r="D10" s="146"/>
      <c r="E10" s="146"/>
      <c r="F10" s="146"/>
      <c r="G10" s="146"/>
      <c r="H10" s="5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</row>
    <row r="11" spans="1:44" s="7" customFormat="1" x14ac:dyDescent="0.2">
      <c r="A11" s="26" t="s">
        <v>15</v>
      </c>
      <c r="B11" s="143" t="s">
        <v>16</v>
      </c>
      <c r="C11" s="143"/>
      <c r="D11" s="143"/>
      <c r="E11" s="143"/>
      <c r="F11" s="143"/>
      <c r="G11" s="143"/>
      <c r="H11" s="6" t="s">
        <v>17</v>
      </c>
      <c r="I11" s="143" t="s">
        <v>18</v>
      </c>
      <c r="J11" s="143"/>
      <c r="K11" s="143"/>
      <c r="L11" s="143" t="s">
        <v>19</v>
      </c>
      <c r="M11" s="143"/>
      <c r="N11" s="143"/>
      <c r="O11" s="143" t="s">
        <v>23</v>
      </c>
      <c r="P11" s="143"/>
      <c r="Q11" s="143"/>
      <c r="R11" s="143" t="s">
        <v>24</v>
      </c>
      <c r="S11" s="143"/>
      <c r="T11" s="143"/>
      <c r="U11" s="143" t="s">
        <v>25</v>
      </c>
      <c r="V11" s="143"/>
      <c r="W11" s="143"/>
      <c r="X11" s="143" t="s">
        <v>45</v>
      </c>
      <c r="Y11" s="143"/>
      <c r="Z11" s="143"/>
      <c r="AA11" s="143" t="s">
        <v>46</v>
      </c>
      <c r="AB11" s="143"/>
      <c r="AC11" s="143"/>
      <c r="AD11" s="143" t="s">
        <v>47</v>
      </c>
      <c r="AE11" s="143"/>
      <c r="AF11" s="143"/>
      <c r="AG11" s="143" t="s">
        <v>48</v>
      </c>
      <c r="AH11" s="143"/>
      <c r="AI11" s="143"/>
      <c r="AJ11" s="143" t="s">
        <v>49</v>
      </c>
      <c r="AK11" s="143"/>
      <c r="AL11" s="143"/>
      <c r="AM11" s="143" t="s">
        <v>50</v>
      </c>
      <c r="AN11" s="143"/>
      <c r="AO11" s="143"/>
      <c r="AP11" s="143" t="s">
        <v>51</v>
      </c>
      <c r="AQ11" s="143"/>
      <c r="AR11" s="143"/>
    </row>
    <row r="12" spans="1:44" s="8" customFormat="1" ht="19.899999999999999" customHeight="1" x14ac:dyDescent="0.25">
      <c r="A12" s="62">
        <v>1</v>
      </c>
      <c r="B12" s="63">
        <v>2</v>
      </c>
      <c r="C12" s="64">
        <v>11</v>
      </c>
      <c r="D12" s="65" t="s">
        <v>2</v>
      </c>
      <c r="E12" s="65" t="s">
        <v>85</v>
      </c>
      <c r="F12" s="65" t="s">
        <v>2</v>
      </c>
      <c r="G12" s="66" t="s">
        <v>2</v>
      </c>
      <c r="H12" s="33" t="e">
        <f>#REF!</f>
        <v>#REF!</v>
      </c>
      <c r="I12" s="42"/>
      <c r="J12" s="43">
        <v>5</v>
      </c>
      <c r="K12" s="44"/>
      <c r="L12" s="42"/>
      <c r="M12" s="43">
        <v>15</v>
      </c>
      <c r="N12" s="44"/>
      <c r="O12" s="42"/>
      <c r="P12" s="43">
        <v>25</v>
      </c>
      <c r="Q12" s="44"/>
      <c r="R12" s="42"/>
      <c r="S12" s="43">
        <v>33</v>
      </c>
      <c r="T12" s="44"/>
      <c r="U12" s="42"/>
      <c r="V12" s="43">
        <v>41</v>
      </c>
      <c r="W12" s="44"/>
      <c r="X12" s="42"/>
      <c r="Y12" s="43">
        <v>50</v>
      </c>
      <c r="Z12" s="44"/>
      <c r="AA12" s="42"/>
      <c r="AB12" s="43">
        <v>58</v>
      </c>
      <c r="AC12" s="44"/>
      <c r="AD12" s="42"/>
      <c r="AE12" s="43">
        <v>70</v>
      </c>
      <c r="AF12" s="44"/>
      <c r="AG12" s="42"/>
      <c r="AH12" s="43">
        <v>75</v>
      </c>
      <c r="AI12" s="44"/>
      <c r="AJ12" s="42"/>
      <c r="AK12" s="43">
        <v>80</v>
      </c>
      <c r="AL12" s="44"/>
      <c r="AM12" s="42"/>
      <c r="AN12" s="43">
        <v>90</v>
      </c>
      <c r="AO12" s="44"/>
      <c r="AP12" s="42"/>
      <c r="AQ12" s="43">
        <v>100</v>
      </c>
      <c r="AR12" s="44"/>
    </row>
    <row r="13" spans="1:44" s="8" customFormat="1" ht="19.899999999999999" customHeight="1" x14ac:dyDescent="0.25">
      <c r="A13" s="67"/>
      <c r="B13" s="157" t="s">
        <v>77</v>
      </c>
      <c r="C13" s="158"/>
      <c r="D13" s="158"/>
      <c r="E13" s="158"/>
      <c r="F13" s="158"/>
      <c r="G13" s="159"/>
      <c r="H13" s="34"/>
      <c r="I13" s="45">
        <v>0</v>
      </c>
      <c r="J13" s="46"/>
      <c r="K13" s="47">
        <v>0</v>
      </c>
      <c r="L13" s="45">
        <v>0</v>
      </c>
      <c r="M13" s="46"/>
      <c r="N13" s="47">
        <v>0</v>
      </c>
      <c r="O13" s="45">
        <v>0</v>
      </c>
      <c r="P13" s="46"/>
      <c r="Q13" s="47">
        <v>0</v>
      </c>
      <c r="R13" s="45">
        <v>0</v>
      </c>
      <c r="S13" s="46"/>
      <c r="T13" s="47">
        <v>0</v>
      </c>
      <c r="U13" s="98"/>
      <c r="V13" s="46"/>
      <c r="W13" s="100"/>
      <c r="X13" s="98"/>
      <c r="Y13" s="46"/>
      <c r="Z13" s="100"/>
      <c r="AA13" s="98"/>
      <c r="AB13" s="46"/>
      <c r="AC13" s="100"/>
      <c r="AD13" s="98"/>
      <c r="AE13" s="46"/>
      <c r="AF13" s="100"/>
      <c r="AG13" s="98"/>
      <c r="AH13" s="103"/>
      <c r="AI13" s="100"/>
      <c r="AJ13" s="98"/>
      <c r="AK13" s="103"/>
      <c r="AL13" s="100"/>
      <c r="AM13" s="98"/>
      <c r="AN13" s="103"/>
      <c r="AO13" s="100"/>
      <c r="AP13" s="98"/>
      <c r="AQ13" s="103"/>
      <c r="AR13" s="100"/>
    </row>
    <row r="14" spans="1:44" s="8" customFormat="1" ht="19.899999999999999" customHeight="1" x14ac:dyDescent="0.25">
      <c r="A14" s="67"/>
      <c r="B14" s="154"/>
      <c r="C14" s="155"/>
      <c r="D14" s="155"/>
      <c r="E14" s="155"/>
      <c r="F14" s="155"/>
      <c r="G14" s="156"/>
      <c r="H14" s="34"/>
      <c r="I14" s="48"/>
      <c r="J14" s="49">
        <v>0</v>
      </c>
      <c r="K14" s="50"/>
      <c r="L14" s="48"/>
      <c r="M14" s="49">
        <v>0</v>
      </c>
      <c r="N14" s="50"/>
      <c r="O14" s="48"/>
      <c r="P14" s="49">
        <v>0</v>
      </c>
      <c r="Q14" s="50"/>
      <c r="R14" s="48"/>
      <c r="S14" s="49">
        <v>0</v>
      </c>
      <c r="T14" s="50"/>
      <c r="U14" s="48"/>
      <c r="V14" s="99"/>
      <c r="W14" s="50"/>
      <c r="X14" s="48"/>
      <c r="Y14" s="99"/>
      <c r="Z14" s="50"/>
      <c r="AA14" s="48"/>
      <c r="AB14" s="99"/>
      <c r="AC14" s="50"/>
      <c r="AD14" s="48"/>
      <c r="AE14" s="99"/>
      <c r="AF14" s="50"/>
      <c r="AG14" s="104"/>
      <c r="AH14" s="99"/>
      <c r="AI14" s="105"/>
      <c r="AJ14" s="104"/>
      <c r="AK14" s="99"/>
      <c r="AL14" s="105"/>
      <c r="AM14" s="104"/>
      <c r="AN14" s="99"/>
      <c r="AO14" s="105"/>
      <c r="AP14" s="104"/>
      <c r="AQ14" s="99"/>
      <c r="AR14" s="105"/>
    </row>
    <row r="15" spans="1:44" s="8" customFormat="1" ht="19.899999999999999" customHeight="1" x14ac:dyDescent="0.25">
      <c r="A15" s="62">
        <v>2</v>
      </c>
      <c r="B15" s="63">
        <v>2</v>
      </c>
      <c r="C15" s="64">
        <v>11</v>
      </c>
      <c r="D15" s="65" t="s">
        <v>2</v>
      </c>
      <c r="E15" s="65" t="s">
        <v>85</v>
      </c>
      <c r="F15" s="65" t="s">
        <v>2</v>
      </c>
      <c r="G15" s="66" t="s">
        <v>3</v>
      </c>
      <c r="H15" s="33" t="e">
        <f>#REF!</f>
        <v>#REF!</v>
      </c>
      <c r="I15" s="42"/>
      <c r="J15" s="43">
        <v>25</v>
      </c>
      <c r="K15" s="44"/>
      <c r="L15" s="42"/>
      <c r="M15" s="43">
        <v>75</v>
      </c>
      <c r="N15" s="44"/>
      <c r="O15" s="42"/>
      <c r="P15" s="43">
        <v>100</v>
      </c>
      <c r="Q15" s="44"/>
      <c r="R15" s="42"/>
      <c r="S15" s="43">
        <v>100</v>
      </c>
      <c r="T15" s="44"/>
      <c r="U15" s="42"/>
      <c r="V15" s="43">
        <v>100</v>
      </c>
      <c r="W15" s="44"/>
      <c r="X15" s="42"/>
      <c r="Y15" s="43">
        <v>100</v>
      </c>
      <c r="Z15" s="44"/>
      <c r="AA15" s="42"/>
      <c r="AB15" s="43">
        <v>100</v>
      </c>
      <c r="AC15" s="44"/>
      <c r="AD15" s="42"/>
      <c r="AE15" s="43">
        <v>100</v>
      </c>
      <c r="AF15" s="44"/>
      <c r="AG15" s="42"/>
      <c r="AH15" s="43">
        <v>100</v>
      </c>
      <c r="AI15" s="44"/>
      <c r="AJ15" s="42"/>
      <c r="AK15" s="43">
        <v>100</v>
      </c>
      <c r="AL15" s="44"/>
      <c r="AM15" s="42"/>
      <c r="AN15" s="43">
        <v>100</v>
      </c>
      <c r="AO15" s="44"/>
      <c r="AP15" s="42"/>
      <c r="AQ15" s="43">
        <v>100</v>
      </c>
      <c r="AR15" s="44"/>
    </row>
    <row r="16" spans="1:44" s="8" customFormat="1" ht="19.899999999999999" customHeight="1" x14ac:dyDescent="0.25">
      <c r="A16" s="67"/>
      <c r="B16" s="157" t="s">
        <v>109</v>
      </c>
      <c r="C16" s="158"/>
      <c r="D16" s="158"/>
      <c r="E16" s="158"/>
      <c r="F16" s="158"/>
      <c r="G16" s="159"/>
      <c r="H16" s="34"/>
      <c r="I16" s="45">
        <v>0</v>
      </c>
      <c r="J16" s="46"/>
      <c r="K16" s="47">
        <v>0</v>
      </c>
      <c r="L16" s="45">
        <v>40</v>
      </c>
      <c r="M16" s="51"/>
      <c r="N16" s="102">
        <f>L16</f>
        <v>40</v>
      </c>
      <c r="O16" s="98">
        <v>99.418480000000002</v>
      </c>
      <c r="P16" s="134"/>
      <c r="Q16" s="100">
        <f>O16</f>
        <v>99.418480000000002</v>
      </c>
      <c r="R16" s="98">
        <v>99.418480000000002</v>
      </c>
      <c r="S16" s="134"/>
      <c r="T16" s="100">
        <f>R16</f>
        <v>99.418480000000002</v>
      </c>
      <c r="U16" s="45"/>
      <c r="V16" s="51"/>
      <c r="W16" s="102"/>
      <c r="X16" s="45"/>
      <c r="Y16" s="51"/>
      <c r="Z16" s="102"/>
      <c r="AA16" s="45"/>
      <c r="AB16" s="51"/>
      <c r="AC16" s="102"/>
      <c r="AD16" s="45"/>
      <c r="AE16" s="51"/>
      <c r="AF16" s="102"/>
      <c r="AG16" s="45"/>
      <c r="AH16" s="51"/>
      <c r="AI16" s="102"/>
      <c r="AJ16" s="45"/>
      <c r="AK16" s="51"/>
      <c r="AL16" s="102"/>
      <c r="AM16" s="45"/>
      <c r="AN16" s="51"/>
      <c r="AO16" s="102"/>
      <c r="AP16" s="45"/>
      <c r="AQ16" s="51"/>
      <c r="AR16" s="102"/>
    </row>
    <row r="17" spans="1:44" s="8" customFormat="1" ht="19.899999999999999" customHeight="1" x14ac:dyDescent="0.25">
      <c r="A17" s="67"/>
      <c r="B17" s="154"/>
      <c r="C17" s="155"/>
      <c r="D17" s="155"/>
      <c r="E17" s="155"/>
      <c r="F17" s="155"/>
      <c r="G17" s="156"/>
      <c r="H17" s="35"/>
      <c r="I17" s="48"/>
      <c r="J17" s="49">
        <v>0</v>
      </c>
      <c r="K17" s="50"/>
      <c r="L17" s="48"/>
      <c r="M17" s="101">
        <f>L16</f>
        <v>40</v>
      </c>
      <c r="N17" s="52"/>
      <c r="O17" s="104"/>
      <c r="P17" s="99">
        <f>O16</f>
        <v>99.418480000000002</v>
      </c>
      <c r="Q17" s="135"/>
      <c r="R17" s="104"/>
      <c r="S17" s="99">
        <f>R16</f>
        <v>99.418480000000002</v>
      </c>
      <c r="T17" s="135"/>
      <c r="U17" s="48"/>
      <c r="V17" s="101"/>
      <c r="W17" s="52"/>
      <c r="X17" s="48"/>
      <c r="Y17" s="101"/>
      <c r="Z17" s="52"/>
      <c r="AA17" s="48"/>
      <c r="AB17" s="101"/>
      <c r="AC17" s="52"/>
      <c r="AD17" s="48"/>
      <c r="AE17" s="101"/>
      <c r="AF17" s="52"/>
      <c r="AG17" s="48"/>
      <c r="AH17" s="101"/>
      <c r="AI17" s="52"/>
      <c r="AJ17" s="48"/>
      <c r="AK17" s="101"/>
      <c r="AL17" s="52"/>
      <c r="AM17" s="48"/>
      <c r="AN17" s="101"/>
      <c r="AO17" s="52"/>
      <c r="AP17" s="48"/>
      <c r="AQ17" s="101"/>
      <c r="AR17" s="52"/>
    </row>
    <row r="18" spans="1:44" s="8" customFormat="1" ht="19.899999999999999" customHeight="1" x14ac:dyDescent="0.25">
      <c r="A18" s="62">
        <v>3</v>
      </c>
      <c r="B18" s="63">
        <v>2</v>
      </c>
      <c r="C18" s="64">
        <v>11</v>
      </c>
      <c r="D18" s="65" t="s">
        <v>2</v>
      </c>
      <c r="E18" s="65" t="s">
        <v>85</v>
      </c>
      <c r="F18" s="65" t="s">
        <v>2</v>
      </c>
      <c r="G18" s="66" t="s">
        <v>75</v>
      </c>
      <c r="H18" s="33" t="e">
        <f>#REF!</f>
        <v>#REF!</v>
      </c>
      <c r="I18" s="42"/>
      <c r="J18" s="43">
        <v>0</v>
      </c>
      <c r="K18" s="44"/>
      <c r="L18" s="42"/>
      <c r="M18" s="43">
        <v>0</v>
      </c>
      <c r="N18" s="44"/>
      <c r="O18" s="42"/>
      <c r="P18" s="43">
        <v>0</v>
      </c>
      <c r="Q18" s="44"/>
      <c r="R18" s="42"/>
      <c r="S18" s="43">
        <v>25</v>
      </c>
      <c r="T18" s="44"/>
      <c r="U18" s="42"/>
      <c r="V18" s="43">
        <v>50</v>
      </c>
      <c r="W18" s="44"/>
      <c r="X18" s="42"/>
      <c r="Y18" s="43">
        <v>60</v>
      </c>
      <c r="Z18" s="44"/>
      <c r="AA18" s="42"/>
      <c r="AB18" s="43">
        <v>75</v>
      </c>
      <c r="AC18" s="44"/>
      <c r="AD18" s="42"/>
      <c r="AE18" s="43">
        <v>100</v>
      </c>
      <c r="AF18" s="44"/>
      <c r="AG18" s="42"/>
      <c r="AH18" s="43">
        <v>100</v>
      </c>
      <c r="AI18" s="44"/>
      <c r="AJ18" s="42"/>
      <c r="AK18" s="43">
        <v>100</v>
      </c>
      <c r="AL18" s="44"/>
      <c r="AM18" s="42"/>
      <c r="AN18" s="43">
        <v>100</v>
      </c>
      <c r="AO18" s="44"/>
      <c r="AP18" s="42"/>
      <c r="AQ18" s="43">
        <v>100</v>
      </c>
      <c r="AR18" s="44"/>
    </row>
    <row r="19" spans="1:44" s="8" customFormat="1" ht="19.899999999999999" customHeight="1" x14ac:dyDescent="0.25">
      <c r="A19" s="67"/>
      <c r="B19" s="157" t="s">
        <v>110</v>
      </c>
      <c r="C19" s="158"/>
      <c r="D19" s="158"/>
      <c r="E19" s="158"/>
      <c r="F19" s="158"/>
      <c r="G19" s="159"/>
      <c r="H19" s="34"/>
      <c r="I19" s="45">
        <v>0</v>
      </c>
      <c r="J19" s="46"/>
      <c r="K19" s="47">
        <v>0</v>
      </c>
      <c r="L19" s="45">
        <v>0</v>
      </c>
      <c r="M19" s="46"/>
      <c r="N19" s="47">
        <v>0</v>
      </c>
      <c r="O19" s="45">
        <v>0</v>
      </c>
      <c r="P19" s="46"/>
      <c r="Q19" s="47">
        <v>0</v>
      </c>
      <c r="R19" s="45">
        <v>0</v>
      </c>
      <c r="S19" s="46"/>
      <c r="T19" s="47">
        <v>0</v>
      </c>
      <c r="U19" s="45"/>
      <c r="V19" s="46"/>
      <c r="W19" s="47"/>
      <c r="X19" s="45"/>
      <c r="Y19" s="46"/>
      <c r="Z19" s="47"/>
      <c r="AA19" s="45"/>
      <c r="AB19" s="46"/>
      <c r="AC19" s="47"/>
      <c r="AD19" s="45"/>
      <c r="AE19" s="46"/>
      <c r="AF19" s="47"/>
      <c r="AG19" s="45"/>
      <c r="AH19" s="46"/>
      <c r="AI19" s="47"/>
      <c r="AJ19" s="45"/>
      <c r="AK19" s="46"/>
      <c r="AL19" s="47"/>
      <c r="AM19" s="45"/>
      <c r="AN19" s="51"/>
      <c r="AO19" s="102"/>
      <c r="AP19" s="45"/>
      <c r="AQ19" s="51"/>
      <c r="AR19" s="102"/>
    </row>
    <row r="20" spans="1:44" s="8" customFormat="1" ht="19.899999999999999" customHeight="1" x14ac:dyDescent="0.25">
      <c r="A20" s="70"/>
      <c r="B20" s="154"/>
      <c r="C20" s="155"/>
      <c r="D20" s="155"/>
      <c r="E20" s="155"/>
      <c r="F20" s="155"/>
      <c r="G20" s="156"/>
      <c r="H20" s="35"/>
      <c r="I20" s="48"/>
      <c r="J20" s="49">
        <v>0</v>
      </c>
      <c r="K20" s="50"/>
      <c r="L20" s="48"/>
      <c r="M20" s="49">
        <v>0</v>
      </c>
      <c r="N20" s="50"/>
      <c r="O20" s="48"/>
      <c r="P20" s="49">
        <v>0</v>
      </c>
      <c r="Q20" s="50"/>
      <c r="R20" s="48"/>
      <c r="S20" s="49">
        <v>0</v>
      </c>
      <c r="T20" s="50"/>
      <c r="U20" s="48"/>
      <c r="V20" s="49"/>
      <c r="W20" s="50"/>
      <c r="X20" s="48"/>
      <c r="Y20" s="49"/>
      <c r="Z20" s="50"/>
      <c r="AA20" s="48"/>
      <c r="AB20" s="49"/>
      <c r="AC20" s="50"/>
      <c r="AD20" s="48"/>
      <c r="AE20" s="49"/>
      <c r="AF20" s="50"/>
      <c r="AG20" s="48"/>
      <c r="AH20" s="49"/>
      <c r="AI20" s="50"/>
      <c r="AJ20" s="48"/>
      <c r="AK20" s="49"/>
      <c r="AL20" s="50"/>
      <c r="AM20" s="48"/>
      <c r="AN20" s="101"/>
      <c r="AO20" s="52"/>
      <c r="AP20" s="48"/>
      <c r="AQ20" s="101"/>
      <c r="AR20" s="52"/>
    </row>
    <row r="21" spans="1:44" s="8" customFormat="1" ht="19.899999999999999" customHeight="1" x14ac:dyDescent="0.25">
      <c r="A21" s="62">
        <v>4</v>
      </c>
      <c r="B21" s="63">
        <v>2</v>
      </c>
      <c r="C21" s="64">
        <v>11</v>
      </c>
      <c r="D21" s="65" t="s">
        <v>2</v>
      </c>
      <c r="E21" s="65" t="s">
        <v>85</v>
      </c>
      <c r="F21" s="65" t="s">
        <v>2</v>
      </c>
      <c r="G21" s="66" t="s">
        <v>12</v>
      </c>
      <c r="H21" s="33" t="e">
        <f>#REF!</f>
        <v>#REF!</v>
      </c>
      <c r="I21" s="42"/>
      <c r="J21" s="43">
        <v>20</v>
      </c>
      <c r="K21" s="44"/>
      <c r="L21" s="42"/>
      <c r="M21" s="43">
        <v>75</v>
      </c>
      <c r="N21" s="44"/>
      <c r="O21" s="42"/>
      <c r="P21" s="43">
        <v>100</v>
      </c>
      <c r="Q21" s="44"/>
      <c r="R21" s="42"/>
      <c r="S21" s="43">
        <v>100</v>
      </c>
      <c r="T21" s="44"/>
      <c r="U21" s="42"/>
      <c r="V21" s="43">
        <v>100</v>
      </c>
      <c r="W21" s="44"/>
      <c r="X21" s="42"/>
      <c r="Y21" s="43">
        <v>100</v>
      </c>
      <c r="Z21" s="44"/>
      <c r="AA21" s="42"/>
      <c r="AB21" s="43">
        <v>100</v>
      </c>
      <c r="AC21" s="44"/>
      <c r="AD21" s="42"/>
      <c r="AE21" s="43">
        <v>100</v>
      </c>
      <c r="AF21" s="44"/>
      <c r="AG21" s="42"/>
      <c r="AH21" s="43">
        <v>100</v>
      </c>
      <c r="AI21" s="44"/>
      <c r="AJ21" s="42"/>
      <c r="AK21" s="43">
        <v>100</v>
      </c>
      <c r="AL21" s="44"/>
      <c r="AM21" s="42"/>
      <c r="AN21" s="43">
        <v>100</v>
      </c>
      <c r="AO21" s="44"/>
      <c r="AP21" s="42"/>
      <c r="AQ21" s="43">
        <v>100</v>
      </c>
      <c r="AR21" s="44"/>
    </row>
    <row r="22" spans="1:44" s="8" customFormat="1" ht="19.899999999999999" customHeight="1" x14ac:dyDescent="0.25">
      <c r="A22" s="67"/>
      <c r="B22" s="157" t="s">
        <v>78</v>
      </c>
      <c r="C22" s="158"/>
      <c r="D22" s="158"/>
      <c r="E22" s="158"/>
      <c r="F22" s="158"/>
      <c r="G22" s="159"/>
      <c r="H22" s="34"/>
      <c r="I22" s="45">
        <v>0</v>
      </c>
      <c r="J22" s="46"/>
      <c r="K22" s="47">
        <v>0</v>
      </c>
      <c r="L22" s="45">
        <v>35.1</v>
      </c>
      <c r="M22" s="51"/>
      <c r="N22" s="133">
        <f>L22</f>
        <v>35.1</v>
      </c>
      <c r="O22" s="45">
        <v>100</v>
      </c>
      <c r="P22" s="51"/>
      <c r="Q22" s="102">
        <f>O22</f>
        <v>100</v>
      </c>
      <c r="R22" s="45">
        <v>100</v>
      </c>
      <c r="S22" s="51"/>
      <c r="T22" s="102">
        <f>R22</f>
        <v>100</v>
      </c>
      <c r="U22" s="45"/>
      <c r="V22" s="51"/>
      <c r="W22" s="102"/>
      <c r="X22" s="45"/>
      <c r="Y22" s="51"/>
      <c r="Z22" s="102"/>
      <c r="AA22" s="45"/>
      <c r="AB22" s="51"/>
      <c r="AC22" s="102"/>
      <c r="AD22" s="45"/>
      <c r="AE22" s="51"/>
      <c r="AF22" s="102"/>
      <c r="AG22" s="45"/>
      <c r="AH22" s="51"/>
      <c r="AI22" s="102"/>
      <c r="AJ22" s="45"/>
      <c r="AK22" s="51"/>
      <c r="AL22" s="102"/>
      <c r="AM22" s="45"/>
      <c r="AN22" s="51"/>
      <c r="AO22" s="102"/>
      <c r="AP22" s="45"/>
      <c r="AQ22" s="51"/>
      <c r="AR22" s="102"/>
    </row>
    <row r="23" spans="1:44" s="8" customFormat="1" ht="19.899999999999999" customHeight="1" x14ac:dyDescent="0.25">
      <c r="A23" s="70"/>
      <c r="B23" s="154"/>
      <c r="C23" s="155"/>
      <c r="D23" s="155"/>
      <c r="E23" s="155"/>
      <c r="F23" s="155"/>
      <c r="G23" s="156"/>
      <c r="H23" s="35"/>
      <c r="I23" s="48"/>
      <c r="J23" s="49">
        <v>0</v>
      </c>
      <c r="K23" s="50"/>
      <c r="L23" s="48"/>
      <c r="M23" s="132">
        <f>L22</f>
        <v>35.1</v>
      </c>
      <c r="N23" s="52"/>
      <c r="O23" s="48"/>
      <c r="P23" s="101">
        <f>O22</f>
        <v>100</v>
      </c>
      <c r="Q23" s="52"/>
      <c r="R23" s="48"/>
      <c r="S23" s="101">
        <f>R22</f>
        <v>100</v>
      </c>
      <c r="T23" s="52"/>
      <c r="U23" s="48"/>
      <c r="V23" s="101"/>
      <c r="W23" s="52"/>
      <c r="X23" s="48"/>
      <c r="Y23" s="101"/>
      <c r="Z23" s="52"/>
      <c r="AA23" s="48"/>
      <c r="AB23" s="101"/>
      <c r="AC23" s="52"/>
      <c r="AD23" s="48"/>
      <c r="AE23" s="101"/>
      <c r="AF23" s="52"/>
      <c r="AG23" s="48"/>
      <c r="AH23" s="101"/>
      <c r="AI23" s="52"/>
      <c r="AJ23" s="48"/>
      <c r="AK23" s="101"/>
      <c r="AL23" s="52"/>
      <c r="AM23" s="48"/>
      <c r="AN23" s="101"/>
      <c r="AO23" s="52"/>
      <c r="AP23" s="48"/>
      <c r="AQ23" s="101"/>
      <c r="AR23" s="52"/>
    </row>
    <row r="24" spans="1:44" s="8" customFormat="1" ht="19.899999999999999" customHeight="1" x14ac:dyDescent="0.25">
      <c r="A24" s="67">
        <v>5</v>
      </c>
      <c r="B24" s="63">
        <v>2</v>
      </c>
      <c r="C24" s="64">
        <v>11</v>
      </c>
      <c r="D24" s="65" t="s">
        <v>2</v>
      </c>
      <c r="E24" s="65" t="s">
        <v>85</v>
      </c>
      <c r="F24" s="65" t="s">
        <v>2</v>
      </c>
      <c r="G24" s="66" t="s">
        <v>8</v>
      </c>
      <c r="H24" s="33" t="e">
        <f>#REF!</f>
        <v>#REF!</v>
      </c>
      <c r="I24" s="42"/>
      <c r="J24" s="43">
        <v>10</v>
      </c>
      <c r="K24" s="44"/>
      <c r="L24" s="42"/>
      <c r="M24" s="43">
        <v>20</v>
      </c>
      <c r="N24" s="44"/>
      <c r="O24" s="42"/>
      <c r="P24" s="43">
        <v>25</v>
      </c>
      <c r="Q24" s="44"/>
      <c r="R24" s="42"/>
      <c r="S24" s="43">
        <v>35</v>
      </c>
      <c r="T24" s="44"/>
      <c r="U24" s="42"/>
      <c r="V24" s="43">
        <v>45</v>
      </c>
      <c r="W24" s="44"/>
      <c r="X24" s="42"/>
      <c r="Y24" s="43">
        <v>60</v>
      </c>
      <c r="Z24" s="44"/>
      <c r="AA24" s="42"/>
      <c r="AB24" s="43">
        <v>75</v>
      </c>
      <c r="AC24" s="44"/>
      <c r="AD24" s="42"/>
      <c r="AE24" s="43">
        <v>85</v>
      </c>
      <c r="AF24" s="44"/>
      <c r="AG24" s="42"/>
      <c r="AH24" s="43">
        <v>90</v>
      </c>
      <c r="AI24" s="44"/>
      <c r="AJ24" s="42"/>
      <c r="AK24" s="43">
        <v>100</v>
      </c>
      <c r="AL24" s="44"/>
      <c r="AM24" s="42"/>
      <c r="AN24" s="43">
        <v>100</v>
      </c>
      <c r="AO24" s="44"/>
      <c r="AP24" s="42"/>
      <c r="AQ24" s="43">
        <v>100</v>
      </c>
      <c r="AR24" s="44"/>
    </row>
    <row r="25" spans="1:44" s="8" customFormat="1" ht="19.899999999999999" customHeight="1" x14ac:dyDescent="0.25">
      <c r="A25" s="67"/>
      <c r="B25" s="157" t="s">
        <v>100</v>
      </c>
      <c r="C25" s="158"/>
      <c r="D25" s="158"/>
      <c r="E25" s="158"/>
      <c r="F25" s="158"/>
      <c r="G25" s="159"/>
      <c r="H25" s="34"/>
      <c r="I25" s="45">
        <v>0</v>
      </c>
      <c r="J25" s="46"/>
      <c r="K25" s="47">
        <v>0</v>
      </c>
      <c r="L25" s="45">
        <v>0</v>
      </c>
      <c r="M25" s="46"/>
      <c r="N25" s="47">
        <v>0</v>
      </c>
      <c r="O25" s="45">
        <v>0</v>
      </c>
      <c r="P25" s="46"/>
      <c r="Q25" s="47">
        <v>0</v>
      </c>
      <c r="R25" s="45">
        <v>0</v>
      </c>
      <c r="S25" s="46"/>
      <c r="T25" s="47">
        <v>0</v>
      </c>
      <c r="U25" s="45"/>
      <c r="V25" s="46"/>
      <c r="W25" s="47"/>
      <c r="X25" s="45"/>
      <c r="Y25" s="46"/>
      <c r="Z25" s="47"/>
      <c r="AA25" s="45"/>
      <c r="AB25" s="46"/>
      <c r="AC25" s="47"/>
      <c r="AD25" s="45"/>
      <c r="AE25" s="46"/>
      <c r="AF25" s="47"/>
      <c r="AG25" s="45"/>
      <c r="AH25" s="46"/>
      <c r="AI25" s="47"/>
      <c r="AJ25" s="98"/>
      <c r="AK25" s="103"/>
      <c r="AL25" s="100"/>
      <c r="AM25" s="45"/>
      <c r="AN25" s="51"/>
      <c r="AO25" s="102"/>
      <c r="AP25" s="45"/>
      <c r="AQ25" s="51"/>
      <c r="AR25" s="102"/>
    </row>
    <row r="26" spans="1:44" s="8" customFormat="1" ht="19.899999999999999" customHeight="1" x14ac:dyDescent="0.25">
      <c r="A26" s="67"/>
      <c r="B26" s="154"/>
      <c r="C26" s="155"/>
      <c r="D26" s="155"/>
      <c r="E26" s="155"/>
      <c r="F26" s="155"/>
      <c r="G26" s="156"/>
      <c r="H26" s="34"/>
      <c r="I26" s="48"/>
      <c r="J26" s="49">
        <v>0</v>
      </c>
      <c r="K26" s="50"/>
      <c r="L26" s="48"/>
      <c r="M26" s="49">
        <v>0</v>
      </c>
      <c r="N26" s="50"/>
      <c r="O26" s="48"/>
      <c r="P26" s="49">
        <v>0</v>
      </c>
      <c r="Q26" s="50"/>
      <c r="R26" s="48"/>
      <c r="S26" s="49">
        <v>0</v>
      </c>
      <c r="T26" s="50"/>
      <c r="U26" s="48"/>
      <c r="V26" s="49"/>
      <c r="W26" s="50"/>
      <c r="X26" s="48"/>
      <c r="Y26" s="49"/>
      <c r="Z26" s="50"/>
      <c r="AA26" s="48"/>
      <c r="AB26" s="49"/>
      <c r="AC26" s="50"/>
      <c r="AD26" s="48"/>
      <c r="AE26" s="49"/>
      <c r="AF26" s="50"/>
      <c r="AG26" s="48"/>
      <c r="AH26" s="49"/>
      <c r="AI26" s="50"/>
      <c r="AJ26" s="104"/>
      <c r="AK26" s="99"/>
      <c r="AL26" s="105"/>
      <c r="AM26" s="48"/>
      <c r="AN26" s="101"/>
      <c r="AO26" s="52"/>
      <c r="AP26" s="48"/>
      <c r="AQ26" s="101"/>
      <c r="AR26" s="52"/>
    </row>
    <row r="27" spans="1:44" s="8" customFormat="1" ht="19.899999999999999" customHeight="1" x14ac:dyDescent="0.25">
      <c r="A27" s="62">
        <v>6</v>
      </c>
      <c r="B27" s="63">
        <v>2</v>
      </c>
      <c r="C27" s="64">
        <v>11</v>
      </c>
      <c r="D27" s="68" t="s">
        <v>2</v>
      </c>
      <c r="E27" s="68" t="s">
        <v>85</v>
      </c>
      <c r="F27" s="68" t="s">
        <v>2</v>
      </c>
      <c r="G27" s="69" t="s">
        <v>4</v>
      </c>
      <c r="H27" s="33" t="e">
        <f>#REF!</f>
        <v>#REF!</v>
      </c>
      <c r="I27" s="42"/>
      <c r="J27" s="43">
        <v>10</v>
      </c>
      <c r="K27" s="44"/>
      <c r="L27" s="42"/>
      <c r="M27" s="43">
        <v>15</v>
      </c>
      <c r="N27" s="44"/>
      <c r="O27" s="42"/>
      <c r="P27" s="43">
        <v>20</v>
      </c>
      <c r="Q27" s="44"/>
      <c r="R27" s="42"/>
      <c r="S27" s="43">
        <v>25</v>
      </c>
      <c r="T27" s="44"/>
      <c r="U27" s="42"/>
      <c r="V27" s="43">
        <v>30</v>
      </c>
      <c r="W27" s="44"/>
      <c r="X27" s="42"/>
      <c r="Y27" s="43">
        <v>35</v>
      </c>
      <c r="Z27" s="44"/>
      <c r="AA27" s="42"/>
      <c r="AB27" s="43">
        <v>45</v>
      </c>
      <c r="AC27" s="44"/>
      <c r="AD27" s="42"/>
      <c r="AE27" s="43">
        <v>55</v>
      </c>
      <c r="AF27" s="44"/>
      <c r="AG27" s="42"/>
      <c r="AH27" s="43">
        <v>65</v>
      </c>
      <c r="AI27" s="44"/>
      <c r="AJ27" s="42"/>
      <c r="AK27" s="43">
        <v>75</v>
      </c>
      <c r="AL27" s="44"/>
      <c r="AM27" s="42"/>
      <c r="AN27" s="43">
        <v>90</v>
      </c>
      <c r="AO27" s="44"/>
      <c r="AP27" s="42"/>
      <c r="AQ27" s="43">
        <v>100</v>
      </c>
      <c r="AR27" s="44"/>
    </row>
    <row r="28" spans="1:44" s="8" customFormat="1" ht="19.899999999999999" customHeight="1" x14ac:dyDescent="0.25">
      <c r="A28" s="67"/>
      <c r="B28" s="157" t="s">
        <v>79</v>
      </c>
      <c r="C28" s="158"/>
      <c r="D28" s="158"/>
      <c r="E28" s="158"/>
      <c r="F28" s="158"/>
      <c r="G28" s="159"/>
      <c r="H28" s="34"/>
      <c r="I28" s="45">
        <v>0</v>
      </c>
      <c r="J28" s="46"/>
      <c r="K28" s="47">
        <v>0</v>
      </c>
      <c r="L28" s="45">
        <v>0</v>
      </c>
      <c r="M28" s="46"/>
      <c r="N28" s="47">
        <v>0</v>
      </c>
      <c r="O28" s="98">
        <v>19.681354244461041</v>
      </c>
      <c r="P28" s="134"/>
      <c r="Q28" s="100">
        <f>O28</f>
        <v>19.681354244461041</v>
      </c>
      <c r="R28" s="98">
        <v>19.681354244461041</v>
      </c>
      <c r="S28" s="134"/>
      <c r="T28" s="100">
        <f>R28</f>
        <v>19.681354244461041</v>
      </c>
      <c r="U28" s="98"/>
      <c r="V28" s="46"/>
      <c r="W28" s="100"/>
      <c r="X28" s="98"/>
      <c r="Y28" s="46"/>
      <c r="Z28" s="100"/>
      <c r="AA28" s="98"/>
      <c r="AB28" s="46"/>
      <c r="AC28" s="100"/>
      <c r="AD28" s="98"/>
      <c r="AE28" s="46"/>
      <c r="AF28" s="100"/>
      <c r="AG28" s="98"/>
      <c r="AH28" s="103"/>
      <c r="AI28" s="100"/>
      <c r="AJ28" s="98"/>
      <c r="AK28" s="103"/>
      <c r="AL28" s="100"/>
      <c r="AM28" s="98"/>
      <c r="AN28" s="103"/>
      <c r="AO28" s="100"/>
      <c r="AP28" s="45"/>
      <c r="AQ28" s="51"/>
      <c r="AR28" s="102"/>
    </row>
    <row r="29" spans="1:44" s="8" customFormat="1" ht="19.899999999999999" customHeight="1" x14ac:dyDescent="0.25">
      <c r="A29" s="70"/>
      <c r="B29" s="154"/>
      <c r="C29" s="155"/>
      <c r="D29" s="155"/>
      <c r="E29" s="155"/>
      <c r="F29" s="155"/>
      <c r="G29" s="156"/>
      <c r="H29" s="35"/>
      <c r="I29" s="48"/>
      <c r="J29" s="49">
        <v>0</v>
      </c>
      <c r="K29" s="50"/>
      <c r="L29" s="48"/>
      <c r="M29" s="49">
        <v>0</v>
      </c>
      <c r="N29" s="50"/>
      <c r="O29" s="104"/>
      <c r="P29" s="99">
        <f>O28</f>
        <v>19.681354244461041</v>
      </c>
      <c r="Q29" s="135"/>
      <c r="R29" s="104"/>
      <c r="S29" s="99">
        <f>R28</f>
        <v>19.681354244461041</v>
      </c>
      <c r="T29" s="135"/>
      <c r="U29" s="48"/>
      <c r="V29" s="99"/>
      <c r="W29" s="50"/>
      <c r="X29" s="48"/>
      <c r="Y29" s="99"/>
      <c r="Z29" s="50"/>
      <c r="AA29" s="48"/>
      <c r="AB29" s="99"/>
      <c r="AC29" s="50"/>
      <c r="AD29" s="48"/>
      <c r="AE29" s="99"/>
      <c r="AF29" s="50"/>
      <c r="AG29" s="104"/>
      <c r="AH29" s="99"/>
      <c r="AI29" s="105"/>
      <c r="AJ29" s="104"/>
      <c r="AK29" s="99"/>
      <c r="AL29" s="105"/>
      <c r="AM29" s="104"/>
      <c r="AN29" s="99"/>
      <c r="AO29" s="105"/>
      <c r="AP29" s="48"/>
      <c r="AQ29" s="101"/>
      <c r="AR29" s="52"/>
    </row>
    <row r="30" spans="1:44" s="8" customFormat="1" ht="19.899999999999999" customHeight="1" x14ac:dyDescent="0.25">
      <c r="A30" s="67">
        <v>7</v>
      </c>
      <c r="B30" s="63">
        <v>2</v>
      </c>
      <c r="C30" s="64">
        <v>11</v>
      </c>
      <c r="D30" s="71" t="s">
        <v>2</v>
      </c>
      <c r="E30" s="71" t="s">
        <v>85</v>
      </c>
      <c r="F30" s="71" t="s">
        <v>2</v>
      </c>
      <c r="G30" s="72" t="s">
        <v>10</v>
      </c>
      <c r="H30" s="36" t="e">
        <f>#REF!</f>
        <v>#REF!</v>
      </c>
      <c r="I30" s="42"/>
      <c r="J30" s="43">
        <v>0</v>
      </c>
      <c r="K30" s="44"/>
      <c r="L30" s="42"/>
      <c r="M30" s="43">
        <v>10</v>
      </c>
      <c r="N30" s="44"/>
      <c r="O30" s="42"/>
      <c r="P30" s="43">
        <v>15</v>
      </c>
      <c r="Q30" s="44"/>
      <c r="R30" s="42"/>
      <c r="S30" s="43">
        <v>20</v>
      </c>
      <c r="T30" s="44"/>
      <c r="U30" s="42"/>
      <c r="V30" s="43">
        <v>25</v>
      </c>
      <c r="W30" s="44"/>
      <c r="X30" s="42"/>
      <c r="Y30" s="43">
        <v>30</v>
      </c>
      <c r="Z30" s="44"/>
      <c r="AA30" s="42"/>
      <c r="AB30" s="43">
        <v>35</v>
      </c>
      <c r="AC30" s="44"/>
      <c r="AD30" s="42"/>
      <c r="AE30" s="43">
        <v>50</v>
      </c>
      <c r="AF30" s="44"/>
      <c r="AG30" s="42"/>
      <c r="AH30" s="43">
        <v>75</v>
      </c>
      <c r="AI30" s="44"/>
      <c r="AJ30" s="42"/>
      <c r="AK30" s="43">
        <v>85</v>
      </c>
      <c r="AL30" s="44"/>
      <c r="AM30" s="42"/>
      <c r="AN30" s="43">
        <v>90</v>
      </c>
      <c r="AO30" s="44"/>
      <c r="AP30" s="42"/>
      <c r="AQ30" s="43">
        <v>100</v>
      </c>
      <c r="AR30" s="44"/>
    </row>
    <row r="31" spans="1:44" s="8" customFormat="1" ht="19.899999999999999" customHeight="1" x14ac:dyDescent="0.25">
      <c r="A31" s="67"/>
      <c r="B31" s="150" t="s">
        <v>80</v>
      </c>
      <c r="C31" s="151"/>
      <c r="D31" s="151"/>
      <c r="E31" s="151"/>
      <c r="F31" s="151"/>
      <c r="G31" s="152"/>
      <c r="H31" s="34"/>
      <c r="I31" s="45">
        <v>0</v>
      </c>
      <c r="J31" s="46"/>
      <c r="K31" s="47">
        <v>0</v>
      </c>
      <c r="L31" s="45">
        <v>0</v>
      </c>
      <c r="M31" s="46"/>
      <c r="N31" s="47">
        <v>0</v>
      </c>
      <c r="O31" s="45">
        <v>0</v>
      </c>
      <c r="P31" s="46"/>
      <c r="Q31" s="47">
        <v>0</v>
      </c>
      <c r="R31" s="45">
        <v>0</v>
      </c>
      <c r="S31" s="46"/>
      <c r="T31" s="47">
        <v>0</v>
      </c>
      <c r="U31" s="98"/>
      <c r="V31" s="46"/>
      <c r="W31" s="100"/>
      <c r="X31" s="98"/>
      <c r="Y31" s="46"/>
      <c r="Z31" s="100"/>
      <c r="AA31" s="98"/>
      <c r="AB31" s="46"/>
      <c r="AC31" s="100"/>
      <c r="AD31" s="98"/>
      <c r="AE31" s="46"/>
      <c r="AF31" s="100"/>
      <c r="AG31" s="98"/>
      <c r="AH31" s="103"/>
      <c r="AI31" s="100"/>
      <c r="AJ31" s="98"/>
      <c r="AK31" s="103"/>
      <c r="AL31" s="100"/>
      <c r="AM31" s="98"/>
      <c r="AN31" s="103"/>
      <c r="AO31" s="100"/>
      <c r="AP31" s="98"/>
      <c r="AQ31" s="103"/>
      <c r="AR31" s="100"/>
    </row>
    <row r="32" spans="1:44" s="8" customFormat="1" ht="19.899999999999999" customHeight="1" x14ac:dyDescent="0.25">
      <c r="A32" s="67"/>
      <c r="B32" s="147"/>
      <c r="C32" s="148"/>
      <c r="D32" s="148"/>
      <c r="E32" s="148"/>
      <c r="F32" s="148"/>
      <c r="G32" s="149"/>
      <c r="H32" s="34"/>
      <c r="I32" s="48"/>
      <c r="J32" s="49">
        <v>0</v>
      </c>
      <c r="K32" s="50"/>
      <c r="L32" s="48"/>
      <c r="M32" s="49">
        <v>0</v>
      </c>
      <c r="N32" s="50"/>
      <c r="O32" s="48"/>
      <c r="P32" s="49">
        <v>0</v>
      </c>
      <c r="Q32" s="50"/>
      <c r="R32" s="48"/>
      <c r="S32" s="49">
        <v>0</v>
      </c>
      <c r="T32" s="50"/>
      <c r="U32" s="48"/>
      <c r="V32" s="99"/>
      <c r="W32" s="50"/>
      <c r="X32" s="48"/>
      <c r="Y32" s="99"/>
      <c r="Z32" s="50"/>
      <c r="AA32" s="48"/>
      <c r="AB32" s="99"/>
      <c r="AC32" s="50"/>
      <c r="AD32" s="48"/>
      <c r="AE32" s="99"/>
      <c r="AF32" s="50"/>
      <c r="AG32" s="104"/>
      <c r="AH32" s="121"/>
      <c r="AI32" s="105"/>
      <c r="AJ32" s="104"/>
      <c r="AK32" s="99"/>
      <c r="AL32" s="105"/>
      <c r="AM32" s="104"/>
      <c r="AN32" s="99"/>
      <c r="AO32" s="105"/>
      <c r="AP32" s="104"/>
      <c r="AQ32" s="99"/>
      <c r="AR32" s="105"/>
    </row>
    <row r="33" spans="1:44" s="24" customFormat="1" ht="19.899999999999999" customHeight="1" x14ac:dyDescent="0.25">
      <c r="A33" s="62">
        <v>8</v>
      </c>
      <c r="B33" s="63">
        <v>2</v>
      </c>
      <c r="C33" s="64">
        <v>11</v>
      </c>
      <c r="D33" s="71" t="s">
        <v>2</v>
      </c>
      <c r="E33" s="71" t="s">
        <v>85</v>
      </c>
      <c r="F33" s="71" t="s">
        <v>3</v>
      </c>
      <c r="G33" s="72" t="s">
        <v>2</v>
      </c>
      <c r="H33" s="36" t="e">
        <f>#REF!</f>
        <v>#REF!</v>
      </c>
      <c r="I33" s="42"/>
      <c r="J33" s="43">
        <v>10</v>
      </c>
      <c r="K33" s="44"/>
      <c r="L33" s="42"/>
      <c r="M33" s="43">
        <v>20</v>
      </c>
      <c r="N33" s="44"/>
      <c r="O33" s="42"/>
      <c r="P33" s="43">
        <v>30</v>
      </c>
      <c r="Q33" s="44"/>
      <c r="R33" s="42"/>
      <c r="S33" s="43">
        <v>40</v>
      </c>
      <c r="T33" s="44"/>
      <c r="U33" s="42"/>
      <c r="V33" s="43">
        <v>50</v>
      </c>
      <c r="W33" s="44"/>
      <c r="X33" s="42"/>
      <c r="Y33" s="43">
        <v>60</v>
      </c>
      <c r="Z33" s="44"/>
      <c r="AA33" s="42"/>
      <c r="AB33" s="43">
        <v>70</v>
      </c>
      <c r="AC33" s="44"/>
      <c r="AD33" s="42"/>
      <c r="AE33" s="43">
        <v>80</v>
      </c>
      <c r="AF33" s="44"/>
      <c r="AG33" s="42"/>
      <c r="AH33" s="43">
        <v>90</v>
      </c>
      <c r="AI33" s="44"/>
      <c r="AJ33" s="42"/>
      <c r="AK33" s="43">
        <v>100</v>
      </c>
      <c r="AL33" s="44"/>
      <c r="AM33" s="42"/>
      <c r="AN33" s="43">
        <v>100</v>
      </c>
      <c r="AO33" s="44"/>
      <c r="AP33" s="42"/>
      <c r="AQ33" s="43">
        <v>100</v>
      </c>
      <c r="AR33" s="44"/>
    </row>
    <row r="34" spans="1:44" s="24" customFormat="1" ht="19.899999999999999" customHeight="1" x14ac:dyDescent="0.25">
      <c r="A34" s="67"/>
      <c r="B34" s="150" t="s">
        <v>81</v>
      </c>
      <c r="C34" s="151"/>
      <c r="D34" s="151"/>
      <c r="E34" s="151"/>
      <c r="F34" s="151"/>
      <c r="G34" s="152"/>
      <c r="H34" s="37"/>
      <c r="I34" s="98">
        <v>5.88</v>
      </c>
      <c r="J34" s="103"/>
      <c r="K34" s="117">
        <f>I34</f>
        <v>5.88</v>
      </c>
      <c r="L34" s="45">
        <v>9.6975033941074607</v>
      </c>
      <c r="M34" s="51"/>
      <c r="N34" s="133">
        <f>L34</f>
        <v>9.6975033941074607</v>
      </c>
      <c r="O34" s="98">
        <v>19.968731561128852</v>
      </c>
      <c r="P34" s="134"/>
      <c r="Q34" s="100">
        <f>O34</f>
        <v>19.968731561128852</v>
      </c>
      <c r="R34" s="98">
        <v>30.012779947731673</v>
      </c>
      <c r="S34" s="134"/>
      <c r="T34" s="100">
        <f>R34</f>
        <v>30.012779947731673</v>
      </c>
      <c r="U34" s="98"/>
      <c r="V34" s="46"/>
      <c r="W34" s="100"/>
      <c r="X34" s="98"/>
      <c r="Y34" s="46"/>
      <c r="Z34" s="100"/>
      <c r="AA34" s="98"/>
      <c r="AB34" s="46"/>
      <c r="AC34" s="100"/>
      <c r="AD34" s="98"/>
      <c r="AE34" s="46"/>
      <c r="AF34" s="100"/>
      <c r="AG34" s="98"/>
      <c r="AH34" s="103"/>
      <c r="AI34" s="100"/>
      <c r="AJ34" s="98"/>
      <c r="AK34" s="103"/>
      <c r="AL34" s="100"/>
      <c r="AM34" s="98"/>
      <c r="AN34" s="103"/>
      <c r="AO34" s="100"/>
      <c r="AP34" s="98"/>
      <c r="AQ34" s="103"/>
      <c r="AR34" s="100"/>
    </row>
    <row r="35" spans="1:44" s="24" customFormat="1" ht="19.899999999999999" customHeight="1" x14ac:dyDescent="0.25">
      <c r="A35" s="70"/>
      <c r="B35" s="147"/>
      <c r="C35" s="148"/>
      <c r="D35" s="148"/>
      <c r="E35" s="148"/>
      <c r="F35" s="148"/>
      <c r="G35" s="149"/>
      <c r="H35" s="38"/>
      <c r="I35" s="104"/>
      <c r="J35" s="121">
        <f>I34</f>
        <v>5.88</v>
      </c>
      <c r="K35" s="105"/>
      <c r="L35" s="48"/>
      <c r="M35" s="132">
        <f>L34</f>
        <v>9.6975033941074607</v>
      </c>
      <c r="N35" s="52"/>
      <c r="O35" s="104"/>
      <c r="P35" s="99">
        <f>O34</f>
        <v>19.968731561128852</v>
      </c>
      <c r="Q35" s="135"/>
      <c r="R35" s="104"/>
      <c r="S35" s="99">
        <f>R34</f>
        <v>30.012779947731673</v>
      </c>
      <c r="T35" s="135"/>
      <c r="U35" s="48"/>
      <c r="V35" s="99"/>
      <c r="W35" s="50"/>
      <c r="X35" s="48"/>
      <c r="Y35" s="99"/>
      <c r="Z35" s="50"/>
      <c r="AA35" s="48"/>
      <c r="AB35" s="99"/>
      <c r="AC35" s="50"/>
      <c r="AD35" s="48"/>
      <c r="AE35" s="99"/>
      <c r="AF35" s="50"/>
      <c r="AG35" s="104"/>
      <c r="AH35" s="99"/>
      <c r="AI35" s="105"/>
      <c r="AJ35" s="104"/>
      <c r="AK35" s="99"/>
      <c r="AL35" s="105"/>
      <c r="AM35" s="104"/>
      <c r="AN35" s="99"/>
      <c r="AO35" s="105"/>
      <c r="AP35" s="104"/>
      <c r="AQ35" s="99"/>
      <c r="AR35" s="105"/>
    </row>
    <row r="36" spans="1:44" s="24" customFormat="1" ht="19.899999999999999" customHeight="1" x14ac:dyDescent="0.25">
      <c r="A36" s="62">
        <v>9</v>
      </c>
      <c r="B36" s="63">
        <v>2</v>
      </c>
      <c r="C36" s="64">
        <v>11</v>
      </c>
      <c r="D36" s="71" t="s">
        <v>2</v>
      </c>
      <c r="E36" s="71" t="s">
        <v>85</v>
      </c>
      <c r="F36" s="71" t="s">
        <v>3</v>
      </c>
      <c r="G36" s="72" t="s">
        <v>75</v>
      </c>
      <c r="H36" s="36" t="e">
        <f>#REF!</f>
        <v>#REF!</v>
      </c>
      <c r="I36" s="42"/>
      <c r="J36" s="43">
        <v>10</v>
      </c>
      <c r="K36" s="44"/>
      <c r="L36" s="42"/>
      <c r="M36" s="43">
        <v>20</v>
      </c>
      <c r="N36" s="44"/>
      <c r="O36" s="42"/>
      <c r="P36" s="43">
        <v>30</v>
      </c>
      <c r="Q36" s="44"/>
      <c r="R36" s="42"/>
      <c r="S36" s="43">
        <v>40</v>
      </c>
      <c r="T36" s="44"/>
      <c r="U36" s="42"/>
      <c r="V36" s="43">
        <v>50</v>
      </c>
      <c r="W36" s="44"/>
      <c r="X36" s="42"/>
      <c r="Y36" s="43">
        <v>60</v>
      </c>
      <c r="Z36" s="44"/>
      <c r="AA36" s="42"/>
      <c r="AB36" s="43">
        <v>70</v>
      </c>
      <c r="AC36" s="44"/>
      <c r="AD36" s="42"/>
      <c r="AE36" s="43">
        <v>80</v>
      </c>
      <c r="AF36" s="44"/>
      <c r="AG36" s="42"/>
      <c r="AH36" s="43">
        <v>90</v>
      </c>
      <c r="AI36" s="44"/>
      <c r="AJ36" s="42"/>
      <c r="AK36" s="43">
        <v>100</v>
      </c>
      <c r="AL36" s="44"/>
      <c r="AM36" s="42"/>
      <c r="AN36" s="43">
        <v>100</v>
      </c>
      <c r="AO36" s="44"/>
      <c r="AP36" s="42"/>
      <c r="AQ36" s="43">
        <v>100</v>
      </c>
      <c r="AR36" s="44"/>
    </row>
    <row r="37" spans="1:44" s="24" customFormat="1" ht="19.899999999999999" customHeight="1" x14ac:dyDescent="0.25">
      <c r="A37" s="67"/>
      <c r="B37" s="150" t="s">
        <v>82</v>
      </c>
      <c r="C37" s="151"/>
      <c r="D37" s="151"/>
      <c r="E37" s="151"/>
      <c r="F37" s="151"/>
      <c r="G37" s="152"/>
      <c r="H37" s="37"/>
      <c r="I37" s="45">
        <v>0</v>
      </c>
      <c r="J37" s="46"/>
      <c r="K37" s="47">
        <f>I37</f>
        <v>0</v>
      </c>
      <c r="L37" s="98">
        <v>16.506291635825317</v>
      </c>
      <c r="M37" s="134"/>
      <c r="N37" s="100">
        <f>L37</f>
        <v>16.506291635825317</v>
      </c>
      <c r="O37" s="98">
        <v>25.49566987416728</v>
      </c>
      <c r="P37" s="134"/>
      <c r="Q37" s="100">
        <f>O37</f>
        <v>25.49566987416728</v>
      </c>
      <c r="R37" s="98">
        <v>33.830236861584012</v>
      </c>
      <c r="S37" s="134"/>
      <c r="T37" s="100">
        <f>R37</f>
        <v>33.830236861584012</v>
      </c>
      <c r="U37" s="98"/>
      <c r="V37" s="46"/>
      <c r="W37" s="100"/>
      <c r="X37" s="98"/>
      <c r="Y37" s="46"/>
      <c r="Z37" s="100"/>
      <c r="AA37" s="98"/>
      <c r="AB37" s="46"/>
      <c r="AC37" s="100"/>
      <c r="AD37" s="98"/>
      <c r="AE37" s="46"/>
      <c r="AF37" s="100"/>
      <c r="AG37" s="98"/>
      <c r="AH37" s="103"/>
      <c r="AI37" s="100"/>
      <c r="AJ37" s="98"/>
      <c r="AK37" s="103"/>
      <c r="AL37" s="100"/>
      <c r="AM37" s="98"/>
      <c r="AN37" s="103"/>
      <c r="AO37" s="100"/>
      <c r="AP37" s="98"/>
      <c r="AQ37" s="103"/>
      <c r="AR37" s="100"/>
    </row>
    <row r="38" spans="1:44" s="24" customFormat="1" ht="19.899999999999999" customHeight="1" x14ac:dyDescent="0.25">
      <c r="A38" s="70"/>
      <c r="B38" s="147"/>
      <c r="C38" s="148"/>
      <c r="D38" s="148"/>
      <c r="E38" s="148"/>
      <c r="F38" s="148"/>
      <c r="G38" s="149"/>
      <c r="H38" s="38"/>
      <c r="I38" s="48"/>
      <c r="J38" s="49">
        <f>I37</f>
        <v>0</v>
      </c>
      <c r="K38" s="50"/>
      <c r="L38" s="104"/>
      <c r="M38" s="99">
        <f>L37</f>
        <v>16.506291635825317</v>
      </c>
      <c r="N38" s="135"/>
      <c r="O38" s="104"/>
      <c r="P38" s="99">
        <f>O37</f>
        <v>25.49566987416728</v>
      </c>
      <c r="Q38" s="135"/>
      <c r="R38" s="104"/>
      <c r="S38" s="99">
        <f>R37</f>
        <v>33.830236861584012</v>
      </c>
      <c r="T38" s="135"/>
      <c r="U38" s="48"/>
      <c r="V38" s="99"/>
      <c r="W38" s="50"/>
      <c r="X38" s="48"/>
      <c r="Y38" s="99"/>
      <c r="Z38" s="50"/>
      <c r="AA38" s="48"/>
      <c r="AB38" s="99"/>
      <c r="AC38" s="50"/>
      <c r="AD38" s="48"/>
      <c r="AE38" s="99"/>
      <c r="AF38" s="50"/>
      <c r="AG38" s="104"/>
      <c r="AH38" s="99"/>
      <c r="AI38" s="105"/>
      <c r="AJ38" s="104"/>
      <c r="AK38" s="99"/>
      <c r="AL38" s="105"/>
      <c r="AM38" s="104"/>
      <c r="AN38" s="99"/>
      <c r="AO38" s="105"/>
      <c r="AP38" s="104"/>
      <c r="AQ38" s="99"/>
      <c r="AR38" s="105"/>
    </row>
    <row r="39" spans="1:44" s="24" customFormat="1" ht="19.899999999999999" customHeight="1" x14ac:dyDescent="0.25">
      <c r="A39" s="62">
        <v>10</v>
      </c>
      <c r="B39" s="63">
        <v>2</v>
      </c>
      <c r="C39" s="64">
        <v>11</v>
      </c>
      <c r="D39" s="68" t="s">
        <v>2</v>
      </c>
      <c r="E39" s="68" t="s">
        <v>85</v>
      </c>
      <c r="F39" s="68" t="s">
        <v>3</v>
      </c>
      <c r="G39" s="69" t="s">
        <v>8</v>
      </c>
      <c r="H39" s="33" t="e">
        <f>#REF!</f>
        <v>#REF!</v>
      </c>
      <c r="I39" s="42"/>
      <c r="J39" s="43">
        <v>25</v>
      </c>
      <c r="K39" s="44"/>
      <c r="L39" s="42"/>
      <c r="M39" s="43">
        <v>30</v>
      </c>
      <c r="N39" s="44"/>
      <c r="O39" s="42"/>
      <c r="P39" s="43">
        <v>35</v>
      </c>
      <c r="Q39" s="44"/>
      <c r="R39" s="42"/>
      <c r="S39" s="43">
        <v>40</v>
      </c>
      <c r="T39" s="44"/>
      <c r="U39" s="42"/>
      <c r="V39" s="43">
        <v>45</v>
      </c>
      <c r="W39" s="44"/>
      <c r="X39" s="42"/>
      <c r="Y39" s="43">
        <v>50</v>
      </c>
      <c r="Z39" s="44"/>
      <c r="AA39" s="42"/>
      <c r="AB39" s="43">
        <v>60</v>
      </c>
      <c r="AC39" s="44"/>
      <c r="AD39" s="42"/>
      <c r="AE39" s="43">
        <v>65</v>
      </c>
      <c r="AF39" s="44"/>
      <c r="AG39" s="42"/>
      <c r="AH39" s="43">
        <v>70</v>
      </c>
      <c r="AI39" s="44"/>
      <c r="AJ39" s="42"/>
      <c r="AK39" s="43">
        <v>80</v>
      </c>
      <c r="AL39" s="44"/>
      <c r="AM39" s="42"/>
      <c r="AN39" s="43">
        <v>90</v>
      </c>
      <c r="AO39" s="44"/>
      <c r="AP39" s="42"/>
      <c r="AQ39" s="43">
        <v>100</v>
      </c>
      <c r="AR39" s="44"/>
    </row>
    <row r="40" spans="1:44" s="24" customFormat="1" ht="19.899999999999999" customHeight="1" x14ac:dyDescent="0.25">
      <c r="A40" s="67"/>
      <c r="B40" s="157" t="s">
        <v>83</v>
      </c>
      <c r="C40" s="158"/>
      <c r="D40" s="158"/>
      <c r="E40" s="158"/>
      <c r="F40" s="158"/>
      <c r="G40" s="159"/>
      <c r="H40" s="37"/>
      <c r="I40" s="45">
        <v>0</v>
      </c>
      <c r="J40" s="103"/>
      <c r="K40" s="100">
        <f>I40</f>
        <v>0</v>
      </c>
      <c r="L40" s="45">
        <v>0</v>
      </c>
      <c r="M40" s="46"/>
      <c r="N40" s="47">
        <v>0</v>
      </c>
      <c r="O40" s="142">
        <v>7.4587421096661348</v>
      </c>
      <c r="P40" s="51"/>
      <c r="Q40" s="138">
        <f>O40</f>
        <v>7.4587421096661348</v>
      </c>
      <c r="R40" s="142">
        <v>7.4587421096661348</v>
      </c>
      <c r="S40" s="51"/>
      <c r="T40" s="138">
        <f>R40</f>
        <v>7.4587421096661348</v>
      </c>
      <c r="U40" s="98"/>
      <c r="V40" s="46"/>
      <c r="W40" s="100"/>
      <c r="X40" s="98"/>
      <c r="Y40" s="46"/>
      <c r="Z40" s="100"/>
      <c r="AA40" s="98"/>
      <c r="AB40" s="46"/>
      <c r="AC40" s="100"/>
      <c r="AD40" s="98"/>
      <c r="AE40" s="46"/>
      <c r="AF40" s="100"/>
      <c r="AG40" s="98"/>
      <c r="AH40" s="103"/>
      <c r="AI40" s="100"/>
      <c r="AJ40" s="98"/>
      <c r="AK40" s="103"/>
      <c r="AL40" s="100"/>
      <c r="AM40" s="98"/>
      <c r="AN40" s="103"/>
      <c r="AO40" s="100"/>
      <c r="AP40" s="45"/>
      <c r="AQ40" s="51"/>
      <c r="AR40" s="102"/>
    </row>
    <row r="41" spans="1:44" s="24" customFormat="1" ht="25.15" customHeight="1" x14ac:dyDescent="0.25">
      <c r="A41" s="70"/>
      <c r="B41" s="154"/>
      <c r="C41" s="155"/>
      <c r="D41" s="155"/>
      <c r="E41" s="155"/>
      <c r="F41" s="155"/>
      <c r="G41" s="156"/>
      <c r="H41" s="38"/>
      <c r="I41" s="104"/>
      <c r="J41" s="99">
        <f>I40</f>
        <v>0</v>
      </c>
      <c r="K41" s="105"/>
      <c r="L41" s="48"/>
      <c r="M41" s="49">
        <v>0</v>
      </c>
      <c r="N41" s="50"/>
      <c r="O41" s="48"/>
      <c r="P41" s="137">
        <f>O40</f>
        <v>7.4587421096661348</v>
      </c>
      <c r="Q41" s="52"/>
      <c r="R41" s="48"/>
      <c r="S41" s="137">
        <f>R40</f>
        <v>7.4587421096661348</v>
      </c>
      <c r="T41" s="52"/>
      <c r="U41" s="48"/>
      <c r="V41" s="99"/>
      <c r="W41" s="50"/>
      <c r="X41" s="48"/>
      <c r="Y41" s="99"/>
      <c r="Z41" s="50"/>
      <c r="AA41" s="48"/>
      <c r="AB41" s="99"/>
      <c r="AC41" s="50"/>
      <c r="AD41" s="48"/>
      <c r="AE41" s="99"/>
      <c r="AF41" s="50"/>
      <c r="AG41" s="104"/>
      <c r="AH41" s="99"/>
      <c r="AI41" s="105"/>
      <c r="AJ41" s="104"/>
      <c r="AK41" s="99"/>
      <c r="AL41" s="105"/>
      <c r="AM41" s="104"/>
      <c r="AN41" s="99"/>
      <c r="AO41" s="105"/>
      <c r="AP41" s="48"/>
      <c r="AQ41" s="101"/>
      <c r="AR41" s="52"/>
    </row>
    <row r="42" spans="1:44" s="24" customFormat="1" ht="19.899999999999999" customHeight="1" x14ac:dyDescent="0.25">
      <c r="A42" s="67">
        <v>11</v>
      </c>
      <c r="B42" s="63">
        <v>2</v>
      </c>
      <c r="C42" s="64">
        <v>11</v>
      </c>
      <c r="D42" s="86" t="s">
        <v>2</v>
      </c>
      <c r="E42" s="86" t="s">
        <v>85</v>
      </c>
      <c r="F42" s="86" t="s">
        <v>3</v>
      </c>
      <c r="G42" s="87" t="s">
        <v>10</v>
      </c>
      <c r="H42" s="36" t="e">
        <f>#REF!</f>
        <v>#REF!</v>
      </c>
      <c r="I42" s="42"/>
      <c r="J42" s="43">
        <v>20</v>
      </c>
      <c r="K42" s="44"/>
      <c r="L42" s="42"/>
      <c r="M42" s="43">
        <v>25</v>
      </c>
      <c r="N42" s="44"/>
      <c r="O42" s="42"/>
      <c r="P42" s="43">
        <v>30</v>
      </c>
      <c r="Q42" s="44"/>
      <c r="R42" s="42"/>
      <c r="S42" s="43">
        <v>35</v>
      </c>
      <c r="T42" s="44"/>
      <c r="U42" s="42"/>
      <c r="V42" s="43">
        <v>45</v>
      </c>
      <c r="W42" s="44"/>
      <c r="X42" s="42"/>
      <c r="Y42" s="43">
        <v>50</v>
      </c>
      <c r="Z42" s="44"/>
      <c r="AA42" s="42"/>
      <c r="AB42" s="43">
        <v>55</v>
      </c>
      <c r="AC42" s="44"/>
      <c r="AD42" s="42"/>
      <c r="AE42" s="43">
        <v>65</v>
      </c>
      <c r="AF42" s="44"/>
      <c r="AG42" s="42"/>
      <c r="AH42" s="43">
        <v>75</v>
      </c>
      <c r="AI42" s="44"/>
      <c r="AJ42" s="42"/>
      <c r="AK42" s="43">
        <v>85</v>
      </c>
      <c r="AL42" s="44"/>
      <c r="AM42" s="42"/>
      <c r="AN42" s="43">
        <v>90</v>
      </c>
      <c r="AO42" s="44"/>
      <c r="AP42" s="42"/>
      <c r="AQ42" s="43">
        <v>100</v>
      </c>
      <c r="AR42" s="44"/>
    </row>
    <row r="43" spans="1:44" s="24" customFormat="1" ht="19.899999999999999" customHeight="1" x14ac:dyDescent="0.25">
      <c r="A43" s="67"/>
      <c r="B43" s="150" t="s">
        <v>84</v>
      </c>
      <c r="C43" s="151"/>
      <c r="D43" s="151"/>
      <c r="E43" s="151"/>
      <c r="F43" s="151"/>
      <c r="G43" s="152"/>
      <c r="H43" s="37"/>
      <c r="I43" s="45">
        <v>0</v>
      </c>
      <c r="J43" s="103"/>
      <c r="K43" s="117">
        <f>I43</f>
        <v>0</v>
      </c>
      <c r="L43" s="98">
        <v>68.720818389622934</v>
      </c>
      <c r="M43" s="134"/>
      <c r="N43" s="100">
        <f>L43</f>
        <v>68.720818389622934</v>
      </c>
      <c r="O43" s="98">
        <v>72.750888834371125</v>
      </c>
      <c r="P43" s="134"/>
      <c r="Q43" s="100">
        <f>O43</f>
        <v>72.750888834371125</v>
      </c>
      <c r="R43" s="98">
        <v>79.621685611592042</v>
      </c>
      <c r="S43" s="134"/>
      <c r="T43" s="100">
        <f>R43</f>
        <v>79.621685611592042</v>
      </c>
      <c r="U43" s="98"/>
      <c r="V43" s="46"/>
      <c r="W43" s="100"/>
      <c r="X43" s="98"/>
      <c r="Y43" s="46"/>
      <c r="Z43" s="100"/>
      <c r="AA43" s="98"/>
      <c r="AB43" s="46"/>
      <c r="AC43" s="100"/>
      <c r="AD43" s="98"/>
      <c r="AE43" s="46"/>
      <c r="AF43" s="100"/>
      <c r="AG43" s="98"/>
      <c r="AH43" s="103"/>
      <c r="AI43" s="100"/>
      <c r="AJ43" s="98"/>
      <c r="AK43" s="103"/>
      <c r="AL43" s="100"/>
      <c r="AM43" s="98"/>
      <c r="AN43" s="103"/>
      <c r="AO43" s="100"/>
      <c r="AP43" s="45"/>
      <c r="AQ43" s="51"/>
      <c r="AR43" s="102"/>
    </row>
    <row r="44" spans="1:44" s="24" customFormat="1" ht="25.9" customHeight="1" x14ac:dyDescent="0.25">
      <c r="A44" s="70"/>
      <c r="B44" s="147"/>
      <c r="C44" s="148"/>
      <c r="D44" s="148"/>
      <c r="E44" s="148"/>
      <c r="F44" s="148"/>
      <c r="G44" s="149"/>
      <c r="H44" s="38"/>
      <c r="I44" s="104"/>
      <c r="J44" s="121">
        <f>I43</f>
        <v>0</v>
      </c>
      <c r="K44" s="105"/>
      <c r="L44" s="104"/>
      <c r="M44" s="99">
        <f>L43</f>
        <v>68.720818389622934</v>
      </c>
      <c r="N44" s="135"/>
      <c r="O44" s="104"/>
      <c r="P44" s="99">
        <f>O43</f>
        <v>72.750888834371125</v>
      </c>
      <c r="Q44" s="135"/>
      <c r="R44" s="104"/>
      <c r="S44" s="99">
        <f>R43</f>
        <v>79.621685611592042</v>
      </c>
      <c r="T44" s="135"/>
      <c r="U44" s="48"/>
      <c r="V44" s="99"/>
      <c r="W44" s="50"/>
      <c r="X44" s="48"/>
      <c r="Y44" s="99"/>
      <c r="Z44" s="50"/>
      <c r="AA44" s="48"/>
      <c r="AB44" s="99"/>
      <c r="AC44" s="50"/>
      <c r="AD44" s="48"/>
      <c r="AE44" s="99"/>
      <c r="AF44" s="50"/>
      <c r="AG44" s="104"/>
      <c r="AH44" s="99"/>
      <c r="AI44" s="105"/>
      <c r="AJ44" s="104"/>
      <c r="AK44" s="99"/>
      <c r="AL44" s="105"/>
      <c r="AM44" s="104"/>
      <c r="AN44" s="99"/>
      <c r="AO44" s="105"/>
      <c r="AP44" s="48"/>
      <c r="AQ44" s="101"/>
      <c r="AR44" s="52"/>
    </row>
    <row r="45" spans="1:44" s="24" customFormat="1" ht="19.899999999999999" customHeight="1" x14ac:dyDescent="0.25">
      <c r="A45" s="67">
        <v>12</v>
      </c>
      <c r="B45" s="63">
        <v>2</v>
      </c>
      <c r="C45" s="64">
        <v>11</v>
      </c>
      <c r="D45" s="88" t="s">
        <v>2</v>
      </c>
      <c r="E45" s="88" t="s">
        <v>85</v>
      </c>
      <c r="F45" s="88" t="s">
        <v>75</v>
      </c>
      <c r="G45" s="89" t="s">
        <v>4</v>
      </c>
      <c r="H45" s="33" t="e">
        <f>#REF!</f>
        <v>#REF!</v>
      </c>
      <c r="I45" s="42"/>
      <c r="J45" s="43">
        <v>20</v>
      </c>
      <c r="K45" s="44"/>
      <c r="L45" s="42"/>
      <c r="M45" s="43">
        <v>25</v>
      </c>
      <c r="N45" s="44"/>
      <c r="O45" s="42"/>
      <c r="P45" s="43">
        <v>30</v>
      </c>
      <c r="Q45" s="44"/>
      <c r="R45" s="42"/>
      <c r="S45" s="43">
        <v>35</v>
      </c>
      <c r="T45" s="44"/>
      <c r="U45" s="42"/>
      <c r="V45" s="43">
        <v>45</v>
      </c>
      <c r="W45" s="44"/>
      <c r="X45" s="42"/>
      <c r="Y45" s="43">
        <v>50</v>
      </c>
      <c r="Z45" s="44"/>
      <c r="AA45" s="42"/>
      <c r="AB45" s="43">
        <v>55</v>
      </c>
      <c r="AC45" s="44"/>
      <c r="AD45" s="42"/>
      <c r="AE45" s="43">
        <v>65</v>
      </c>
      <c r="AF45" s="44"/>
      <c r="AG45" s="42"/>
      <c r="AH45" s="43">
        <v>75</v>
      </c>
      <c r="AI45" s="44"/>
      <c r="AJ45" s="42"/>
      <c r="AK45" s="43">
        <v>85</v>
      </c>
      <c r="AL45" s="44"/>
      <c r="AM45" s="42"/>
      <c r="AN45" s="43">
        <v>90</v>
      </c>
      <c r="AO45" s="44"/>
      <c r="AP45" s="42"/>
      <c r="AQ45" s="43">
        <v>100</v>
      </c>
      <c r="AR45" s="44"/>
    </row>
    <row r="46" spans="1:44" s="24" customFormat="1" ht="19.899999999999999" customHeight="1" x14ac:dyDescent="0.25">
      <c r="A46" s="67"/>
      <c r="B46" s="150" t="s">
        <v>111</v>
      </c>
      <c r="C46" s="151"/>
      <c r="D46" s="151"/>
      <c r="E46" s="151"/>
      <c r="F46" s="151"/>
      <c r="G46" s="152"/>
      <c r="H46" s="37"/>
      <c r="I46" s="45">
        <v>0</v>
      </c>
      <c r="J46" s="46"/>
      <c r="K46" s="47">
        <v>0</v>
      </c>
      <c r="L46" s="45">
        <v>0</v>
      </c>
      <c r="M46" s="46"/>
      <c r="N46" s="47">
        <v>0</v>
      </c>
      <c r="O46" s="98">
        <v>46.239750097618114</v>
      </c>
      <c r="P46" s="134"/>
      <c r="Q46" s="100">
        <f>O46</f>
        <v>46.239750097618114</v>
      </c>
      <c r="R46" s="98">
        <v>46.239750097618114</v>
      </c>
      <c r="S46" s="134"/>
      <c r="T46" s="100">
        <f>R46</f>
        <v>46.239750097618114</v>
      </c>
      <c r="U46" s="98"/>
      <c r="V46" s="106"/>
      <c r="W46" s="100"/>
      <c r="X46" s="98"/>
      <c r="Y46" s="106"/>
      <c r="Z46" s="100"/>
      <c r="AA46" s="98"/>
      <c r="AB46" s="106"/>
      <c r="AC46" s="100"/>
      <c r="AD46" s="98"/>
      <c r="AE46" s="106"/>
      <c r="AF46" s="100"/>
      <c r="AG46" s="98"/>
      <c r="AH46" s="103"/>
      <c r="AI46" s="100"/>
      <c r="AJ46" s="98"/>
      <c r="AK46" s="103"/>
      <c r="AL46" s="100"/>
      <c r="AM46" s="98"/>
      <c r="AN46" s="103"/>
      <c r="AO46" s="100"/>
      <c r="AP46" s="45"/>
      <c r="AQ46" s="51"/>
      <c r="AR46" s="102"/>
    </row>
    <row r="47" spans="1:44" s="24" customFormat="1" ht="19.899999999999999" customHeight="1" x14ac:dyDescent="0.25">
      <c r="A47" s="70"/>
      <c r="B47" s="147"/>
      <c r="C47" s="148"/>
      <c r="D47" s="148"/>
      <c r="E47" s="148"/>
      <c r="F47" s="148"/>
      <c r="G47" s="149"/>
      <c r="H47" s="38"/>
      <c r="I47" s="48"/>
      <c r="J47" s="49">
        <v>0</v>
      </c>
      <c r="K47" s="50"/>
      <c r="L47" s="48"/>
      <c r="M47" s="49">
        <v>0</v>
      </c>
      <c r="N47" s="50"/>
      <c r="O47" s="104"/>
      <c r="P47" s="99">
        <f>O46</f>
        <v>46.239750097618114</v>
      </c>
      <c r="Q47" s="135"/>
      <c r="R47" s="104"/>
      <c r="S47" s="99">
        <f>R46</f>
        <v>46.239750097618114</v>
      </c>
      <c r="T47" s="135"/>
      <c r="U47" s="107"/>
      <c r="V47" s="99"/>
      <c r="W47" s="108"/>
      <c r="X47" s="107"/>
      <c r="Y47" s="99"/>
      <c r="Z47" s="108"/>
      <c r="AA47" s="107"/>
      <c r="AB47" s="99"/>
      <c r="AC47" s="108"/>
      <c r="AD47" s="107"/>
      <c r="AE47" s="99"/>
      <c r="AF47" s="108"/>
      <c r="AG47" s="104"/>
      <c r="AH47" s="121"/>
      <c r="AI47" s="105"/>
      <c r="AJ47" s="104"/>
      <c r="AK47" s="99"/>
      <c r="AL47" s="105"/>
      <c r="AM47" s="104"/>
      <c r="AN47" s="99"/>
      <c r="AO47" s="105"/>
      <c r="AP47" s="48"/>
      <c r="AQ47" s="101"/>
      <c r="AR47" s="52"/>
    </row>
    <row r="48" spans="1:44" s="24" customFormat="1" ht="19.899999999999999" customHeight="1" x14ac:dyDescent="0.25">
      <c r="A48" s="62">
        <v>13</v>
      </c>
      <c r="B48" s="63">
        <v>2</v>
      </c>
      <c r="C48" s="64">
        <v>11</v>
      </c>
      <c r="D48" s="88" t="s">
        <v>2</v>
      </c>
      <c r="E48" s="88" t="s">
        <v>85</v>
      </c>
      <c r="F48" s="88" t="s">
        <v>8</v>
      </c>
      <c r="G48" s="89" t="s">
        <v>9</v>
      </c>
      <c r="H48" s="33" t="e">
        <f>#REF!</f>
        <v>#REF!</v>
      </c>
      <c r="I48" s="42"/>
      <c r="J48" s="43">
        <v>0</v>
      </c>
      <c r="K48" s="44"/>
      <c r="L48" s="42"/>
      <c r="M48" s="43">
        <v>0</v>
      </c>
      <c r="N48" s="44"/>
      <c r="O48" s="42"/>
      <c r="P48" s="43">
        <v>45</v>
      </c>
      <c r="Q48" s="44"/>
      <c r="R48" s="42"/>
      <c r="S48" s="43">
        <v>50</v>
      </c>
      <c r="T48" s="44"/>
      <c r="U48" s="42"/>
      <c r="V48" s="43">
        <v>60</v>
      </c>
      <c r="W48" s="44"/>
      <c r="X48" s="42"/>
      <c r="Y48" s="43">
        <v>75</v>
      </c>
      <c r="Z48" s="44"/>
      <c r="AA48" s="42"/>
      <c r="AB48" s="43">
        <v>85</v>
      </c>
      <c r="AC48" s="44"/>
      <c r="AD48" s="42"/>
      <c r="AE48" s="43">
        <v>100</v>
      </c>
      <c r="AF48" s="44"/>
      <c r="AG48" s="42"/>
      <c r="AH48" s="43">
        <v>100</v>
      </c>
      <c r="AI48" s="44"/>
      <c r="AJ48" s="42"/>
      <c r="AK48" s="43">
        <v>100</v>
      </c>
      <c r="AL48" s="44"/>
      <c r="AM48" s="42"/>
      <c r="AN48" s="43">
        <v>100</v>
      </c>
      <c r="AO48" s="44"/>
      <c r="AP48" s="42"/>
      <c r="AQ48" s="43">
        <v>100</v>
      </c>
      <c r="AR48" s="44"/>
    </row>
    <row r="49" spans="1:44" s="24" customFormat="1" ht="19.899999999999999" customHeight="1" x14ac:dyDescent="0.25">
      <c r="A49" s="67"/>
      <c r="B49" s="150" t="s">
        <v>86</v>
      </c>
      <c r="C49" s="151"/>
      <c r="D49" s="151"/>
      <c r="E49" s="151"/>
      <c r="F49" s="151"/>
      <c r="G49" s="152"/>
      <c r="H49" s="37"/>
      <c r="I49" s="45">
        <v>0</v>
      </c>
      <c r="J49" s="46"/>
      <c r="K49" s="47">
        <v>0</v>
      </c>
      <c r="L49" s="45">
        <v>0</v>
      </c>
      <c r="M49" s="46"/>
      <c r="N49" s="47">
        <v>0</v>
      </c>
      <c r="O49" s="45">
        <v>0</v>
      </c>
      <c r="P49" s="46"/>
      <c r="Q49" s="47">
        <v>0</v>
      </c>
      <c r="R49" s="45">
        <v>0</v>
      </c>
      <c r="S49" s="46"/>
      <c r="T49" s="47">
        <v>0</v>
      </c>
      <c r="U49" s="45"/>
      <c r="V49" s="46"/>
      <c r="W49" s="47"/>
      <c r="X49" s="98"/>
      <c r="Y49" s="106"/>
      <c r="Z49" s="100"/>
      <c r="AA49" s="98"/>
      <c r="AB49" s="106"/>
      <c r="AC49" s="100"/>
      <c r="AD49" s="98"/>
      <c r="AE49" s="106"/>
      <c r="AF49" s="100"/>
      <c r="AG49" s="45"/>
      <c r="AH49" s="46"/>
      <c r="AI49" s="47"/>
      <c r="AJ49" s="45"/>
      <c r="AK49" s="46"/>
      <c r="AL49" s="47"/>
      <c r="AM49" s="120"/>
      <c r="AN49" s="46"/>
      <c r="AO49" s="102"/>
      <c r="AP49" s="98"/>
      <c r="AQ49" s="103"/>
      <c r="AR49" s="100"/>
    </row>
    <row r="50" spans="1:44" s="24" customFormat="1" ht="17.45" customHeight="1" x14ac:dyDescent="0.25">
      <c r="A50" s="70"/>
      <c r="B50" s="147"/>
      <c r="C50" s="148"/>
      <c r="D50" s="148"/>
      <c r="E50" s="148"/>
      <c r="F50" s="148"/>
      <c r="G50" s="149"/>
      <c r="H50" s="38"/>
      <c r="I50" s="48"/>
      <c r="J50" s="49">
        <v>0</v>
      </c>
      <c r="K50" s="50"/>
      <c r="L50" s="48"/>
      <c r="M50" s="49">
        <v>0</v>
      </c>
      <c r="N50" s="50"/>
      <c r="O50" s="48"/>
      <c r="P50" s="49">
        <v>0</v>
      </c>
      <c r="Q50" s="50"/>
      <c r="R50" s="48"/>
      <c r="S50" s="49">
        <v>0</v>
      </c>
      <c r="T50" s="50"/>
      <c r="U50" s="48"/>
      <c r="V50" s="49"/>
      <c r="W50" s="50"/>
      <c r="X50" s="107"/>
      <c r="Y50" s="99"/>
      <c r="Z50" s="108"/>
      <c r="AA50" s="107"/>
      <c r="AB50" s="99"/>
      <c r="AC50" s="108"/>
      <c r="AD50" s="107"/>
      <c r="AE50" s="99"/>
      <c r="AF50" s="108"/>
      <c r="AG50" s="48"/>
      <c r="AH50" s="49"/>
      <c r="AI50" s="50"/>
      <c r="AJ50" s="48"/>
      <c r="AK50" s="49"/>
      <c r="AL50" s="50"/>
      <c r="AM50" s="48"/>
      <c r="AN50" s="101"/>
      <c r="AO50" s="50"/>
      <c r="AP50" s="104"/>
      <c r="AQ50" s="99"/>
      <c r="AR50" s="105"/>
    </row>
    <row r="51" spans="1:44" s="24" customFormat="1" ht="19.899999999999999" customHeight="1" x14ac:dyDescent="0.25">
      <c r="A51" s="62">
        <v>14</v>
      </c>
      <c r="B51" s="63">
        <v>2</v>
      </c>
      <c r="C51" s="64">
        <v>11</v>
      </c>
      <c r="D51" s="88" t="s">
        <v>2</v>
      </c>
      <c r="E51" s="88" t="s">
        <v>85</v>
      </c>
      <c r="F51" s="88" t="s">
        <v>4</v>
      </c>
      <c r="G51" s="89" t="s">
        <v>2</v>
      </c>
      <c r="H51" s="33" t="e">
        <f>#REF!</f>
        <v>#REF!</v>
      </c>
      <c r="I51" s="42"/>
      <c r="J51" s="43">
        <v>0</v>
      </c>
      <c r="K51" s="44"/>
      <c r="L51" s="42"/>
      <c r="M51" s="43">
        <v>10</v>
      </c>
      <c r="N51" s="44"/>
      <c r="O51" s="42"/>
      <c r="P51" s="43">
        <v>25</v>
      </c>
      <c r="Q51" s="44"/>
      <c r="R51" s="42"/>
      <c r="S51" s="43">
        <v>40</v>
      </c>
      <c r="T51" s="44"/>
      <c r="U51" s="42"/>
      <c r="V51" s="43">
        <v>60</v>
      </c>
      <c r="W51" s="44"/>
      <c r="X51" s="42"/>
      <c r="Y51" s="43">
        <v>75</v>
      </c>
      <c r="Z51" s="44"/>
      <c r="AA51" s="42"/>
      <c r="AB51" s="43">
        <v>85</v>
      </c>
      <c r="AC51" s="44"/>
      <c r="AD51" s="42"/>
      <c r="AE51" s="43">
        <v>90</v>
      </c>
      <c r="AF51" s="44"/>
      <c r="AG51" s="42"/>
      <c r="AH51" s="43">
        <v>100</v>
      </c>
      <c r="AI51" s="44"/>
      <c r="AJ51" s="42"/>
      <c r="AK51" s="43">
        <v>100</v>
      </c>
      <c r="AL51" s="44"/>
      <c r="AM51" s="42"/>
      <c r="AN51" s="43">
        <v>100</v>
      </c>
      <c r="AO51" s="44"/>
      <c r="AP51" s="42"/>
      <c r="AQ51" s="43">
        <v>100</v>
      </c>
      <c r="AR51" s="44"/>
    </row>
    <row r="52" spans="1:44" s="24" customFormat="1" ht="19.899999999999999" customHeight="1" x14ac:dyDescent="0.25">
      <c r="A52" s="67"/>
      <c r="B52" s="150" t="s">
        <v>134</v>
      </c>
      <c r="C52" s="151"/>
      <c r="D52" s="151"/>
      <c r="E52" s="151"/>
      <c r="F52" s="151"/>
      <c r="G52" s="152"/>
      <c r="H52" s="37"/>
      <c r="I52" s="45">
        <v>0</v>
      </c>
      <c r="J52" s="46"/>
      <c r="K52" s="47">
        <v>0</v>
      </c>
      <c r="L52" s="45">
        <v>0</v>
      </c>
      <c r="M52" s="46"/>
      <c r="N52" s="47">
        <v>0</v>
      </c>
      <c r="O52" s="45">
        <v>0</v>
      </c>
      <c r="P52" s="46"/>
      <c r="Q52" s="47">
        <v>0</v>
      </c>
      <c r="R52" s="45">
        <v>0</v>
      </c>
      <c r="S52" s="46"/>
      <c r="T52" s="47">
        <v>0</v>
      </c>
      <c r="U52" s="45"/>
      <c r="V52" s="46"/>
      <c r="W52" s="47"/>
      <c r="X52" s="45"/>
      <c r="Y52" s="46"/>
      <c r="Z52" s="47"/>
      <c r="AA52" s="45"/>
      <c r="AB52" s="46"/>
      <c r="AC52" s="47"/>
      <c r="AD52" s="45"/>
      <c r="AE52" s="46"/>
      <c r="AF52" s="47"/>
      <c r="AG52" s="120"/>
      <c r="AH52" s="46"/>
      <c r="AI52" s="102"/>
      <c r="AJ52" s="98"/>
      <c r="AK52" s="103"/>
      <c r="AL52" s="100"/>
      <c r="AM52" s="120"/>
      <c r="AN52" s="46"/>
      <c r="AO52" s="102"/>
      <c r="AP52" s="120"/>
      <c r="AQ52" s="46"/>
      <c r="AR52" s="102"/>
    </row>
    <row r="53" spans="1:44" s="24" customFormat="1" ht="19.899999999999999" customHeight="1" x14ac:dyDescent="0.25">
      <c r="A53" s="70"/>
      <c r="B53" s="147"/>
      <c r="C53" s="148"/>
      <c r="D53" s="148"/>
      <c r="E53" s="148"/>
      <c r="F53" s="148"/>
      <c r="G53" s="149"/>
      <c r="H53" s="38"/>
      <c r="I53" s="48"/>
      <c r="J53" s="49">
        <v>0</v>
      </c>
      <c r="K53" s="50"/>
      <c r="L53" s="48"/>
      <c r="M53" s="49">
        <v>0</v>
      </c>
      <c r="N53" s="50"/>
      <c r="O53" s="48"/>
      <c r="P53" s="49">
        <v>0</v>
      </c>
      <c r="Q53" s="50"/>
      <c r="R53" s="48"/>
      <c r="S53" s="49">
        <v>0</v>
      </c>
      <c r="T53" s="50"/>
      <c r="U53" s="48"/>
      <c r="V53" s="49"/>
      <c r="W53" s="50"/>
      <c r="X53" s="48"/>
      <c r="Y53" s="49"/>
      <c r="Z53" s="50"/>
      <c r="AA53" s="48"/>
      <c r="AB53" s="49"/>
      <c r="AC53" s="50"/>
      <c r="AD53" s="48"/>
      <c r="AE53" s="49"/>
      <c r="AF53" s="50"/>
      <c r="AG53" s="48"/>
      <c r="AH53" s="49"/>
      <c r="AI53" s="50"/>
      <c r="AJ53" s="104"/>
      <c r="AK53" s="99"/>
      <c r="AL53" s="105"/>
      <c r="AM53" s="48"/>
      <c r="AN53" s="49"/>
      <c r="AO53" s="50"/>
      <c r="AP53" s="48"/>
      <c r="AQ53" s="49"/>
      <c r="AR53" s="50"/>
    </row>
    <row r="54" spans="1:44" s="24" customFormat="1" ht="19.899999999999999" customHeight="1" x14ac:dyDescent="0.25">
      <c r="A54" s="62">
        <v>15</v>
      </c>
      <c r="B54" s="63">
        <v>2</v>
      </c>
      <c r="C54" s="64">
        <v>11</v>
      </c>
      <c r="D54" s="88" t="s">
        <v>2</v>
      </c>
      <c r="E54" s="88" t="s">
        <v>85</v>
      </c>
      <c r="F54" s="88" t="s">
        <v>4</v>
      </c>
      <c r="G54" s="89" t="s">
        <v>3</v>
      </c>
      <c r="H54" s="33" t="e">
        <f>#REF!</f>
        <v>#REF!</v>
      </c>
      <c r="I54" s="42"/>
      <c r="J54" s="43">
        <v>5</v>
      </c>
      <c r="K54" s="44"/>
      <c r="L54" s="42"/>
      <c r="M54" s="43">
        <v>10</v>
      </c>
      <c r="N54" s="44"/>
      <c r="O54" s="42"/>
      <c r="P54" s="43">
        <v>30</v>
      </c>
      <c r="Q54" s="44"/>
      <c r="R54" s="42"/>
      <c r="S54" s="43">
        <v>35</v>
      </c>
      <c r="T54" s="44"/>
      <c r="U54" s="42"/>
      <c r="V54" s="43">
        <v>60</v>
      </c>
      <c r="W54" s="44"/>
      <c r="X54" s="42"/>
      <c r="Y54" s="43">
        <v>65</v>
      </c>
      <c r="Z54" s="44"/>
      <c r="AA54" s="42"/>
      <c r="AB54" s="43">
        <v>70</v>
      </c>
      <c r="AC54" s="44"/>
      <c r="AD54" s="42"/>
      <c r="AE54" s="43">
        <v>75</v>
      </c>
      <c r="AF54" s="44"/>
      <c r="AG54" s="42"/>
      <c r="AH54" s="43">
        <v>80</v>
      </c>
      <c r="AI54" s="44"/>
      <c r="AJ54" s="42"/>
      <c r="AK54" s="43">
        <v>85</v>
      </c>
      <c r="AL54" s="44"/>
      <c r="AM54" s="42"/>
      <c r="AN54" s="43">
        <v>90</v>
      </c>
      <c r="AO54" s="44"/>
      <c r="AP54" s="42"/>
      <c r="AQ54" s="43">
        <v>100</v>
      </c>
      <c r="AR54" s="44"/>
    </row>
    <row r="55" spans="1:44" s="24" customFormat="1" ht="19.899999999999999" customHeight="1" x14ac:dyDescent="0.25">
      <c r="A55" s="67"/>
      <c r="B55" s="150" t="s">
        <v>116</v>
      </c>
      <c r="C55" s="151"/>
      <c r="D55" s="151"/>
      <c r="E55" s="151"/>
      <c r="F55" s="151"/>
      <c r="G55" s="152"/>
      <c r="H55" s="37"/>
      <c r="I55" s="45">
        <v>0</v>
      </c>
      <c r="J55" s="46"/>
      <c r="K55" s="47">
        <v>0</v>
      </c>
      <c r="L55" s="98">
        <v>29.289235010758375</v>
      </c>
      <c r="M55" s="134"/>
      <c r="N55" s="100">
        <f>L55</f>
        <v>29.289235010758375</v>
      </c>
      <c r="O55" s="98">
        <v>37.251196646845479</v>
      </c>
      <c r="P55" s="134"/>
      <c r="Q55" s="100">
        <f>O55</f>
        <v>37.251196646845479</v>
      </c>
      <c r="R55" s="98">
        <v>37.251196646845479</v>
      </c>
      <c r="S55" s="134"/>
      <c r="T55" s="100">
        <f>R55</f>
        <v>37.251196646845479</v>
      </c>
      <c r="U55" s="98"/>
      <c r="V55" s="106"/>
      <c r="W55" s="100"/>
      <c r="X55" s="98"/>
      <c r="Y55" s="106"/>
      <c r="Z55" s="100"/>
      <c r="AA55" s="98"/>
      <c r="AB55" s="106"/>
      <c r="AC55" s="100"/>
      <c r="AD55" s="98"/>
      <c r="AE55" s="106"/>
      <c r="AF55" s="100"/>
      <c r="AG55" s="98"/>
      <c r="AH55" s="103"/>
      <c r="AI55" s="100"/>
      <c r="AJ55" s="98"/>
      <c r="AK55" s="103"/>
      <c r="AL55" s="100"/>
      <c r="AM55" s="98"/>
      <c r="AN55" s="103"/>
      <c r="AO55" s="100"/>
      <c r="AP55" s="98"/>
      <c r="AQ55" s="103"/>
      <c r="AR55" s="100"/>
    </row>
    <row r="56" spans="1:44" s="24" customFormat="1" ht="19.899999999999999" customHeight="1" x14ac:dyDescent="0.25">
      <c r="A56" s="70"/>
      <c r="B56" s="147"/>
      <c r="C56" s="148"/>
      <c r="D56" s="148"/>
      <c r="E56" s="148"/>
      <c r="F56" s="148"/>
      <c r="G56" s="149"/>
      <c r="H56" s="38"/>
      <c r="I56" s="48"/>
      <c r="J56" s="49">
        <v>0</v>
      </c>
      <c r="K56" s="50"/>
      <c r="L56" s="104"/>
      <c r="M56" s="99">
        <f>L55</f>
        <v>29.289235010758375</v>
      </c>
      <c r="N56" s="135"/>
      <c r="O56" s="104"/>
      <c r="P56" s="99">
        <f>O55</f>
        <v>37.251196646845479</v>
      </c>
      <c r="Q56" s="135"/>
      <c r="R56" s="104"/>
      <c r="S56" s="99">
        <f>R55</f>
        <v>37.251196646845479</v>
      </c>
      <c r="T56" s="135"/>
      <c r="U56" s="107"/>
      <c r="V56" s="99"/>
      <c r="W56" s="108"/>
      <c r="X56" s="107"/>
      <c r="Y56" s="99"/>
      <c r="Z56" s="108"/>
      <c r="AA56" s="107"/>
      <c r="AB56" s="99"/>
      <c r="AC56" s="108"/>
      <c r="AD56" s="107"/>
      <c r="AE56" s="99"/>
      <c r="AF56" s="108"/>
      <c r="AG56" s="104"/>
      <c r="AH56" s="121"/>
      <c r="AI56" s="105"/>
      <c r="AJ56" s="104"/>
      <c r="AK56" s="99"/>
      <c r="AL56" s="105"/>
      <c r="AM56" s="104"/>
      <c r="AN56" s="99"/>
      <c r="AO56" s="105"/>
      <c r="AP56" s="104"/>
      <c r="AQ56" s="99"/>
      <c r="AR56" s="105"/>
    </row>
    <row r="57" spans="1:44" s="24" customFormat="1" ht="19.899999999999999" customHeight="1" x14ac:dyDescent="0.25">
      <c r="A57" s="62">
        <v>16</v>
      </c>
      <c r="B57" s="63">
        <v>2</v>
      </c>
      <c r="C57" s="64">
        <v>11</v>
      </c>
      <c r="D57" s="88" t="s">
        <v>2</v>
      </c>
      <c r="E57" s="88" t="s">
        <v>85</v>
      </c>
      <c r="F57" s="88" t="s">
        <v>4</v>
      </c>
      <c r="G57" s="89" t="s">
        <v>8</v>
      </c>
      <c r="H57" s="33" t="e">
        <f>#REF!</f>
        <v>#REF!</v>
      </c>
      <c r="I57" s="42"/>
      <c r="J57" s="43">
        <v>3</v>
      </c>
      <c r="K57" s="44"/>
      <c r="L57" s="42"/>
      <c r="M57" s="43">
        <v>7</v>
      </c>
      <c r="N57" s="44"/>
      <c r="O57" s="42"/>
      <c r="P57" s="43">
        <v>15</v>
      </c>
      <c r="Q57" s="44"/>
      <c r="R57" s="42"/>
      <c r="S57" s="43">
        <v>19</v>
      </c>
      <c r="T57" s="44"/>
      <c r="U57" s="42"/>
      <c r="V57" s="43">
        <v>25</v>
      </c>
      <c r="W57" s="44"/>
      <c r="X57" s="42"/>
      <c r="Y57" s="43">
        <v>35</v>
      </c>
      <c r="Z57" s="44"/>
      <c r="AA57" s="42"/>
      <c r="AB57" s="43">
        <v>45</v>
      </c>
      <c r="AC57" s="44"/>
      <c r="AD57" s="42"/>
      <c r="AE57" s="43">
        <v>55</v>
      </c>
      <c r="AF57" s="44"/>
      <c r="AG57" s="42"/>
      <c r="AH57" s="43">
        <v>65</v>
      </c>
      <c r="AI57" s="44"/>
      <c r="AJ57" s="42"/>
      <c r="AK57" s="43">
        <v>75</v>
      </c>
      <c r="AL57" s="44"/>
      <c r="AM57" s="42"/>
      <c r="AN57" s="43">
        <v>85</v>
      </c>
      <c r="AO57" s="44"/>
      <c r="AP57" s="42"/>
      <c r="AQ57" s="43">
        <v>100</v>
      </c>
      <c r="AR57" s="44"/>
    </row>
    <row r="58" spans="1:44" s="24" customFormat="1" ht="19.899999999999999" customHeight="1" x14ac:dyDescent="0.25">
      <c r="A58" s="67"/>
      <c r="B58" s="150" t="s">
        <v>113</v>
      </c>
      <c r="C58" s="151"/>
      <c r="D58" s="151"/>
      <c r="E58" s="151"/>
      <c r="F58" s="151"/>
      <c r="G58" s="152"/>
      <c r="H58" s="37"/>
      <c r="I58" s="45">
        <v>0</v>
      </c>
      <c r="J58" s="103"/>
      <c r="K58" s="117">
        <f>I58</f>
        <v>0</v>
      </c>
      <c r="L58" s="98">
        <v>51.697485854284551</v>
      </c>
      <c r="M58" s="134"/>
      <c r="N58" s="100">
        <f>L58</f>
        <v>51.697485854284551</v>
      </c>
      <c r="O58" s="98">
        <v>55.765594314491828</v>
      </c>
      <c r="P58" s="134"/>
      <c r="Q58" s="100">
        <f>O58</f>
        <v>55.765594314491828</v>
      </c>
      <c r="R58" s="98">
        <v>58.001686791498962</v>
      </c>
      <c r="S58" s="134"/>
      <c r="T58" s="100">
        <f>R58</f>
        <v>58.001686791498962</v>
      </c>
      <c r="U58" s="98"/>
      <c r="V58" s="106"/>
      <c r="W58" s="100"/>
      <c r="X58" s="98"/>
      <c r="Y58" s="106"/>
      <c r="Z58" s="100"/>
      <c r="AA58" s="98"/>
      <c r="AB58" s="106"/>
      <c r="AC58" s="100"/>
      <c r="AD58" s="98"/>
      <c r="AE58" s="106"/>
      <c r="AF58" s="100"/>
      <c r="AG58" s="98"/>
      <c r="AH58" s="103"/>
      <c r="AI58" s="100"/>
      <c r="AJ58" s="98"/>
      <c r="AK58" s="103"/>
      <c r="AL58" s="100"/>
      <c r="AM58" s="98"/>
      <c r="AN58" s="103"/>
      <c r="AO58" s="100"/>
      <c r="AP58" s="120"/>
      <c r="AQ58" s="46"/>
      <c r="AR58" s="102"/>
    </row>
    <row r="59" spans="1:44" s="24" customFormat="1" ht="19.899999999999999" customHeight="1" x14ac:dyDescent="0.25">
      <c r="A59" s="70"/>
      <c r="B59" s="147"/>
      <c r="C59" s="148"/>
      <c r="D59" s="148"/>
      <c r="E59" s="148"/>
      <c r="F59" s="148"/>
      <c r="G59" s="149"/>
      <c r="H59" s="38"/>
      <c r="I59" s="104"/>
      <c r="J59" s="121">
        <f>I58</f>
        <v>0</v>
      </c>
      <c r="K59" s="105"/>
      <c r="L59" s="104"/>
      <c r="M59" s="99">
        <f>L58</f>
        <v>51.697485854284551</v>
      </c>
      <c r="N59" s="135"/>
      <c r="O59" s="104"/>
      <c r="P59" s="99">
        <f>O58</f>
        <v>55.765594314491828</v>
      </c>
      <c r="Q59" s="135"/>
      <c r="R59" s="104"/>
      <c r="S59" s="99">
        <f>R58</f>
        <v>58.001686791498962</v>
      </c>
      <c r="T59" s="135"/>
      <c r="U59" s="107"/>
      <c r="V59" s="99"/>
      <c r="W59" s="108"/>
      <c r="X59" s="107"/>
      <c r="Y59" s="99"/>
      <c r="Z59" s="108"/>
      <c r="AA59" s="107"/>
      <c r="AB59" s="99"/>
      <c r="AC59" s="108"/>
      <c r="AD59" s="107"/>
      <c r="AE59" s="99"/>
      <c r="AF59" s="108"/>
      <c r="AG59" s="104"/>
      <c r="AH59" s="99"/>
      <c r="AI59" s="105"/>
      <c r="AJ59" s="104"/>
      <c r="AK59" s="99"/>
      <c r="AL59" s="105"/>
      <c r="AM59" s="104"/>
      <c r="AN59" s="99"/>
      <c r="AO59" s="105"/>
      <c r="AP59" s="48"/>
      <c r="AQ59" s="49"/>
      <c r="AR59" s="50"/>
    </row>
    <row r="60" spans="1:44" s="24" customFormat="1" ht="19.899999999999999" customHeight="1" x14ac:dyDescent="0.25">
      <c r="A60" s="62">
        <v>17</v>
      </c>
      <c r="B60" s="63">
        <v>2</v>
      </c>
      <c r="C60" s="64">
        <v>11</v>
      </c>
      <c r="D60" s="86" t="s">
        <v>2</v>
      </c>
      <c r="E60" s="86" t="s">
        <v>85</v>
      </c>
      <c r="F60" s="86" t="s">
        <v>4</v>
      </c>
      <c r="G60" s="87" t="s">
        <v>4</v>
      </c>
      <c r="H60" s="36" t="e">
        <f>#REF!</f>
        <v>#REF!</v>
      </c>
      <c r="I60" s="42"/>
      <c r="J60" s="43">
        <v>10</v>
      </c>
      <c r="K60" s="44"/>
      <c r="L60" s="42"/>
      <c r="M60" s="43">
        <v>20</v>
      </c>
      <c r="N60" s="44"/>
      <c r="O60" s="42"/>
      <c r="P60" s="43">
        <v>30</v>
      </c>
      <c r="Q60" s="44"/>
      <c r="R60" s="42"/>
      <c r="S60" s="43">
        <v>40</v>
      </c>
      <c r="T60" s="44"/>
      <c r="U60" s="42"/>
      <c r="V60" s="43">
        <v>50</v>
      </c>
      <c r="W60" s="44"/>
      <c r="X60" s="42"/>
      <c r="Y60" s="43">
        <v>60</v>
      </c>
      <c r="Z60" s="44"/>
      <c r="AA60" s="42"/>
      <c r="AB60" s="43">
        <v>75</v>
      </c>
      <c r="AC60" s="44"/>
      <c r="AD60" s="42"/>
      <c r="AE60" s="43">
        <v>80</v>
      </c>
      <c r="AF60" s="44"/>
      <c r="AG60" s="42"/>
      <c r="AH60" s="43">
        <v>90</v>
      </c>
      <c r="AI60" s="44"/>
      <c r="AJ60" s="42"/>
      <c r="AK60" s="43">
        <v>93</v>
      </c>
      <c r="AL60" s="44"/>
      <c r="AM60" s="42"/>
      <c r="AN60" s="43">
        <v>95</v>
      </c>
      <c r="AO60" s="44"/>
      <c r="AP60" s="42"/>
      <c r="AQ60" s="43">
        <v>100</v>
      </c>
      <c r="AR60" s="44"/>
    </row>
    <row r="61" spans="1:44" s="24" customFormat="1" ht="17.45" customHeight="1" x14ac:dyDescent="0.25">
      <c r="A61" s="67"/>
      <c r="B61" s="150" t="s">
        <v>112</v>
      </c>
      <c r="C61" s="151"/>
      <c r="D61" s="151"/>
      <c r="E61" s="151"/>
      <c r="F61" s="151"/>
      <c r="G61" s="152"/>
      <c r="H61" s="37"/>
      <c r="I61" s="45">
        <v>0</v>
      </c>
      <c r="J61" s="46"/>
      <c r="K61" s="47">
        <f>I61</f>
        <v>0</v>
      </c>
      <c r="L61" s="45">
        <v>0</v>
      </c>
      <c r="M61" s="46"/>
      <c r="N61" s="47">
        <v>0</v>
      </c>
      <c r="O61" s="98">
        <v>24.857142857142858</v>
      </c>
      <c r="P61" s="134"/>
      <c r="Q61" s="100">
        <f>O61</f>
        <v>24.857142857142858</v>
      </c>
      <c r="R61" s="98">
        <v>24.857142857142858</v>
      </c>
      <c r="S61" s="134"/>
      <c r="T61" s="100">
        <f>R61</f>
        <v>24.857142857142858</v>
      </c>
      <c r="U61" s="98"/>
      <c r="V61" s="106"/>
      <c r="W61" s="100"/>
      <c r="X61" s="98"/>
      <c r="Y61" s="106"/>
      <c r="Z61" s="100"/>
      <c r="AA61" s="98"/>
      <c r="AB61" s="106"/>
      <c r="AC61" s="100"/>
      <c r="AD61" s="98"/>
      <c r="AE61" s="106"/>
      <c r="AF61" s="100"/>
      <c r="AG61" s="45"/>
      <c r="AH61" s="46"/>
      <c r="AI61" s="47"/>
      <c r="AJ61" s="98"/>
      <c r="AK61" s="103"/>
      <c r="AL61" s="100"/>
      <c r="AM61" s="98"/>
      <c r="AN61" s="103"/>
      <c r="AO61" s="100"/>
      <c r="AP61" s="120"/>
      <c r="AQ61" s="46"/>
      <c r="AR61" s="102"/>
    </row>
    <row r="62" spans="1:44" s="24" customFormat="1" ht="19.899999999999999" customHeight="1" x14ac:dyDescent="0.25">
      <c r="A62" s="70"/>
      <c r="B62" s="147"/>
      <c r="C62" s="148"/>
      <c r="D62" s="148"/>
      <c r="E62" s="148"/>
      <c r="F62" s="148"/>
      <c r="G62" s="149"/>
      <c r="H62" s="38"/>
      <c r="I62" s="48"/>
      <c r="J62" s="49">
        <f>I61</f>
        <v>0</v>
      </c>
      <c r="K62" s="50"/>
      <c r="L62" s="48"/>
      <c r="M62" s="49">
        <v>0</v>
      </c>
      <c r="N62" s="50"/>
      <c r="O62" s="104"/>
      <c r="P62" s="99">
        <f>O61</f>
        <v>24.857142857142858</v>
      </c>
      <c r="Q62" s="135"/>
      <c r="R62" s="104"/>
      <c r="S62" s="99">
        <f>R61</f>
        <v>24.857142857142858</v>
      </c>
      <c r="T62" s="135"/>
      <c r="U62" s="107"/>
      <c r="V62" s="99"/>
      <c r="W62" s="108"/>
      <c r="X62" s="107"/>
      <c r="Y62" s="99"/>
      <c r="Z62" s="108"/>
      <c r="AA62" s="107"/>
      <c r="AB62" s="99"/>
      <c r="AC62" s="108"/>
      <c r="AD62" s="107"/>
      <c r="AE62" s="99"/>
      <c r="AF62" s="108"/>
      <c r="AG62" s="48"/>
      <c r="AH62" s="49"/>
      <c r="AI62" s="50"/>
      <c r="AJ62" s="104"/>
      <c r="AK62" s="99"/>
      <c r="AL62" s="105"/>
      <c r="AM62" s="104"/>
      <c r="AN62" s="99"/>
      <c r="AO62" s="105"/>
      <c r="AP62" s="48"/>
      <c r="AQ62" s="49"/>
      <c r="AR62" s="50"/>
    </row>
    <row r="63" spans="1:44" s="24" customFormat="1" ht="19.899999999999999" customHeight="1" x14ac:dyDescent="0.25">
      <c r="A63" s="67">
        <v>18</v>
      </c>
      <c r="B63" s="63">
        <v>2</v>
      </c>
      <c r="C63" s="64">
        <v>11</v>
      </c>
      <c r="D63" s="86" t="s">
        <v>2</v>
      </c>
      <c r="E63" s="86" t="s">
        <v>85</v>
      </c>
      <c r="F63" s="86" t="s">
        <v>4</v>
      </c>
      <c r="G63" s="87" t="s">
        <v>1</v>
      </c>
      <c r="H63" s="36" t="e">
        <f>#REF!</f>
        <v>#REF!</v>
      </c>
      <c r="I63" s="42"/>
      <c r="J63" s="43">
        <v>10</v>
      </c>
      <c r="K63" s="44"/>
      <c r="L63" s="42"/>
      <c r="M63" s="43">
        <v>20</v>
      </c>
      <c r="N63" s="44"/>
      <c r="O63" s="42"/>
      <c r="P63" s="43">
        <v>30</v>
      </c>
      <c r="Q63" s="44"/>
      <c r="R63" s="42"/>
      <c r="S63" s="43">
        <v>40</v>
      </c>
      <c r="T63" s="44"/>
      <c r="U63" s="42"/>
      <c r="V63" s="43">
        <v>50</v>
      </c>
      <c r="W63" s="44"/>
      <c r="X63" s="42"/>
      <c r="Y63" s="43">
        <v>55</v>
      </c>
      <c r="Z63" s="44"/>
      <c r="AA63" s="42"/>
      <c r="AB63" s="43">
        <v>60</v>
      </c>
      <c r="AC63" s="44"/>
      <c r="AD63" s="42"/>
      <c r="AE63" s="43">
        <v>75</v>
      </c>
      <c r="AF63" s="44"/>
      <c r="AG63" s="42"/>
      <c r="AH63" s="43">
        <v>80</v>
      </c>
      <c r="AI63" s="44"/>
      <c r="AJ63" s="42"/>
      <c r="AK63" s="43">
        <v>90</v>
      </c>
      <c r="AL63" s="44"/>
      <c r="AM63" s="42"/>
      <c r="AN63" s="43">
        <v>95</v>
      </c>
      <c r="AO63" s="44"/>
      <c r="AP63" s="42"/>
      <c r="AQ63" s="43">
        <v>100</v>
      </c>
      <c r="AR63" s="44"/>
    </row>
    <row r="64" spans="1:44" s="24" customFormat="1" ht="17.45" customHeight="1" x14ac:dyDescent="0.25">
      <c r="A64" s="67"/>
      <c r="B64" s="150" t="s">
        <v>114</v>
      </c>
      <c r="C64" s="151"/>
      <c r="D64" s="151"/>
      <c r="E64" s="151"/>
      <c r="F64" s="151"/>
      <c r="G64" s="152"/>
      <c r="H64" s="37"/>
      <c r="I64" s="45">
        <v>0</v>
      </c>
      <c r="J64" s="46"/>
      <c r="K64" s="47">
        <v>0</v>
      </c>
      <c r="L64" s="45">
        <v>0</v>
      </c>
      <c r="M64" s="46"/>
      <c r="N64" s="47">
        <v>0</v>
      </c>
      <c r="O64" s="45">
        <v>23</v>
      </c>
      <c r="P64" s="51"/>
      <c r="Q64" s="102">
        <f>O64</f>
        <v>23</v>
      </c>
      <c r="R64" s="45">
        <v>23</v>
      </c>
      <c r="S64" s="51"/>
      <c r="T64" s="102">
        <f>R64</f>
        <v>23</v>
      </c>
      <c r="U64" s="98"/>
      <c r="V64" s="106"/>
      <c r="W64" s="100"/>
      <c r="X64" s="98"/>
      <c r="Y64" s="106"/>
      <c r="Z64" s="100"/>
      <c r="AA64" s="98"/>
      <c r="AB64" s="106"/>
      <c r="AC64" s="100"/>
      <c r="AD64" s="98"/>
      <c r="AE64" s="106"/>
      <c r="AF64" s="100"/>
      <c r="AG64" s="98"/>
      <c r="AH64" s="103"/>
      <c r="AI64" s="100"/>
      <c r="AJ64" s="98"/>
      <c r="AK64" s="103"/>
      <c r="AL64" s="100"/>
      <c r="AM64" s="120"/>
      <c r="AN64" s="46"/>
      <c r="AO64" s="102"/>
      <c r="AP64" s="120"/>
      <c r="AQ64" s="46"/>
      <c r="AR64" s="102"/>
    </row>
    <row r="65" spans="1:44" s="24" customFormat="1" ht="19.899999999999999" customHeight="1" x14ac:dyDescent="0.25">
      <c r="A65" s="67"/>
      <c r="B65" s="147"/>
      <c r="C65" s="148"/>
      <c r="D65" s="148"/>
      <c r="E65" s="148"/>
      <c r="F65" s="148"/>
      <c r="G65" s="149"/>
      <c r="H65" s="38"/>
      <c r="I65" s="48"/>
      <c r="J65" s="49">
        <v>0</v>
      </c>
      <c r="K65" s="50"/>
      <c r="L65" s="48"/>
      <c r="M65" s="49">
        <v>0</v>
      </c>
      <c r="N65" s="50"/>
      <c r="O65" s="48"/>
      <c r="P65" s="101">
        <f>O64</f>
        <v>23</v>
      </c>
      <c r="Q65" s="52"/>
      <c r="R65" s="48"/>
      <c r="S65" s="101">
        <f>R64</f>
        <v>23</v>
      </c>
      <c r="T65" s="52"/>
      <c r="U65" s="107"/>
      <c r="V65" s="99"/>
      <c r="W65" s="108"/>
      <c r="X65" s="107"/>
      <c r="Y65" s="99"/>
      <c r="Z65" s="108"/>
      <c r="AA65" s="107"/>
      <c r="AB65" s="99"/>
      <c r="AC65" s="108"/>
      <c r="AD65" s="107"/>
      <c r="AE65" s="99"/>
      <c r="AF65" s="108"/>
      <c r="AG65" s="104"/>
      <c r="AH65" s="99"/>
      <c r="AI65" s="105"/>
      <c r="AJ65" s="104"/>
      <c r="AK65" s="99"/>
      <c r="AL65" s="105"/>
      <c r="AM65" s="48"/>
      <c r="AN65" s="49"/>
      <c r="AO65" s="50"/>
      <c r="AP65" s="48"/>
      <c r="AQ65" s="49"/>
      <c r="AR65" s="50"/>
    </row>
    <row r="66" spans="1:44" s="24" customFormat="1" ht="19.899999999999999" customHeight="1" x14ac:dyDescent="0.25">
      <c r="A66" s="62">
        <v>19</v>
      </c>
      <c r="B66" s="63">
        <v>2</v>
      </c>
      <c r="C66" s="64">
        <v>11</v>
      </c>
      <c r="D66" s="86" t="s">
        <v>2</v>
      </c>
      <c r="E66" s="86" t="s">
        <v>85</v>
      </c>
      <c r="F66" s="86" t="s">
        <v>4</v>
      </c>
      <c r="G66" s="87" t="s">
        <v>9</v>
      </c>
      <c r="H66" s="36" t="e">
        <f>#REF!</f>
        <v>#REF!</v>
      </c>
      <c r="I66" s="42"/>
      <c r="J66" s="43">
        <v>10</v>
      </c>
      <c r="K66" s="44"/>
      <c r="L66" s="42"/>
      <c r="M66" s="43">
        <v>20</v>
      </c>
      <c r="N66" s="44"/>
      <c r="O66" s="42"/>
      <c r="P66" s="43">
        <v>30</v>
      </c>
      <c r="Q66" s="44"/>
      <c r="R66" s="42"/>
      <c r="S66" s="43">
        <v>40</v>
      </c>
      <c r="T66" s="44"/>
      <c r="U66" s="42"/>
      <c r="V66" s="43">
        <v>50</v>
      </c>
      <c r="W66" s="44"/>
      <c r="X66" s="42"/>
      <c r="Y66" s="43">
        <v>60</v>
      </c>
      <c r="Z66" s="44"/>
      <c r="AA66" s="42"/>
      <c r="AB66" s="43">
        <v>70</v>
      </c>
      <c r="AC66" s="44"/>
      <c r="AD66" s="42"/>
      <c r="AE66" s="43">
        <v>75</v>
      </c>
      <c r="AF66" s="44"/>
      <c r="AG66" s="42"/>
      <c r="AH66" s="43">
        <v>80</v>
      </c>
      <c r="AI66" s="44"/>
      <c r="AJ66" s="42"/>
      <c r="AK66" s="43">
        <v>90</v>
      </c>
      <c r="AL66" s="44"/>
      <c r="AM66" s="42"/>
      <c r="AN66" s="43">
        <v>95</v>
      </c>
      <c r="AO66" s="44"/>
      <c r="AP66" s="42"/>
      <c r="AQ66" s="43">
        <v>100</v>
      </c>
      <c r="AR66" s="44"/>
    </row>
    <row r="67" spans="1:44" s="24" customFormat="1" ht="19.899999999999999" customHeight="1" x14ac:dyDescent="0.25">
      <c r="A67" s="67"/>
      <c r="B67" s="150" t="s">
        <v>115</v>
      </c>
      <c r="C67" s="151"/>
      <c r="D67" s="151"/>
      <c r="E67" s="151"/>
      <c r="F67" s="151"/>
      <c r="G67" s="152"/>
      <c r="H67" s="37"/>
      <c r="I67" s="45">
        <v>0</v>
      </c>
      <c r="J67" s="103"/>
      <c r="K67" s="100">
        <f>I67</f>
        <v>0</v>
      </c>
      <c r="L67" s="98">
        <v>8.5650000000000013</v>
      </c>
      <c r="M67" s="103"/>
      <c r="N67" s="117">
        <f>L67</f>
        <v>8.5650000000000013</v>
      </c>
      <c r="O67" s="98">
        <v>15.842228695652175</v>
      </c>
      <c r="P67" s="134"/>
      <c r="Q67" s="100">
        <f>O67</f>
        <v>15.842228695652175</v>
      </c>
      <c r="R67" s="98">
        <v>19.863967826086956</v>
      </c>
      <c r="S67" s="134"/>
      <c r="T67" s="100">
        <f>R67</f>
        <v>19.863967826086956</v>
      </c>
      <c r="U67" s="98"/>
      <c r="V67" s="106"/>
      <c r="W67" s="100"/>
      <c r="X67" s="98"/>
      <c r="Y67" s="106"/>
      <c r="Z67" s="100"/>
      <c r="AA67" s="98"/>
      <c r="AB67" s="106"/>
      <c r="AC67" s="100"/>
      <c r="AD67" s="98"/>
      <c r="AE67" s="106"/>
      <c r="AF67" s="100"/>
      <c r="AG67" s="98"/>
      <c r="AH67" s="103"/>
      <c r="AI67" s="100"/>
      <c r="AJ67" s="98"/>
      <c r="AK67" s="103"/>
      <c r="AL67" s="100"/>
      <c r="AM67" s="98"/>
      <c r="AN67" s="103"/>
      <c r="AO67" s="100"/>
      <c r="AP67" s="98"/>
      <c r="AQ67" s="103"/>
      <c r="AR67" s="100"/>
    </row>
    <row r="68" spans="1:44" s="24" customFormat="1" ht="19.899999999999999" customHeight="1" x14ac:dyDescent="0.25">
      <c r="A68" s="70"/>
      <c r="B68" s="147"/>
      <c r="C68" s="148"/>
      <c r="D68" s="148"/>
      <c r="E68" s="148"/>
      <c r="F68" s="148"/>
      <c r="G68" s="149"/>
      <c r="H68" s="38"/>
      <c r="I68" s="104"/>
      <c r="J68" s="99">
        <f>I67</f>
        <v>0</v>
      </c>
      <c r="K68" s="105"/>
      <c r="L68" s="104"/>
      <c r="M68" s="121">
        <f>L67</f>
        <v>8.5650000000000013</v>
      </c>
      <c r="N68" s="105"/>
      <c r="O68" s="104"/>
      <c r="P68" s="99">
        <f>O67</f>
        <v>15.842228695652175</v>
      </c>
      <c r="Q68" s="135"/>
      <c r="R68" s="104"/>
      <c r="S68" s="99">
        <f>R67</f>
        <v>19.863967826086956</v>
      </c>
      <c r="T68" s="135"/>
      <c r="U68" s="107"/>
      <c r="V68" s="99"/>
      <c r="W68" s="108"/>
      <c r="X68" s="107"/>
      <c r="Y68" s="99"/>
      <c r="Z68" s="108"/>
      <c r="AA68" s="107"/>
      <c r="AB68" s="99"/>
      <c r="AC68" s="108"/>
      <c r="AD68" s="107"/>
      <c r="AE68" s="99"/>
      <c r="AF68" s="108"/>
      <c r="AG68" s="104"/>
      <c r="AH68" s="99"/>
      <c r="AI68" s="105"/>
      <c r="AJ68" s="104"/>
      <c r="AK68" s="99"/>
      <c r="AL68" s="105"/>
      <c r="AM68" s="104"/>
      <c r="AN68" s="99"/>
      <c r="AO68" s="105"/>
      <c r="AP68" s="104"/>
      <c r="AQ68" s="99"/>
      <c r="AR68" s="105"/>
    </row>
    <row r="69" spans="1:44" s="24" customFormat="1" ht="16.149999999999999" customHeight="1" x14ac:dyDescent="0.25">
      <c r="A69" s="62">
        <v>20</v>
      </c>
      <c r="B69" s="63">
        <v>2</v>
      </c>
      <c r="C69" s="64">
        <v>11</v>
      </c>
      <c r="D69" s="86" t="s">
        <v>2</v>
      </c>
      <c r="E69" s="86" t="s">
        <v>85</v>
      </c>
      <c r="F69" s="86" t="s">
        <v>4</v>
      </c>
      <c r="G69" s="87" t="s">
        <v>5</v>
      </c>
      <c r="H69" s="36" t="e">
        <f>#REF!</f>
        <v>#REF!</v>
      </c>
      <c r="I69" s="42"/>
      <c r="J69" s="90">
        <v>0</v>
      </c>
      <c r="K69" s="91"/>
      <c r="L69" s="92"/>
      <c r="M69" s="90">
        <v>5</v>
      </c>
      <c r="N69" s="91"/>
      <c r="O69" s="92"/>
      <c r="P69" s="90">
        <v>10</v>
      </c>
      <c r="Q69" s="91"/>
      <c r="R69" s="92"/>
      <c r="S69" s="90">
        <v>40</v>
      </c>
      <c r="T69" s="91"/>
      <c r="U69" s="92"/>
      <c r="V69" s="90">
        <v>50</v>
      </c>
      <c r="W69" s="91"/>
      <c r="X69" s="92"/>
      <c r="Y69" s="90">
        <v>55</v>
      </c>
      <c r="Z69" s="91"/>
      <c r="AA69" s="92"/>
      <c r="AB69" s="90">
        <v>60</v>
      </c>
      <c r="AC69" s="91"/>
      <c r="AD69" s="92"/>
      <c r="AE69" s="90">
        <v>65</v>
      </c>
      <c r="AF69" s="91"/>
      <c r="AG69" s="92"/>
      <c r="AH69" s="90">
        <v>75</v>
      </c>
      <c r="AI69" s="91"/>
      <c r="AJ69" s="92"/>
      <c r="AK69" s="90">
        <v>85</v>
      </c>
      <c r="AL69" s="91"/>
      <c r="AM69" s="92"/>
      <c r="AN69" s="90">
        <v>90</v>
      </c>
      <c r="AO69" s="91"/>
      <c r="AP69" s="92"/>
      <c r="AQ69" s="90">
        <v>100</v>
      </c>
      <c r="AR69" s="91"/>
    </row>
    <row r="70" spans="1:44" s="24" customFormat="1" ht="17.45" customHeight="1" x14ac:dyDescent="0.25">
      <c r="A70" s="67"/>
      <c r="B70" s="150" t="s">
        <v>117</v>
      </c>
      <c r="C70" s="151"/>
      <c r="D70" s="151"/>
      <c r="E70" s="151"/>
      <c r="F70" s="151"/>
      <c r="G70" s="152"/>
      <c r="H70" s="37"/>
      <c r="I70" s="45">
        <v>0</v>
      </c>
      <c r="J70" s="46"/>
      <c r="K70" s="47">
        <v>0</v>
      </c>
      <c r="L70" s="45">
        <v>0</v>
      </c>
      <c r="M70" s="46"/>
      <c r="N70" s="47">
        <v>0</v>
      </c>
      <c r="O70" s="98">
        <v>9.0576599999999985</v>
      </c>
      <c r="P70" s="103"/>
      <c r="Q70" s="100">
        <f>O70</f>
        <v>9.0576599999999985</v>
      </c>
      <c r="R70" s="98">
        <v>9.0576599999999985</v>
      </c>
      <c r="S70" s="103"/>
      <c r="T70" s="100">
        <f>R70</f>
        <v>9.0576599999999985</v>
      </c>
      <c r="U70" s="45"/>
      <c r="V70" s="46"/>
      <c r="W70" s="47"/>
      <c r="X70" s="45"/>
      <c r="Y70" s="46"/>
      <c r="Z70" s="47"/>
      <c r="AA70" s="45"/>
      <c r="AB70" s="46"/>
      <c r="AC70" s="47"/>
      <c r="AD70" s="98"/>
      <c r="AE70" s="106"/>
      <c r="AF70" s="100"/>
      <c r="AG70" s="98"/>
      <c r="AH70" s="103"/>
      <c r="AI70" s="100"/>
      <c r="AJ70" s="98"/>
      <c r="AK70" s="103"/>
      <c r="AL70" s="100"/>
      <c r="AM70" s="98"/>
      <c r="AN70" s="103"/>
      <c r="AO70" s="100"/>
      <c r="AP70" s="98"/>
      <c r="AQ70" s="103"/>
      <c r="AR70" s="100"/>
    </row>
    <row r="71" spans="1:44" s="24" customFormat="1" ht="19.899999999999999" customHeight="1" x14ac:dyDescent="0.25">
      <c r="A71" s="70"/>
      <c r="B71" s="147"/>
      <c r="C71" s="148"/>
      <c r="D71" s="148"/>
      <c r="E71" s="148"/>
      <c r="F71" s="148"/>
      <c r="G71" s="149"/>
      <c r="H71" s="38"/>
      <c r="I71" s="48"/>
      <c r="J71" s="49">
        <v>0</v>
      </c>
      <c r="K71" s="50"/>
      <c r="L71" s="48"/>
      <c r="M71" s="49">
        <v>0</v>
      </c>
      <c r="N71" s="50"/>
      <c r="O71" s="104"/>
      <c r="P71" s="121">
        <f>O70</f>
        <v>9.0576599999999985</v>
      </c>
      <c r="Q71" s="105"/>
      <c r="R71" s="104"/>
      <c r="S71" s="99">
        <f>R70</f>
        <v>9.0576599999999985</v>
      </c>
      <c r="T71" s="105"/>
      <c r="U71" s="48"/>
      <c r="V71" s="49"/>
      <c r="W71" s="50"/>
      <c r="X71" s="48"/>
      <c r="Y71" s="49"/>
      <c r="Z71" s="50"/>
      <c r="AA71" s="48"/>
      <c r="AB71" s="49"/>
      <c r="AC71" s="50"/>
      <c r="AD71" s="107"/>
      <c r="AE71" s="99"/>
      <c r="AF71" s="108"/>
      <c r="AG71" s="104"/>
      <c r="AH71" s="121"/>
      <c r="AI71" s="105"/>
      <c r="AJ71" s="104"/>
      <c r="AK71" s="99"/>
      <c r="AL71" s="105"/>
      <c r="AM71" s="104"/>
      <c r="AN71" s="99"/>
      <c r="AO71" s="105"/>
      <c r="AP71" s="104"/>
      <c r="AQ71" s="99"/>
      <c r="AR71" s="105"/>
    </row>
    <row r="72" spans="1:44" s="24" customFormat="1" ht="19.899999999999999" customHeight="1" x14ac:dyDescent="0.25">
      <c r="A72" s="67">
        <v>21</v>
      </c>
      <c r="B72" s="63">
        <v>2</v>
      </c>
      <c r="C72" s="64">
        <v>11</v>
      </c>
      <c r="D72" s="86" t="s">
        <v>2</v>
      </c>
      <c r="E72" s="86" t="s">
        <v>85</v>
      </c>
      <c r="F72" s="86" t="s">
        <v>4</v>
      </c>
      <c r="G72" s="87" t="s">
        <v>6</v>
      </c>
      <c r="H72" s="36" t="e">
        <f>#REF!</f>
        <v>#REF!</v>
      </c>
      <c r="I72" s="42"/>
      <c r="J72" s="90">
        <v>0</v>
      </c>
      <c r="K72" s="91"/>
      <c r="L72" s="92"/>
      <c r="M72" s="90">
        <v>5</v>
      </c>
      <c r="N72" s="91"/>
      <c r="O72" s="92"/>
      <c r="P72" s="90">
        <v>10</v>
      </c>
      <c r="Q72" s="91"/>
      <c r="R72" s="92"/>
      <c r="S72" s="90">
        <v>40</v>
      </c>
      <c r="T72" s="91"/>
      <c r="U72" s="92"/>
      <c r="V72" s="90">
        <v>50</v>
      </c>
      <c r="W72" s="91"/>
      <c r="X72" s="92"/>
      <c r="Y72" s="90">
        <v>55</v>
      </c>
      <c r="Z72" s="91"/>
      <c r="AA72" s="92"/>
      <c r="AB72" s="90">
        <v>60</v>
      </c>
      <c r="AC72" s="91"/>
      <c r="AD72" s="92"/>
      <c r="AE72" s="90">
        <v>65</v>
      </c>
      <c r="AF72" s="91"/>
      <c r="AG72" s="92"/>
      <c r="AH72" s="90">
        <v>75</v>
      </c>
      <c r="AI72" s="91"/>
      <c r="AJ72" s="92"/>
      <c r="AK72" s="90">
        <v>85</v>
      </c>
      <c r="AL72" s="91"/>
      <c r="AM72" s="92"/>
      <c r="AN72" s="90">
        <v>90</v>
      </c>
      <c r="AO72" s="91"/>
      <c r="AP72" s="92"/>
      <c r="AQ72" s="90">
        <v>100</v>
      </c>
      <c r="AR72" s="91"/>
    </row>
    <row r="73" spans="1:44" s="24" customFormat="1" ht="19.899999999999999" customHeight="1" x14ac:dyDescent="0.25">
      <c r="A73" s="67"/>
      <c r="B73" s="150" t="s">
        <v>105</v>
      </c>
      <c r="C73" s="151"/>
      <c r="D73" s="151"/>
      <c r="E73" s="151"/>
      <c r="F73" s="151"/>
      <c r="G73" s="152"/>
      <c r="H73" s="37"/>
      <c r="I73" s="45">
        <v>0</v>
      </c>
      <c r="J73" s="46"/>
      <c r="K73" s="47">
        <f>I73</f>
        <v>0</v>
      </c>
      <c r="L73" s="45">
        <v>0</v>
      </c>
      <c r="M73" s="46"/>
      <c r="N73" s="47">
        <v>0</v>
      </c>
      <c r="O73" s="98">
        <v>9.9512389292466921</v>
      </c>
      <c r="P73" s="103"/>
      <c r="Q73" s="100">
        <f>O73</f>
        <v>9.9512389292466921</v>
      </c>
      <c r="R73" s="98">
        <v>9.9512389292466921</v>
      </c>
      <c r="S73" s="103"/>
      <c r="T73" s="100">
        <f>R73</f>
        <v>9.9512389292466921</v>
      </c>
      <c r="U73" s="98"/>
      <c r="V73" s="106"/>
      <c r="W73" s="100"/>
      <c r="X73" s="98"/>
      <c r="Y73" s="106"/>
      <c r="Z73" s="100"/>
      <c r="AA73" s="98"/>
      <c r="AB73" s="106"/>
      <c r="AC73" s="100"/>
      <c r="AD73" s="98"/>
      <c r="AE73" s="106"/>
      <c r="AF73" s="100"/>
      <c r="AG73" s="98"/>
      <c r="AH73" s="103"/>
      <c r="AI73" s="100"/>
      <c r="AJ73" s="98"/>
      <c r="AK73" s="103"/>
      <c r="AL73" s="100"/>
      <c r="AM73" s="98"/>
      <c r="AN73" s="103"/>
      <c r="AO73" s="100"/>
      <c r="AP73" s="120"/>
      <c r="AQ73" s="46"/>
      <c r="AR73" s="102"/>
    </row>
    <row r="74" spans="1:44" s="24" customFormat="1" ht="19.899999999999999" customHeight="1" x14ac:dyDescent="0.25">
      <c r="A74" s="67"/>
      <c r="B74" s="147"/>
      <c r="C74" s="148"/>
      <c r="D74" s="148"/>
      <c r="E74" s="148"/>
      <c r="F74" s="148"/>
      <c r="G74" s="149"/>
      <c r="H74" s="38"/>
      <c r="I74" s="48"/>
      <c r="J74" s="49">
        <f>I73</f>
        <v>0</v>
      </c>
      <c r="K74" s="50"/>
      <c r="L74" s="48"/>
      <c r="M74" s="49">
        <v>0</v>
      </c>
      <c r="N74" s="50"/>
      <c r="O74" s="104"/>
      <c r="P74" s="121">
        <f>O73</f>
        <v>9.9512389292466921</v>
      </c>
      <c r="Q74" s="105"/>
      <c r="R74" s="104"/>
      <c r="S74" s="99">
        <f>R73</f>
        <v>9.9512389292466921</v>
      </c>
      <c r="T74" s="105"/>
      <c r="U74" s="107"/>
      <c r="V74" s="99"/>
      <c r="W74" s="108"/>
      <c r="X74" s="107"/>
      <c r="Y74" s="99"/>
      <c r="Z74" s="108"/>
      <c r="AA74" s="107"/>
      <c r="AB74" s="99"/>
      <c r="AC74" s="108"/>
      <c r="AD74" s="107"/>
      <c r="AE74" s="99"/>
      <c r="AF74" s="108"/>
      <c r="AG74" s="104"/>
      <c r="AH74" s="99"/>
      <c r="AI74" s="105"/>
      <c r="AJ74" s="104"/>
      <c r="AK74" s="99"/>
      <c r="AL74" s="105"/>
      <c r="AM74" s="104"/>
      <c r="AN74" s="99"/>
      <c r="AO74" s="105"/>
      <c r="AP74" s="48"/>
      <c r="AQ74" s="49"/>
      <c r="AR74" s="50"/>
    </row>
    <row r="75" spans="1:44" s="24" customFormat="1" ht="19.899999999999999" customHeight="1" x14ac:dyDescent="0.25">
      <c r="A75" s="67">
        <v>22</v>
      </c>
      <c r="B75" s="63">
        <v>2</v>
      </c>
      <c r="C75" s="64">
        <v>11</v>
      </c>
      <c r="D75" s="86" t="s">
        <v>2</v>
      </c>
      <c r="E75" s="86" t="s">
        <v>85</v>
      </c>
      <c r="F75" s="86" t="s">
        <v>1</v>
      </c>
      <c r="G75" s="87" t="s">
        <v>2</v>
      </c>
      <c r="H75" s="36" t="e">
        <f>#REF!</f>
        <v>#REF!</v>
      </c>
      <c r="I75" s="42"/>
      <c r="J75" s="43">
        <v>10</v>
      </c>
      <c r="K75" s="44"/>
      <c r="L75" s="42"/>
      <c r="M75" s="43">
        <v>20</v>
      </c>
      <c r="N75" s="44"/>
      <c r="O75" s="42"/>
      <c r="P75" s="43">
        <v>30</v>
      </c>
      <c r="Q75" s="44"/>
      <c r="R75" s="42"/>
      <c r="S75" s="43">
        <v>40</v>
      </c>
      <c r="T75" s="44"/>
      <c r="U75" s="42"/>
      <c r="V75" s="43">
        <v>50</v>
      </c>
      <c r="W75" s="44"/>
      <c r="X75" s="42"/>
      <c r="Y75" s="43">
        <v>60</v>
      </c>
      <c r="Z75" s="44"/>
      <c r="AA75" s="42"/>
      <c r="AB75" s="43">
        <v>70</v>
      </c>
      <c r="AC75" s="44"/>
      <c r="AD75" s="42"/>
      <c r="AE75" s="43">
        <v>80</v>
      </c>
      <c r="AF75" s="44"/>
      <c r="AG75" s="42"/>
      <c r="AH75" s="43">
        <v>85</v>
      </c>
      <c r="AI75" s="44"/>
      <c r="AJ75" s="42"/>
      <c r="AK75" s="43">
        <v>90</v>
      </c>
      <c r="AL75" s="44"/>
      <c r="AM75" s="42"/>
      <c r="AN75" s="43">
        <v>95</v>
      </c>
      <c r="AO75" s="44"/>
      <c r="AP75" s="42"/>
      <c r="AQ75" s="43">
        <v>100</v>
      </c>
      <c r="AR75" s="44"/>
    </row>
    <row r="76" spans="1:44" s="24" customFormat="1" ht="19.899999999999999" customHeight="1" x14ac:dyDescent="0.25">
      <c r="A76" s="67"/>
      <c r="B76" s="150" t="s">
        <v>88</v>
      </c>
      <c r="C76" s="151"/>
      <c r="D76" s="151"/>
      <c r="E76" s="151"/>
      <c r="F76" s="151"/>
      <c r="G76" s="152"/>
      <c r="H76" s="37"/>
      <c r="I76" s="45">
        <v>0</v>
      </c>
      <c r="J76" s="46"/>
      <c r="K76" s="47">
        <v>0</v>
      </c>
      <c r="L76" s="45">
        <v>0</v>
      </c>
      <c r="M76" s="46"/>
      <c r="N76" s="47">
        <v>0</v>
      </c>
      <c r="O76" s="45">
        <v>0</v>
      </c>
      <c r="P76" s="46"/>
      <c r="Q76" s="47">
        <v>0</v>
      </c>
      <c r="R76" s="98">
        <v>23.640661938534279</v>
      </c>
      <c r="S76" s="134"/>
      <c r="T76" s="100">
        <f>R76</f>
        <v>23.640661938534279</v>
      </c>
      <c r="U76" s="98"/>
      <c r="V76" s="106"/>
      <c r="W76" s="100"/>
      <c r="X76" s="98"/>
      <c r="Y76" s="106"/>
      <c r="Z76" s="100"/>
      <c r="AA76" s="120"/>
      <c r="AB76" s="129"/>
      <c r="AC76" s="102"/>
      <c r="AD76" s="120"/>
      <c r="AE76" s="129"/>
      <c r="AF76" s="102"/>
      <c r="AG76" s="45"/>
      <c r="AH76" s="46"/>
      <c r="AI76" s="47"/>
      <c r="AJ76" s="45"/>
      <c r="AK76" s="46"/>
      <c r="AL76" s="47"/>
      <c r="AM76" s="45"/>
      <c r="AN76" s="46"/>
      <c r="AO76" s="47"/>
      <c r="AP76" s="45"/>
      <c r="AQ76" s="46"/>
      <c r="AR76" s="47"/>
    </row>
    <row r="77" spans="1:44" s="24" customFormat="1" ht="19.899999999999999" customHeight="1" x14ac:dyDescent="0.25">
      <c r="A77" s="67"/>
      <c r="B77" s="147"/>
      <c r="C77" s="148"/>
      <c r="D77" s="148"/>
      <c r="E77" s="148"/>
      <c r="F77" s="148"/>
      <c r="G77" s="149"/>
      <c r="H77" s="38"/>
      <c r="I77" s="48"/>
      <c r="J77" s="49">
        <v>0</v>
      </c>
      <c r="K77" s="50"/>
      <c r="L77" s="48"/>
      <c r="M77" s="49">
        <v>0</v>
      </c>
      <c r="N77" s="50"/>
      <c r="O77" s="48"/>
      <c r="P77" s="49">
        <v>0</v>
      </c>
      <c r="Q77" s="50"/>
      <c r="R77" s="104"/>
      <c r="S77" s="99">
        <f>R76</f>
        <v>23.640661938534279</v>
      </c>
      <c r="T77" s="135"/>
      <c r="U77" s="107"/>
      <c r="V77" s="99"/>
      <c r="W77" s="108"/>
      <c r="X77" s="107"/>
      <c r="Y77" s="99"/>
      <c r="Z77" s="108"/>
      <c r="AA77" s="130"/>
      <c r="AB77" s="101"/>
      <c r="AC77" s="131"/>
      <c r="AD77" s="130"/>
      <c r="AE77" s="101"/>
      <c r="AF77" s="131"/>
      <c r="AG77" s="48"/>
      <c r="AH77" s="49"/>
      <c r="AI77" s="50"/>
      <c r="AJ77" s="48"/>
      <c r="AK77" s="49"/>
      <c r="AL77" s="50"/>
      <c r="AM77" s="48"/>
      <c r="AN77" s="49"/>
      <c r="AO77" s="50"/>
      <c r="AP77" s="48"/>
      <c r="AQ77" s="49"/>
      <c r="AR77" s="50"/>
    </row>
    <row r="78" spans="1:44" s="24" customFormat="1" ht="19.899999999999999" customHeight="1" x14ac:dyDescent="0.25">
      <c r="A78" s="62">
        <v>23</v>
      </c>
      <c r="B78" s="63">
        <v>2</v>
      </c>
      <c r="C78" s="64">
        <v>11</v>
      </c>
      <c r="D78" s="86" t="s">
        <v>2</v>
      </c>
      <c r="E78" s="86" t="s">
        <v>85</v>
      </c>
      <c r="F78" s="86" t="s">
        <v>1</v>
      </c>
      <c r="G78" s="87" t="s">
        <v>3</v>
      </c>
      <c r="H78" s="36" t="e">
        <f>#REF!</f>
        <v>#REF!</v>
      </c>
      <c r="I78" s="42"/>
      <c r="J78" s="43">
        <v>10</v>
      </c>
      <c r="K78" s="44"/>
      <c r="L78" s="42"/>
      <c r="M78" s="43">
        <v>18</v>
      </c>
      <c r="N78" s="44"/>
      <c r="O78" s="42"/>
      <c r="P78" s="43">
        <v>27</v>
      </c>
      <c r="Q78" s="44"/>
      <c r="R78" s="42"/>
      <c r="S78" s="43">
        <v>40</v>
      </c>
      <c r="T78" s="44"/>
      <c r="U78" s="42"/>
      <c r="V78" s="43">
        <v>49</v>
      </c>
      <c r="W78" s="44"/>
      <c r="X78" s="42"/>
      <c r="Y78" s="43">
        <v>58</v>
      </c>
      <c r="Z78" s="44"/>
      <c r="AA78" s="42"/>
      <c r="AB78" s="43">
        <v>67</v>
      </c>
      <c r="AC78" s="44"/>
      <c r="AD78" s="42"/>
      <c r="AE78" s="43">
        <v>75</v>
      </c>
      <c r="AF78" s="44"/>
      <c r="AG78" s="42"/>
      <c r="AH78" s="43">
        <v>83</v>
      </c>
      <c r="AI78" s="44"/>
      <c r="AJ78" s="42"/>
      <c r="AK78" s="43">
        <v>91</v>
      </c>
      <c r="AL78" s="44"/>
      <c r="AM78" s="42"/>
      <c r="AN78" s="43">
        <v>96</v>
      </c>
      <c r="AO78" s="44"/>
      <c r="AP78" s="42"/>
      <c r="AQ78" s="43">
        <v>100</v>
      </c>
      <c r="AR78" s="44"/>
    </row>
    <row r="79" spans="1:44" s="24" customFormat="1" ht="19.899999999999999" customHeight="1" x14ac:dyDescent="0.25">
      <c r="A79" s="67"/>
      <c r="B79" s="150" t="s">
        <v>118</v>
      </c>
      <c r="C79" s="151"/>
      <c r="D79" s="151"/>
      <c r="E79" s="151"/>
      <c r="F79" s="151"/>
      <c r="G79" s="152"/>
      <c r="H79" s="37"/>
      <c r="I79" s="45">
        <v>4.0599999999999996</v>
      </c>
      <c r="J79" s="46"/>
      <c r="K79" s="47">
        <f>I79</f>
        <v>4.0599999999999996</v>
      </c>
      <c r="L79" s="45">
        <v>7.9042206730769227</v>
      </c>
      <c r="M79" s="51"/>
      <c r="N79" s="133">
        <f>L79</f>
        <v>7.9042206730769227</v>
      </c>
      <c r="O79" s="98">
        <v>11.763546394230769</v>
      </c>
      <c r="P79" s="134"/>
      <c r="Q79" s="100">
        <f>O79</f>
        <v>11.763546394230769</v>
      </c>
      <c r="R79" s="98">
        <v>15.686850721153847</v>
      </c>
      <c r="S79" s="134"/>
      <c r="T79" s="100">
        <f>R79</f>
        <v>15.686850721153847</v>
      </c>
      <c r="U79" s="98"/>
      <c r="V79" s="106"/>
      <c r="W79" s="100"/>
      <c r="X79" s="98"/>
      <c r="Y79" s="106"/>
      <c r="Z79" s="100"/>
      <c r="AA79" s="98"/>
      <c r="AB79" s="106"/>
      <c r="AC79" s="100"/>
      <c r="AD79" s="98"/>
      <c r="AE79" s="106"/>
      <c r="AF79" s="100"/>
      <c r="AG79" s="98"/>
      <c r="AH79" s="103"/>
      <c r="AI79" s="100"/>
      <c r="AJ79" s="98"/>
      <c r="AK79" s="103"/>
      <c r="AL79" s="100"/>
      <c r="AM79" s="98"/>
      <c r="AN79" s="103"/>
      <c r="AO79" s="100"/>
      <c r="AP79" s="98"/>
      <c r="AQ79" s="103"/>
      <c r="AR79" s="100"/>
    </row>
    <row r="80" spans="1:44" s="24" customFormat="1" ht="19.899999999999999" customHeight="1" x14ac:dyDescent="0.25">
      <c r="A80" s="70"/>
      <c r="B80" s="147"/>
      <c r="C80" s="148"/>
      <c r="D80" s="148"/>
      <c r="E80" s="148"/>
      <c r="F80" s="148"/>
      <c r="G80" s="149"/>
      <c r="H80" s="38"/>
      <c r="I80" s="48"/>
      <c r="J80" s="49">
        <f>I79</f>
        <v>4.0599999999999996</v>
      </c>
      <c r="K80" s="50"/>
      <c r="L80" s="48"/>
      <c r="M80" s="132">
        <f>L79</f>
        <v>7.9042206730769227</v>
      </c>
      <c r="N80" s="52"/>
      <c r="O80" s="104"/>
      <c r="P80" s="99">
        <f>O79</f>
        <v>11.763546394230769</v>
      </c>
      <c r="Q80" s="135"/>
      <c r="R80" s="104"/>
      <c r="S80" s="99">
        <f>R79</f>
        <v>15.686850721153847</v>
      </c>
      <c r="T80" s="135"/>
      <c r="U80" s="107"/>
      <c r="V80" s="99"/>
      <c r="W80" s="108"/>
      <c r="X80" s="107"/>
      <c r="Y80" s="99"/>
      <c r="Z80" s="108"/>
      <c r="AA80" s="107"/>
      <c r="AB80" s="99"/>
      <c r="AC80" s="108"/>
      <c r="AD80" s="107"/>
      <c r="AE80" s="99"/>
      <c r="AF80" s="108"/>
      <c r="AG80" s="104"/>
      <c r="AH80" s="99"/>
      <c r="AI80" s="105"/>
      <c r="AJ80" s="104"/>
      <c r="AK80" s="99"/>
      <c r="AL80" s="105"/>
      <c r="AM80" s="104"/>
      <c r="AN80" s="99"/>
      <c r="AO80" s="105"/>
      <c r="AP80" s="104"/>
      <c r="AQ80" s="99"/>
      <c r="AR80" s="105"/>
    </row>
    <row r="81" spans="1:44" s="24" customFormat="1" ht="19.899999999999999" customHeight="1" x14ac:dyDescent="0.25">
      <c r="A81" s="62">
        <v>24</v>
      </c>
      <c r="B81" s="63">
        <v>2</v>
      </c>
      <c r="C81" s="64">
        <v>11</v>
      </c>
      <c r="D81" s="86" t="s">
        <v>2</v>
      </c>
      <c r="E81" s="86" t="s">
        <v>85</v>
      </c>
      <c r="F81" s="86" t="s">
        <v>1</v>
      </c>
      <c r="G81" s="87" t="s">
        <v>75</v>
      </c>
      <c r="H81" s="36" t="e">
        <f>#REF!</f>
        <v>#REF!</v>
      </c>
      <c r="I81" s="42"/>
      <c r="J81" s="43">
        <v>0</v>
      </c>
      <c r="K81" s="44"/>
      <c r="L81" s="42"/>
      <c r="M81" s="43">
        <v>10</v>
      </c>
      <c r="N81" s="44"/>
      <c r="O81" s="42"/>
      <c r="P81" s="43">
        <v>20</v>
      </c>
      <c r="Q81" s="44"/>
      <c r="R81" s="42"/>
      <c r="S81" s="43">
        <v>30</v>
      </c>
      <c r="T81" s="44"/>
      <c r="U81" s="42"/>
      <c r="V81" s="43">
        <v>40</v>
      </c>
      <c r="W81" s="44"/>
      <c r="X81" s="42"/>
      <c r="Y81" s="43">
        <v>50</v>
      </c>
      <c r="Z81" s="44"/>
      <c r="AA81" s="42"/>
      <c r="AB81" s="43">
        <v>60</v>
      </c>
      <c r="AC81" s="44"/>
      <c r="AD81" s="42"/>
      <c r="AE81" s="43">
        <v>70</v>
      </c>
      <c r="AF81" s="44"/>
      <c r="AG81" s="42"/>
      <c r="AH81" s="43">
        <v>80</v>
      </c>
      <c r="AI81" s="44"/>
      <c r="AJ81" s="42"/>
      <c r="AK81" s="43">
        <v>90</v>
      </c>
      <c r="AL81" s="44"/>
      <c r="AM81" s="42"/>
      <c r="AN81" s="43">
        <v>95</v>
      </c>
      <c r="AO81" s="44"/>
      <c r="AP81" s="42"/>
      <c r="AQ81" s="43">
        <v>100</v>
      </c>
      <c r="AR81" s="44"/>
    </row>
    <row r="82" spans="1:44" s="24" customFormat="1" ht="19.899999999999999" customHeight="1" x14ac:dyDescent="0.25">
      <c r="A82" s="67"/>
      <c r="B82" s="150" t="s">
        <v>89</v>
      </c>
      <c r="C82" s="151"/>
      <c r="D82" s="151"/>
      <c r="E82" s="151"/>
      <c r="F82" s="151"/>
      <c r="G82" s="152"/>
      <c r="H82" s="37"/>
      <c r="I82" s="45">
        <v>0</v>
      </c>
      <c r="J82" s="46"/>
      <c r="K82" s="47">
        <v>0</v>
      </c>
      <c r="L82" s="45">
        <v>0</v>
      </c>
      <c r="M82" s="46"/>
      <c r="N82" s="47">
        <v>0</v>
      </c>
      <c r="O82" s="98">
        <v>23.5</v>
      </c>
      <c r="P82" s="134"/>
      <c r="Q82" s="100">
        <f>O82</f>
        <v>23.5</v>
      </c>
      <c r="R82" s="98">
        <v>23.5</v>
      </c>
      <c r="S82" s="134"/>
      <c r="T82" s="100">
        <f>R82</f>
        <v>23.5</v>
      </c>
      <c r="U82" s="98"/>
      <c r="V82" s="106"/>
      <c r="W82" s="100"/>
      <c r="X82" s="98"/>
      <c r="Y82" s="106"/>
      <c r="Z82" s="100"/>
      <c r="AA82" s="98"/>
      <c r="AB82" s="106"/>
      <c r="AC82" s="100"/>
      <c r="AD82" s="98"/>
      <c r="AE82" s="106"/>
      <c r="AF82" s="100"/>
      <c r="AG82" s="98"/>
      <c r="AH82" s="103"/>
      <c r="AI82" s="100"/>
      <c r="AJ82" s="98"/>
      <c r="AK82" s="103"/>
      <c r="AL82" s="100"/>
      <c r="AM82" s="98"/>
      <c r="AN82" s="103"/>
      <c r="AO82" s="100"/>
      <c r="AP82" s="98"/>
      <c r="AQ82" s="103"/>
      <c r="AR82" s="100"/>
    </row>
    <row r="83" spans="1:44" s="24" customFormat="1" ht="19.149999999999999" customHeight="1" x14ac:dyDescent="0.25">
      <c r="A83" s="70"/>
      <c r="B83" s="147"/>
      <c r="C83" s="148"/>
      <c r="D83" s="148"/>
      <c r="E83" s="148"/>
      <c r="F83" s="148"/>
      <c r="G83" s="149"/>
      <c r="H83" s="38"/>
      <c r="I83" s="48"/>
      <c r="J83" s="49">
        <v>0</v>
      </c>
      <c r="K83" s="50"/>
      <c r="L83" s="48"/>
      <c r="M83" s="49">
        <v>0</v>
      </c>
      <c r="N83" s="50"/>
      <c r="O83" s="104"/>
      <c r="P83" s="99">
        <f>O82</f>
        <v>23.5</v>
      </c>
      <c r="Q83" s="135"/>
      <c r="R83" s="104"/>
      <c r="S83" s="99">
        <f>R82</f>
        <v>23.5</v>
      </c>
      <c r="T83" s="135"/>
      <c r="U83" s="107"/>
      <c r="V83" s="99"/>
      <c r="W83" s="108"/>
      <c r="X83" s="107"/>
      <c r="Y83" s="99"/>
      <c r="Z83" s="108"/>
      <c r="AA83" s="107"/>
      <c r="AB83" s="99"/>
      <c r="AC83" s="108"/>
      <c r="AD83" s="107"/>
      <c r="AE83" s="99"/>
      <c r="AF83" s="108"/>
      <c r="AG83" s="104"/>
      <c r="AH83" s="99"/>
      <c r="AI83" s="105"/>
      <c r="AJ83" s="104"/>
      <c r="AK83" s="99"/>
      <c r="AL83" s="105"/>
      <c r="AM83" s="104"/>
      <c r="AN83" s="99"/>
      <c r="AO83" s="105"/>
      <c r="AP83" s="104"/>
      <c r="AQ83" s="99"/>
      <c r="AR83" s="105"/>
    </row>
    <row r="84" spans="1:44" s="24" customFormat="1" ht="19.899999999999999" customHeight="1" x14ac:dyDescent="0.25">
      <c r="A84" s="67">
        <v>25</v>
      </c>
      <c r="B84" s="63">
        <v>2</v>
      </c>
      <c r="C84" s="64">
        <v>11</v>
      </c>
      <c r="D84" s="65" t="s">
        <v>2</v>
      </c>
      <c r="E84" s="65" t="s">
        <v>85</v>
      </c>
      <c r="F84" s="65" t="s">
        <v>1</v>
      </c>
      <c r="G84" s="66" t="s">
        <v>12</v>
      </c>
      <c r="H84" s="33" t="e">
        <f>#REF!</f>
        <v>#REF!</v>
      </c>
      <c r="I84" s="42"/>
      <c r="J84" s="43">
        <v>5</v>
      </c>
      <c r="K84" s="44"/>
      <c r="L84" s="42"/>
      <c r="M84" s="43">
        <v>24</v>
      </c>
      <c r="N84" s="44"/>
      <c r="O84" s="42"/>
      <c r="P84" s="43">
        <v>27</v>
      </c>
      <c r="Q84" s="44"/>
      <c r="R84" s="42"/>
      <c r="S84" s="43">
        <v>35</v>
      </c>
      <c r="T84" s="44"/>
      <c r="U84" s="42"/>
      <c r="V84" s="43">
        <v>58</v>
      </c>
      <c r="W84" s="44"/>
      <c r="X84" s="42"/>
      <c r="Y84" s="43">
        <v>60</v>
      </c>
      <c r="Z84" s="44"/>
      <c r="AA84" s="42"/>
      <c r="AB84" s="43">
        <v>65</v>
      </c>
      <c r="AC84" s="44"/>
      <c r="AD84" s="42"/>
      <c r="AE84" s="43">
        <v>85</v>
      </c>
      <c r="AF84" s="44"/>
      <c r="AG84" s="42"/>
      <c r="AH84" s="43">
        <v>90</v>
      </c>
      <c r="AI84" s="44"/>
      <c r="AJ84" s="42"/>
      <c r="AK84" s="43">
        <v>93</v>
      </c>
      <c r="AL84" s="44"/>
      <c r="AM84" s="42"/>
      <c r="AN84" s="43">
        <v>95</v>
      </c>
      <c r="AO84" s="44"/>
      <c r="AP84" s="42"/>
      <c r="AQ84" s="43">
        <v>100</v>
      </c>
      <c r="AR84" s="44"/>
    </row>
    <row r="85" spans="1:44" s="24" customFormat="1" ht="19.899999999999999" customHeight="1" x14ac:dyDescent="0.25">
      <c r="A85" s="67"/>
      <c r="B85" s="150" t="s">
        <v>90</v>
      </c>
      <c r="C85" s="151"/>
      <c r="D85" s="151"/>
      <c r="E85" s="151"/>
      <c r="F85" s="151"/>
      <c r="G85" s="152"/>
      <c r="H85" s="37"/>
      <c r="I85" s="45">
        <v>0</v>
      </c>
      <c r="J85" s="46"/>
      <c r="K85" s="47">
        <v>0</v>
      </c>
      <c r="L85" s="98">
        <v>12.139917695473251</v>
      </c>
      <c r="M85" s="134"/>
      <c r="N85" s="100">
        <f>L85</f>
        <v>12.139917695473251</v>
      </c>
      <c r="O85" s="98">
        <v>17.901234567901234</v>
      </c>
      <c r="P85" s="134"/>
      <c r="Q85" s="100">
        <f>O85</f>
        <v>17.901234567901234</v>
      </c>
      <c r="R85" s="98">
        <v>35.09390946502058</v>
      </c>
      <c r="S85" s="134"/>
      <c r="T85" s="100">
        <f>R85</f>
        <v>35.09390946502058</v>
      </c>
      <c r="U85" s="45"/>
      <c r="V85" s="46"/>
      <c r="W85" s="47"/>
      <c r="X85" s="45"/>
      <c r="Y85" s="46"/>
      <c r="Z85" s="47"/>
      <c r="AA85" s="45"/>
      <c r="AB85" s="46"/>
      <c r="AC85" s="47"/>
      <c r="AD85" s="45"/>
      <c r="AE85" s="46"/>
      <c r="AF85" s="47"/>
      <c r="AG85" s="98"/>
      <c r="AH85" s="103"/>
      <c r="AI85" s="100"/>
      <c r="AJ85" s="98"/>
      <c r="AK85" s="103"/>
      <c r="AL85" s="100"/>
      <c r="AM85" s="45"/>
      <c r="AN85" s="46"/>
      <c r="AO85" s="47"/>
      <c r="AP85" s="45"/>
      <c r="AQ85" s="46"/>
      <c r="AR85" s="47"/>
    </row>
    <row r="86" spans="1:44" s="24" customFormat="1" ht="19.899999999999999" customHeight="1" x14ac:dyDescent="0.25">
      <c r="A86" s="67"/>
      <c r="B86" s="147"/>
      <c r="C86" s="148"/>
      <c r="D86" s="148"/>
      <c r="E86" s="148"/>
      <c r="F86" s="148"/>
      <c r="G86" s="149"/>
      <c r="H86" s="38"/>
      <c r="I86" s="48"/>
      <c r="J86" s="49">
        <v>0</v>
      </c>
      <c r="K86" s="50"/>
      <c r="L86" s="104"/>
      <c r="M86" s="99">
        <f>L85</f>
        <v>12.139917695473251</v>
      </c>
      <c r="N86" s="135"/>
      <c r="O86" s="104"/>
      <c r="P86" s="99">
        <f>O85</f>
        <v>17.901234567901234</v>
      </c>
      <c r="Q86" s="135"/>
      <c r="R86" s="104"/>
      <c r="S86" s="99">
        <f>R85</f>
        <v>35.09390946502058</v>
      </c>
      <c r="T86" s="135"/>
      <c r="U86" s="48"/>
      <c r="V86" s="49"/>
      <c r="W86" s="50"/>
      <c r="X86" s="48"/>
      <c r="Y86" s="49"/>
      <c r="Z86" s="50"/>
      <c r="AA86" s="48"/>
      <c r="AB86" s="49"/>
      <c r="AC86" s="50"/>
      <c r="AD86" s="48"/>
      <c r="AE86" s="49"/>
      <c r="AF86" s="50"/>
      <c r="AG86" s="104"/>
      <c r="AH86" s="99"/>
      <c r="AI86" s="105"/>
      <c r="AJ86" s="104"/>
      <c r="AK86" s="99"/>
      <c r="AL86" s="105"/>
      <c r="AM86" s="48"/>
      <c r="AN86" s="49"/>
      <c r="AO86" s="50"/>
      <c r="AP86" s="48"/>
      <c r="AQ86" s="49"/>
      <c r="AR86" s="50"/>
    </row>
    <row r="87" spans="1:44" s="24" customFormat="1" ht="19.899999999999999" customHeight="1" x14ac:dyDescent="0.25">
      <c r="A87" s="62">
        <v>26</v>
      </c>
      <c r="B87" s="63">
        <v>2</v>
      </c>
      <c r="C87" s="64">
        <v>11</v>
      </c>
      <c r="D87" s="65" t="s">
        <v>2</v>
      </c>
      <c r="E87" s="65" t="s">
        <v>85</v>
      </c>
      <c r="F87" s="65" t="s">
        <v>9</v>
      </c>
      <c r="G87" s="66" t="s">
        <v>2</v>
      </c>
      <c r="H87" s="33" t="e">
        <f>#REF!</f>
        <v>#REF!</v>
      </c>
      <c r="I87" s="42"/>
      <c r="J87" s="43">
        <v>7</v>
      </c>
      <c r="K87" s="44"/>
      <c r="L87" s="42"/>
      <c r="M87" s="43">
        <v>16</v>
      </c>
      <c r="N87" s="44"/>
      <c r="O87" s="42"/>
      <c r="P87" s="43">
        <v>27</v>
      </c>
      <c r="Q87" s="44"/>
      <c r="R87" s="42"/>
      <c r="S87" s="43">
        <v>42</v>
      </c>
      <c r="T87" s="44"/>
      <c r="U87" s="42"/>
      <c r="V87" s="43">
        <v>51</v>
      </c>
      <c r="W87" s="44"/>
      <c r="X87" s="42"/>
      <c r="Y87" s="43">
        <v>68</v>
      </c>
      <c r="Z87" s="44"/>
      <c r="AA87" s="42"/>
      <c r="AB87" s="43">
        <v>77</v>
      </c>
      <c r="AC87" s="44"/>
      <c r="AD87" s="42"/>
      <c r="AE87" s="43">
        <v>92</v>
      </c>
      <c r="AF87" s="44"/>
      <c r="AG87" s="42"/>
      <c r="AH87" s="43">
        <v>95</v>
      </c>
      <c r="AI87" s="44"/>
      <c r="AJ87" s="42"/>
      <c r="AK87" s="43">
        <v>100</v>
      </c>
      <c r="AL87" s="44"/>
      <c r="AM87" s="42"/>
      <c r="AN87" s="43">
        <v>100</v>
      </c>
      <c r="AO87" s="44"/>
      <c r="AP87" s="42"/>
      <c r="AQ87" s="43">
        <v>100</v>
      </c>
      <c r="AR87" s="44"/>
    </row>
    <row r="88" spans="1:44" s="24" customFormat="1" ht="19.899999999999999" customHeight="1" x14ac:dyDescent="0.25">
      <c r="A88" s="67"/>
      <c r="B88" s="166" t="s">
        <v>91</v>
      </c>
      <c r="C88" s="167"/>
      <c r="D88" s="167"/>
      <c r="E88" s="167"/>
      <c r="F88" s="167"/>
      <c r="G88" s="168"/>
      <c r="H88" s="37"/>
      <c r="I88" s="45">
        <v>0</v>
      </c>
      <c r="J88" s="46"/>
      <c r="K88" s="47">
        <f>I88</f>
        <v>0</v>
      </c>
      <c r="L88" s="98">
        <v>15.784421956455075</v>
      </c>
      <c r="M88" s="134"/>
      <c r="N88" s="100">
        <f>L88</f>
        <v>15.784421956455075</v>
      </c>
      <c r="O88" s="98">
        <v>25.118245936829194</v>
      </c>
      <c r="P88" s="134"/>
      <c r="Q88" s="100">
        <f>O88</f>
        <v>25.118245936829194</v>
      </c>
      <c r="R88" s="98">
        <v>31.347010119595215</v>
      </c>
      <c r="S88" s="134"/>
      <c r="T88" s="100">
        <f>R88</f>
        <v>31.347010119595215</v>
      </c>
      <c r="U88" s="98"/>
      <c r="V88" s="106"/>
      <c r="W88" s="100"/>
      <c r="X88" s="98"/>
      <c r="Y88" s="106"/>
      <c r="Z88" s="100"/>
      <c r="AA88" s="98"/>
      <c r="AB88" s="106"/>
      <c r="AC88" s="100"/>
      <c r="AD88" s="98"/>
      <c r="AE88" s="106"/>
      <c r="AF88" s="100"/>
      <c r="AG88" s="98"/>
      <c r="AH88" s="103"/>
      <c r="AI88" s="100"/>
      <c r="AJ88" s="98"/>
      <c r="AK88" s="103"/>
      <c r="AL88" s="100"/>
      <c r="AM88" s="98"/>
      <c r="AN88" s="103"/>
      <c r="AO88" s="100"/>
      <c r="AP88" s="98"/>
      <c r="AQ88" s="103"/>
      <c r="AR88" s="100"/>
    </row>
    <row r="89" spans="1:44" s="24" customFormat="1" ht="21" customHeight="1" x14ac:dyDescent="0.25">
      <c r="A89" s="70"/>
      <c r="B89" s="169"/>
      <c r="C89" s="170"/>
      <c r="D89" s="170"/>
      <c r="E89" s="170"/>
      <c r="F89" s="170"/>
      <c r="G89" s="171"/>
      <c r="H89" s="38"/>
      <c r="I89" s="48"/>
      <c r="J89" s="49">
        <f>I88</f>
        <v>0</v>
      </c>
      <c r="K89" s="50"/>
      <c r="L89" s="104"/>
      <c r="M89" s="99">
        <f>L88</f>
        <v>15.784421956455075</v>
      </c>
      <c r="N89" s="135"/>
      <c r="O89" s="104"/>
      <c r="P89" s="99">
        <f>O88</f>
        <v>25.118245936829194</v>
      </c>
      <c r="Q89" s="135"/>
      <c r="R89" s="104"/>
      <c r="S89" s="99">
        <f>R88</f>
        <v>31.347010119595215</v>
      </c>
      <c r="T89" s="135"/>
      <c r="U89" s="107"/>
      <c r="V89" s="99"/>
      <c r="W89" s="108"/>
      <c r="X89" s="107"/>
      <c r="Y89" s="99"/>
      <c r="Z89" s="108"/>
      <c r="AA89" s="107"/>
      <c r="AB89" s="99"/>
      <c r="AC89" s="108"/>
      <c r="AD89" s="107"/>
      <c r="AE89" s="99"/>
      <c r="AF89" s="108"/>
      <c r="AG89" s="104"/>
      <c r="AH89" s="99"/>
      <c r="AI89" s="105"/>
      <c r="AJ89" s="104"/>
      <c r="AK89" s="99"/>
      <c r="AL89" s="105"/>
      <c r="AM89" s="104"/>
      <c r="AN89" s="99"/>
      <c r="AO89" s="105"/>
      <c r="AP89" s="104"/>
      <c r="AQ89" s="99"/>
      <c r="AR89" s="105"/>
    </row>
    <row r="90" spans="1:44" s="24" customFormat="1" ht="19.899999999999999" customHeight="1" x14ac:dyDescent="0.25">
      <c r="A90" s="62">
        <v>27</v>
      </c>
      <c r="B90" s="63">
        <v>2</v>
      </c>
      <c r="C90" s="64">
        <v>11</v>
      </c>
      <c r="D90" s="65" t="s">
        <v>2</v>
      </c>
      <c r="E90" s="65" t="s">
        <v>85</v>
      </c>
      <c r="F90" s="65" t="s">
        <v>9</v>
      </c>
      <c r="G90" s="66" t="s">
        <v>3</v>
      </c>
      <c r="H90" s="33" t="e">
        <f>#REF!</f>
        <v>#REF!</v>
      </c>
      <c r="I90" s="42"/>
      <c r="J90" s="43">
        <v>6</v>
      </c>
      <c r="K90" s="44"/>
      <c r="L90" s="42"/>
      <c r="M90" s="43">
        <v>15</v>
      </c>
      <c r="N90" s="44"/>
      <c r="O90" s="42"/>
      <c r="P90" s="43">
        <v>24</v>
      </c>
      <c r="Q90" s="44"/>
      <c r="R90" s="42"/>
      <c r="S90" s="43">
        <v>30</v>
      </c>
      <c r="T90" s="44"/>
      <c r="U90" s="42"/>
      <c r="V90" s="43">
        <v>37</v>
      </c>
      <c r="W90" s="44"/>
      <c r="X90" s="42"/>
      <c r="Y90" s="43">
        <v>45</v>
      </c>
      <c r="Z90" s="44"/>
      <c r="AA90" s="42"/>
      <c r="AB90" s="43">
        <v>53</v>
      </c>
      <c r="AC90" s="44"/>
      <c r="AD90" s="42"/>
      <c r="AE90" s="43">
        <v>61</v>
      </c>
      <c r="AF90" s="44"/>
      <c r="AG90" s="42"/>
      <c r="AH90" s="43">
        <v>70</v>
      </c>
      <c r="AI90" s="44"/>
      <c r="AJ90" s="42"/>
      <c r="AK90" s="43">
        <v>78</v>
      </c>
      <c r="AL90" s="44"/>
      <c r="AM90" s="42"/>
      <c r="AN90" s="43">
        <v>95</v>
      </c>
      <c r="AO90" s="44"/>
      <c r="AP90" s="42"/>
      <c r="AQ90" s="43">
        <v>100</v>
      </c>
      <c r="AR90" s="44"/>
    </row>
    <row r="91" spans="1:44" s="24" customFormat="1" ht="19.899999999999999" customHeight="1" x14ac:dyDescent="0.25">
      <c r="A91" s="67"/>
      <c r="B91" s="150" t="s">
        <v>106</v>
      </c>
      <c r="C91" s="151"/>
      <c r="D91" s="151"/>
      <c r="E91" s="151"/>
      <c r="F91" s="151"/>
      <c r="G91" s="152"/>
      <c r="H91" s="37"/>
      <c r="I91" s="45">
        <v>0</v>
      </c>
      <c r="J91" s="46"/>
      <c r="K91" s="47">
        <v>0</v>
      </c>
      <c r="L91" s="45">
        <v>0</v>
      </c>
      <c r="M91" s="46"/>
      <c r="N91" s="47">
        <v>0</v>
      </c>
      <c r="O91" s="45">
        <v>0</v>
      </c>
      <c r="P91" s="46"/>
      <c r="Q91" s="47">
        <v>0</v>
      </c>
      <c r="R91" s="98">
        <v>4.5742971887550201</v>
      </c>
      <c r="S91" s="103"/>
      <c r="T91" s="100">
        <f>R91</f>
        <v>4.5742971887550201</v>
      </c>
      <c r="U91" s="98"/>
      <c r="V91" s="106"/>
      <c r="W91" s="100"/>
      <c r="X91" s="98"/>
      <c r="Y91" s="106"/>
      <c r="Z91" s="100"/>
      <c r="AA91" s="98"/>
      <c r="AB91" s="106"/>
      <c r="AC91" s="100"/>
      <c r="AD91" s="98"/>
      <c r="AE91" s="106"/>
      <c r="AF91" s="100"/>
      <c r="AG91" s="98"/>
      <c r="AH91" s="103"/>
      <c r="AI91" s="100"/>
      <c r="AJ91" s="98"/>
      <c r="AK91" s="103"/>
      <c r="AL91" s="100"/>
      <c r="AM91" s="98"/>
      <c r="AN91" s="103"/>
      <c r="AO91" s="100"/>
      <c r="AP91" s="98"/>
      <c r="AQ91" s="103"/>
      <c r="AR91" s="100"/>
    </row>
    <row r="92" spans="1:44" s="24" customFormat="1" ht="24.6" customHeight="1" x14ac:dyDescent="0.25">
      <c r="A92" s="70"/>
      <c r="B92" s="147"/>
      <c r="C92" s="148"/>
      <c r="D92" s="148"/>
      <c r="E92" s="148"/>
      <c r="F92" s="148"/>
      <c r="G92" s="149"/>
      <c r="H92" s="38"/>
      <c r="I92" s="48"/>
      <c r="J92" s="49">
        <v>0</v>
      </c>
      <c r="K92" s="50"/>
      <c r="L92" s="48"/>
      <c r="M92" s="49">
        <v>0</v>
      </c>
      <c r="N92" s="50"/>
      <c r="O92" s="48"/>
      <c r="P92" s="49">
        <v>0</v>
      </c>
      <c r="Q92" s="50"/>
      <c r="R92" s="104"/>
      <c r="S92" s="99">
        <f>R91</f>
        <v>4.5742971887550201</v>
      </c>
      <c r="T92" s="105"/>
      <c r="U92" s="107"/>
      <c r="V92" s="99"/>
      <c r="W92" s="108"/>
      <c r="X92" s="107"/>
      <c r="Y92" s="99"/>
      <c r="Z92" s="108"/>
      <c r="AA92" s="107"/>
      <c r="AB92" s="99"/>
      <c r="AC92" s="108"/>
      <c r="AD92" s="107"/>
      <c r="AE92" s="99"/>
      <c r="AF92" s="108"/>
      <c r="AG92" s="104"/>
      <c r="AH92" s="99"/>
      <c r="AI92" s="105"/>
      <c r="AJ92" s="104"/>
      <c r="AK92" s="99"/>
      <c r="AL92" s="105"/>
      <c r="AM92" s="104"/>
      <c r="AN92" s="99"/>
      <c r="AO92" s="105"/>
      <c r="AP92" s="104"/>
      <c r="AQ92" s="99"/>
      <c r="AR92" s="105"/>
    </row>
    <row r="93" spans="1:44" s="24" customFormat="1" ht="19.899999999999999" customHeight="1" x14ac:dyDescent="0.25">
      <c r="A93" s="67">
        <v>28</v>
      </c>
      <c r="B93" s="63">
        <v>2</v>
      </c>
      <c r="C93" s="64">
        <v>11</v>
      </c>
      <c r="D93" s="65" t="s">
        <v>2</v>
      </c>
      <c r="E93" s="65" t="s">
        <v>85</v>
      </c>
      <c r="F93" s="65" t="s">
        <v>9</v>
      </c>
      <c r="G93" s="66" t="s">
        <v>9</v>
      </c>
      <c r="H93" s="33" t="e">
        <f>#REF!</f>
        <v>#REF!</v>
      </c>
      <c r="I93" s="42"/>
      <c r="J93" s="43">
        <v>35</v>
      </c>
      <c r="K93" s="44"/>
      <c r="L93" s="42"/>
      <c r="M93" s="43">
        <v>40</v>
      </c>
      <c r="N93" s="44"/>
      <c r="O93" s="42"/>
      <c r="P93" s="43">
        <v>50</v>
      </c>
      <c r="Q93" s="44"/>
      <c r="R93" s="42"/>
      <c r="S93" s="43">
        <v>55</v>
      </c>
      <c r="T93" s="44"/>
      <c r="U93" s="42"/>
      <c r="V93" s="43">
        <v>65</v>
      </c>
      <c r="W93" s="44"/>
      <c r="X93" s="42"/>
      <c r="Y93" s="43">
        <v>75</v>
      </c>
      <c r="Z93" s="44"/>
      <c r="AA93" s="42"/>
      <c r="AB93" s="43">
        <v>85</v>
      </c>
      <c r="AC93" s="44"/>
      <c r="AD93" s="42"/>
      <c r="AE93" s="43">
        <v>90</v>
      </c>
      <c r="AF93" s="44"/>
      <c r="AG93" s="42"/>
      <c r="AH93" s="43">
        <v>100</v>
      </c>
      <c r="AI93" s="44"/>
      <c r="AJ93" s="42"/>
      <c r="AK93" s="43">
        <v>100</v>
      </c>
      <c r="AL93" s="44"/>
      <c r="AM93" s="42"/>
      <c r="AN93" s="43">
        <v>100</v>
      </c>
      <c r="AO93" s="44"/>
      <c r="AP93" s="42"/>
      <c r="AQ93" s="43">
        <v>100</v>
      </c>
      <c r="AR93" s="44"/>
    </row>
    <row r="94" spans="1:44" s="24" customFormat="1" ht="19.899999999999999" customHeight="1" x14ac:dyDescent="0.25">
      <c r="A94" s="67"/>
      <c r="B94" s="150" t="s">
        <v>92</v>
      </c>
      <c r="C94" s="151"/>
      <c r="D94" s="151"/>
      <c r="E94" s="151"/>
      <c r="F94" s="151"/>
      <c r="G94" s="152"/>
      <c r="H94" s="37"/>
      <c r="I94" s="45">
        <v>0</v>
      </c>
      <c r="J94" s="46"/>
      <c r="K94" s="47">
        <v>0</v>
      </c>
      <c r="L94" s="45">
        <v>0</v>
      </c>
      <c r="M94" s="46"/>
      <c r="N94" s="47">
        <v>0</v>
      </c>
      <c r="O94" s="45">
        <v>0</v>
      </c>
      <c r="P94" s="46"/>
      <c r="Q94" s="47">
        <v>0</v>
      </c>
      <c r="R94" s="45">
        <v>0</v>
      </c>
      <c r="S94" s="46"/>
      <c r="T94" s="47">
        <v>0</v>
      </c>
      <c r="U94" s="45"/>
      <c r="V94" s="46"/>
      <c r="W94" s="47"/>
      <c r="X94" s="45"/>
      <c r="Y94" s="46"/>
      <c r="Z94" s="47"/>
      <c r="AA94" s="45"/>
      <c r="AB94" s="46"/>
      <c r="AC94" s="47"/>
      <c r="AD94" s="98"/>
      <c r="AE94" s="106"/>
      <c r="AF94" s="100"/>
      <c r="AG94" s="98"/>
      <c r="AH94" s="103"/>
      <c r="AI94" s="100"/>
      <c r="AJ94" s="98"/>
      <c r="AK94" s="103"/>
      <c r="AL94" s="100"/>
      <c r="AM94" s="98"/>
      <c r="AN94" s="103"/>
      <c r="AO94" s="100"/>
      <c r="AP94" s="98"/>
      <c r="AQ94" s="103"/>
      <c r="AR94" s="100"/>
    </row>
    <row r="95" spans="1:44" s="24" customFormat="1" ht="19.899999999999999" customHeight="1" x14ac:dyDescent="0.25">
      <c r="A95" s="67"/>
      <c r="B95" s="147"/>
      <c r="C95" s="148"/>
      <c r="D95" s="148"/>
      <c r="E95" s="148"/>
      <c r="F95" s="148"/>
      <c r="G95" s="149"/>
      <c r="H95" s="38"/>
      <c r="I95" s="48"/>
      <c r="J95" s="49">
        <v>0</v>
      </c>
      <c r="K95" s="50"/>
      <c r="L95" s="48"/>
      <c r="M95" s="49">
        <v>0</v>
      </c>
      <c r="N95" s="50"/>
      <c r="O95" s="48"/>
      <c r="P95" s="49">
        <v>0</v>
      </c>
      <c r="Q95" s="50"/>
      <c r="R95" s="48"/>
      <c r="S95" s="49">
        <v>0</v>
      </c>
      <c r="T95" s="50"/>
      <c r="U95" s="48"/>
      <c r="V95" s="49"/>
      <c r="W95" s="50"/>
      <c r="X95" s="48"/>
      <c r="Y95" s="49"/>
      <c r="Z95" s="50"/>
      <c r="AA95" s="48"/>
      <c r="AB95" s="49"/>
      <c r="AC95" s="50"/>
      <c r="AD95" s="107"/>
      <c r="AE95" s="99"/>
      <c r="AF95" s="108"/>
      <c r="AG95" s="104"/>
      <c r="AH95" s="99"/>
      <c r="AI95" s="105"/>
      <c r="AJ95" s="104"/>
      <c r="AK95" s="99"/>
      <c r="AL95" s="105"/>
      <c r="AM95" s="104"/>
      <c r="AN95" s="99"/>
      <c r="AO95" s="105"/>
      <c r="AP95" s="104"/>
      <c r="AQ95" s="99"/>
      <c r="AR95" s="105"/>
    </row>
    <row r="96" spans="1:44" s="24" customFormat="1" ht="19.899999999999999" customHeight="1" x14ac:dyDescent="0.25">
      <c r="A96" s="62">
        <v>29</v>
      </c>
      <c r="B96" s="63">
        <v>2</v>
      </c>
      <c r="C96" s="64">
        <v>11</v>
      </c>
      <c r="D96" s="86" t="s">
        <v>3</v>
      </c>
      <c r="E96" s="86" t="s">
        <v>85</v>
      </c>
      <c r="F96" s="86" t="s">
        <v>3</v>
      </c>
      <c r="G96" s="87" t="s">
        <v>8</v>
      </c>
      <c r="H96" s="36" t="e">
        <f>#REF!</f>
        <v>#REF!</v>
      </c>
      <c r="I96" s="42"/>
      <c r="J96" s="43">
        <v>10</v>
      </c>
      <c r="K96" s="44"/>
      <c r="L96" s="42"/>
      <c r="M96" s="43">
        <v>35</v>
      </c>
      <c r="N96" s="44"/>
      <c r="O96" s="42"/>
      <c r="P96" s="43">
        <v>45</v>
      </c>
      <c r="Q96" s="44"/>
      <c r="R96" s="42"/>
      <c r="S96" s="43">
        <v>55</v>
      </c>
      <c r="T96" s="44"/>
      <c r="U96" s="42"/>
      <c r="V96" s="43">
        <v>65</v>
      </c>
      <c r="W96" s="44"/>
      <c r="X96" s="42"/>
      <c r="Y96" s="43">
        <v>75</v>
      </c>
      <c r="Z96" s="44"/>
      <c r="AA96" s="42"/>
      <c r="AB96" s="43">
        <v>85</v>
      </c>
      <c r="AC96" s="44"/>
      <c r="AD96" s="42"/>
      <c r="AE96" s="43">
        <v>90</v>
      </c>
      <c r="AF96" s="44"/>
      <c r="AG96" s="42"/>
      <c r="AH96" s="43">
        <v>93</v>
      </c>
      <c r="AI96" s="44"/>
      <c r="AJ96" s="42"/>
      <c r="AK96" s="43">
        <v>97</v>
      </c>
      <c r="AL96" s="44"/>
      <c r="AM96" s="42"/>
      <c r="AN96" s="43">
        <v>100</v>
      </c>
      <c r="AO96" s="44"/>
      <c r="AP96" s="42"/>
      <c r="AQ96" s="43">
        <v>100</v>
      </c>
      <c r="AR96" s="44"/>
    </row>
    <row r="97" spans="1:44" s="24" customFormat="1" ht="19.899999999999999" customHeight="1" x14ac:dyDescent="0.25">
      <c r="A97" s="67"/>
      <c r="B97" s="150" t="s">
        <v>136</v>
      </c>
      <c r="C97" s="151"/>
      <c r="D97" s="151"/>
      <c r="E97" s="151"/>
      <c r="F97" s="151"/>
      <c r="G97" s="152"/>
      <c r="H97" s="37"/>
      <c r="I97" s="45">
        <v>0</v>
      </c>
      <c r="J97" s="46"/>
      <c r="K97" s="47">
        <v>0</v>
      </c>
      <c r="L97" s="45">
        <v>0</v>
      </c>
      <c r="M97" s="46"/>
      <c r="N97" s="47">
        <v>0</v>
      </c>
      <c r="O97" s="45">
        <v>0</v>
      </c>
      <c r="P97" s="46"/>
      <c r="Q97" s="47">
        <v>0</v>
      </c>
      <c r="R97" s="45">
        <v>0</v>
      </c>
      <c r="S97" s="46"/>
      <c r="T97" s="47">
        <v>0</v>
      </c>
      <c r="U97" s="98"/>
      <c r="V97" s="106"/>
      <c r="W97" s="100"/>
      <c r="X97" s="98"/>
      <c r="Y97" s="106"/>
      <c r="Z97" s="100"/>
      <c r="AA97" s="98"/>
      <c r="AB97" s="106"/>
      <c r="AC97" s="100"/>
      <c r="AD97" s="98"/>
      <c r="AE97" s="106"/>
      <c r="AF97" s="100"/>
      <c r="AG97" s="45"/>
      <c r="AH97" s="46"/>
      <c r="AI97" s="47"/>
      <c r="AJ97" s="45"/>
      <c r="AK97" s="46"/>
      <c r="AL97" s="47"/>
      <c r="AM97" s="98"/>
      <c r="AN97" s="103"/>
      <c r="AO97" s="100"/>
      <c r="AP97" s="98"/>
      <c r="AQ97" s="103"/>
      <c r="AR97" s="100"/>
    </row>
    <row r="98" spans="1:44" s="24" customFormat="1" ht="19.899999999999999" customHeight="1" x14ac:dyDescent="0.25">
      <c r="A98" s="70"/>
      <c r="B98" s="147"/>
      <c r="C98" s="148"/>
      <c r="D98" s="148"/>
      <c r="E98" s="148"/>
      <c r="F98" s="148"/>
      <c r="G98" s="149"/>
      <c r="H98" s="38"/>
      <c r="I98" s="48"/>
      <c r="J98" s="49">
        <v>0</v>
      </c>
      <c r="K98" s="50"/>
      <c r="L98" s="48"/>
      <c r="M98" s="49">
        <v>0</v>
      </c>
      <c r="N98" s="50"/>
      <c r="O98" s="48"/>
      <c r="P98" s="49">
        <v>0</v>
      </c>
      <c r="Q98" s="50"/>
      <c r="R98" s="48"/>
      <c r="S98" s="49">
        <v>0</v>
      </c>
      <c r="T98" s="50"/>
      <c r="U98" s="107"/>
      <c r="V98" s="99"/>
      <c r="W98" s="108"/>
      <c r="X98" s="107"/>
      <c r="Y98" s="99"/>
      <c r="Z98" s="108"/>
      <c r="AA98" s="107"/>
      <c r="AB98" s="99"/>
      <c r="AC98" s="108"/>
      <c r="AD98" s="107"/>
      <c r="AE98" s="99"/>
      <c r="AF98" s="108"/>
      <c r="AG98" s="48"/>
      <c r="AH98" s="49"/>
      <c r="AI98" s="50"/>
      <c r="AJ98" s="48"/>
      <c r="AK98" s="49"/>
      <c r="AL98" s="50"/>
      <c r="AM98" s="104"/>
      <c r="AN98" s="99"/>
      <c r="AO98" s="105"/>
      <c r="AP98" s="104"/>
      <c r="AQ98" s="99"/>
      <c r="AR98" s="105"/>
    </row>
    <row r="99" spans="1:44" s="24" customFormat="1" ht="19.899999999999999" customHeight="1" x14ac:dyDescent="0.25">
      <c r="A99" s="67">
        <v>30</v>
      </c>
      <c r="B99" s="63">
        <v>2</v>
      </c>
      <c r="C99" s="64">
        <v>11</v>
      </c>
      <c r="D99" s="86" t="s">
        <v>3</v>
      </c>
      <c r="E99" s="86" t="s">
        <v>85</v>
      </c>
      <c r="F99" s="86" t="s">
        <v>3</v>
      </c>
      <c r="G99" s="87" t="s">
        <v>4</v>
      </c>
      <c r="H99" s="36" t="e">
        <f>#REF!</f>
        <v>#REF!</v>
      </c>
      <c r="I99" s="42"/>
      <c r="J99" s="43">
        <v>10</v>
      </c>
      <c r="K99" s="44"/>
      <c r="L99" s="42"/>
      <c r="M99" s="43">
        <v>35</v>
      </c>
      <c r="N99" s="44"/>
      <c r="O99" s="42"/>
      <c r="P99" s="43">
        <v>45</v>
      </c>
      <c r="Q99" s="44"/>
      <c r="R99" s="42"/>
      <c r="S99" s="43">
        <v>55</v>
      </c>
      <c r="T99" s="44"/>
      <c r="U99" s="42"/>
      <c r="V99" s="43">
        <v>65</v>
      </c>
      <c r="W99" s="44"/>
      <c r="X99" s="42"/>
      <c r="Y99" s="43">
        <v>75</v>
      </c>
      <c r="Z99" s="44"/>
      <c r="AA99" s="42"/>
      <c r="AB99" s="43">
        <v>85</v>
      </c>
      <c r="AC99" s="44"/>
      <c r="AD99" s="42"/>
      <c r="AE99" s="43">
        <v>90</v>
      </c>
      <c r="AF99" s="44"/>
      <c r="AG99" s="42"/>
      <c r="AH99" s="43">
        <v>93</v>
      </c>
      <c r="AI99" s="44"/>
      <c r="AJ99" s="42"/>
      <c r="AK99" s="43">
        <v>97</v>
      </c>
      <c r="AL99" s="44"/>
      <c r="AM99" s="42"/>
      <c r="AN99" s="43">
        <v>100</v>
      </c>
      <c r="AO99" s="44"/>
      <c r="AP99" s="42"/>
      <c r="AQ99" s="43">
        <v>100</v>
      </c>
      <c r="AR99" s="44"/>
    </row>
    <row r="100" spans="1:44" s="24" customFormat="1" ht="19.899999999999999" customHeight="1" x14ac:dyDescent="0.25">
      <c r="A100" s="67"/>
      <c r="B100" s="150" t="s">
        <v>126</v>
      </c>
      <c r="C100" s="151"/>
      <c r="D100" s="151"/>
      <c r="E100" s="151"/>
      <c r="F100" s="151"/>
      <c r="G100" s="152"/>
      <c r="H100" s="37"/>
      <c r="I100" s="45">
        <v>0</v>
      </c>
      <c r="J100" s="46"/>
      <c r="K100" s="47">
        <v>0</v>
      </c>
      <c r="L100" s="45">
        <v>0</v>
      </c>
      <c r="M100" s="46"/>
      <c r="N100" s="47">
        <v>0</v>
      </c>
      <c r="O100" s="98">
        <v>0.86922866666666665</v>
      </c>
      <c r="P100" s="134"/>
      <c r="Q100" s="100">
        <f>O100</f>
        <v>0.86922866666666665</v>
      </c>
      <c r="R100" s="98">
        <v>63.290242666666664</v>
      </c>
      <c r="S100" s="134"/>
      <c r="T100" s="100">
        <f>R100</f>
        <v>63.290242666666664</v>
      </c>
      <c r="U100" s="45"/>
      <c r="V100" s="46"/>
      <c r="W100" s="47"/>
      <c r="X100" s="45"/>
      <c r="Y100" s="46"/>
      <c r="Z100" s="47"/>
      <c r="AA100" s="98"/>
      <c r="AB100" s="106"/>
      <c r="AC100" s="100"/>
      <c r="AD100" s="98"/>
      <c r="AE100" s="106"/>
      <c r="AF100" s="100"/>
      <c r="AG100" s="98"/>
      <c r="AH100" s="103"/>
      <c r="AI100" s="100"/>
      <c r="AJ100" s="98"/>
      <c r="AK100" s="103"/>
      <c r="AL100" s="100"/>
      <c r="AM100" s="98"/>
      <c r="AN100" s="103"/>
      <c r="AO100" s="100"/>
      <c r="AP100" s="98"/>
      <c r="AQ100" s="103"/>
      <c r="AR100" s="100"/>
    </row>
    <row r="101" spans="1:44" s="24" customFormat="1" ht="21.4" customHeight="1" x14ac:dyDescent="0.25">
      <c r="A101" s="67"/>
      <c r="B101" s="147"/>
      <c r="C101" s="148"/>
      <c r="D101" s="148"/>
      <c r="E101" s="148"/>
      <c r="F101" s="148"/>
      <c r="G101" s="149"/>
      <c r="H101" s="38"/>
      <c r="I101" s="48"/>
      <c r="J101" s="49">
        <v>0</v>
      </c>
      <c r="K101" s="50"/>
      <c r="L101" s="48"/>
      <c r="M101" s="49">
        <v>0</v>
      </c>
      <c r="N101" s="50"/>
      <c r="O101" s="104"/>
      <c r="P101" s="99">
        <f>O100</f>
        <v>0.86922866666666665</v>
      </c>
      <c r="Q101" s="135"/>
      <c r="R101" s="104"/>
      <c r="S101" s="99">
        <f>R100</f>
        <v>63.290242666666664</v>
      </c>
      <c r="T101" s="135"/>
      <c r="U101" s="48"/>
      <c r="V101" s="49"/>
      <c r="W101" s="50"/>
      <c r="X101" s="48"/>
      <c r="Y101" s="49"/>
      <c r="Z101" s="50"/>
      <c r="AA101" s="107"/>
      <c r="AB101" s="99"/>
      <c r="AC101" s="108"/>
      <c r="AD101" s="107"/>
      <c r="AE101" s="99"/>
      <c r="AF101" s="108"/>
      <c r="AG101" s="104"/>
      <c r="AH101" s="99"/>
      <c r="AI101" s="105"/>
      <c r="AJ101" s="104"/>
      <c r="AK101" s="99"/>
      <c r="AL101" s="105"/>
      <c r="AM101" s="104"/>
      <c r="AN101" s="99"/>
      <c r="AO101" s="105"/>
      <c r="AP101" s="104"/>
      <c r="AQ101" s="99"/>
      <c r="AR101" s="105"/>
    </row>
    <row r="102" spans="1:44" s="24" customFormat="1" ht="19.899999999999999" customHeight="1" x14ac:dyDescent="0.25">
      <c r="A102" s="62">
        <v>31</v>
      </c>
      <c r="B102" s="63">
        <v>2</v>
      </c>
      <c r="C102" s="64">
        <v>11</v>
      </c>
      <c r="D102" s="86" t="s">
        <v>75</v>
      </c>
      <c r="E102" s="86" t="s">
        <v>85</v>
      </c>
      <c r="F102" s="86" t="s">
        <v>2</v>
      </c>
      <c r="G102" s="87" t="s">
        <v>2</v>
      </c>
      <c r="H102" s="36" t="e">
        <f>#REF!</f>
        <v>#REF!</v>
      </c>
      <c r="I102" s="42"/>
      <c r="J102" s="43">
        <v>3</v>
      </c>
      <c r="K102" s="44"/>
      <c r="L102" s="42"/>
      <c r="M102" s="43">
        <v>9</v>
      </c>
      <c r="N102" s="44"/>
      <c r="O102" s="42"/>
      <c r="P102" s="43">
        <v>25</v>
      </c>
      <c r="Q102" s="44"/>
      <c r="R102" s="42"/>
      <c r="S102" s="43">
        <v>30</v>
      </c>
      <c r="T102" s="44"/>
      <c r="U102" s="42"/>
      <c r="V102" s="43">
        <v>37</v>
      </c>
      <c r="W102" s="44"/>
      <c r="X102" s="42"/>
      <c r="Y102" s="43">
        <v>45</v>
      </c>
      <c r="Z102" s="44"/>
      <c r="AA102" s="42"/>
      <c r="AB102" s="43">
        <v>55</v>
      </c>
      <c r="AC102" s="44"/>
      <c r="AD102" s="42"/>
      <c r="AE102" s="43">
        <v>65</v>
      </c>
      <c r="AF102" s="44"/>
      <c r="AG102" s="42"/>
      <c r="AH102" s="43">
        <v>75</v>
      </c>
      <c r="AI102" s="44"/>
      <c r="AJ102" s="42"/>
      <c r="AK102" s="43">
        <v>85</v>
      </c>
      <c r="AL102" s="44"/>
      <c r="AM102" s="42"/>
      <c r="AN102" s="43">
        <v>95</v>
      </c>
      <c r="AO102" s="44"/>
      <c r="AP102" s="42"/>
      <c r="AQ102" s="43">
        <v>100</v>
      </c>
      <c r="AR102" s="44"/>
    </row>
    <row r="103" spans="1:44" s="24" customFormat="1" ht="19.899999999999999" customHeight="1" x14ac:dyDescent="0.25">
      <c r="A103" s="67"/>
      <c r="B103" s="150" t="s">
        <v>119</v>
      </c>
      <c r="C103" s="151"/>
      <c r="D103" s="151"/>
      <c r="E103" s="151"/>
      <c r="F103" s="151"/>
      <c r="G103" s="152"/>
      <c r="H103" s="37"/>
      <c r="I103" s="45">
        <v>0</v>
      </c>
      <c r="J103" s="103"/>
      <c r="K103" s="117">
        <f>I103</f>
        <v>0</v>
      </c>
      <c r="L103" s="98">
        <v>20.263371428571428</v>
      </c>
      <c r="M103" s="134"/>
      <c r="N103" s="100">
        <f>L103</f>
        <v>20.263371428571428</v>
      </c>
      <c r="O103" s="98">
        <v>33.097371428571428</v>
      </c>
      <c r="P103" s="134"/>
      <c r="Q103" s="100">
        <f>O103</f>
        <v>33.097371428571428</v>
      </c>
      <c r="R103" s="98">
        <v>34.437371428571431</v>
      </c>
      <c r="S103" s="134"/>
      <c r="T103" s="100">
        <f>R103</f>
        <v>34.437371428571431</v>
      </c>
      <c r="U103" s="98"/>
      <c r="V103" s="106"/>
      <c r="W103" s="100"/>
      <c r="X103" s="98"/>
      <c r="Y103" s="106"/>
      <c r="Z103" s="100"/>
      <c r="AA103" s="98"/>
      <c r="AB103" s="106"/>
      <c r="AC103" s="100"/>
      <c r="AD103" s="98"/>
      <c r="AE103" s="106"/>
      <c r="AF103" s="100"/>
      <c r="AG103" s="98"/>
      <c r="AH103" s="103"/>
      <c r="AI103" s="100"/>
      <c r="AJ103" s="98"/>
      <c r="AK103" s="103"/>
      <c r="AL103" s="100"/>
      <c r="AM103" s="98"/>
      <c r="AN103" s="103"/>
      <c r="AO103" s="100"/>
      <c r="AP103" s="98"/>
      <c r="AQ103" s="103"/>
      <c r="AR103" s="100"/>
    </row>
    <row r="104" spans="1:44" s="24" customFormat="1" ht="22.9" customHeight="1" x14ac:dyDescent="0.25">
      <c r="A104" s="70"/>
      <c r="B104" s="147"/>
      <c r="C104" s="148"/>
      <c r="D104" s="148"/>
      <c r="E104" s="148"/>
      <c r="F104" s="148"/>
      <c r="G104" s="149"/>
      <c r="H104" s="38"/>
      <c r="I104" s="104"/>
      <c r="J104" s="121">
        <f>I103</f>
        <v>0</v>
      </c>
      <c r="K104" s="105"/>
      <c r="L104" s="104"/>
      <c r="M104" s="99">
        <f>L103</f>
        <v>20.263371428571428</v>
      </c>
      <c r="N104" s="135"/>
      <c r="O104" s="104"/>
      <c r="P104" s="99">
        <f>O103</f>
        <v>33.097371428571428</v>
      </c>
      <c r="Q104" s="135"/>
      <c r="R104" s="104"/>
      <c r="S104" s="99">
        <f>R103</f>
        <v>34.437371428571431</v>
      </c>
      <c r="T104" s="135"/>
      <c r="U104" s="107"/>
      <c r="V104" s="99"/>
      <c r="W104" s="108"/>
      <c r="X104" s="107"/>
      <c r="Y104" s="99"/>
      <c r="Z104" s="108"/>
      <c r="AA104" s="107"/>
      <c r="AB104" s="99"/>
      <c r="AC104" s="108"/>
      <c r="AD104" s="107"/>
      <c r="AE104" s="99"/>
      <c r="AF104" s="108"/>
      <c r="AG104" s="104"/>
      <c r="AH104" s="99"/>
      <c r="AI104" s="105"/>
      <c r="AJ104" s="104"/>
      <c r="AK104" s="99"/>
      <c r="AL104" s="105"/>
      <c r="AM104" s="104"/>
      <c r="AN104" s="99"/>
      <c r="AO104" s="105"/>
      <c r="AP104" s="104"/>
      <c r="AQ104" s="99"/>
      <c r="AR104" s="105"/>
    </row>
    <row r="105" spans="1:44" s="24" customFormat="1" ht="19.899999999999999" customHeight="1" x14ac:dyDescent="0.25">
      <c r="A105" s="62">
        <v>32</v>
      </c>
      <c r="B105" s="63">
        <v>2</v>
      </c>
      <c r="C105" s="64">
        <v>11</v>
      </c>
      <c r="D105" s="86" t="s">
        <v>75</v>
      </c>
      <c r="E105" s="86" t="s">
        <v>85</v>
      </c>
      <c r="F105" s="86" t="s">
        <v>2</v>
      </c>
      <c r="G105" s="87" t="s">
        <v>3</v>
      </c>
      <c r="H105" s="36" t="e">
        <f>#REF!</f>
        <v>#REF!</v>
      </c>
      <c r="I105" s="42"/>
      <c r="J105" s="43">
        <v>7</v>
      </c>
      <c r="K105" s="44"/>
      <c r="L105" s="42"/>
      <c r="M105" s="43">
        <v>35</v>
      </c>
      <c r="N105" s="44"/>
      <c r="O105" s="42"/>
      <c r="P105" s="43">
        <v>40</v>
      </c>
      <c r="Q105" s="44"/>
      <c r="R105" s="42"/>
      <c r="S105" s="43">
        <v>45</v>
      </c>
      <c r="T105" s="44"/>
      <c r="U105" s="42"/>
      <c r="V105" s="43">
        <v>50</v>
      </c>
      <c r="W105" s="44"/>
      <c r="X105" s="42"/>
      <c r="Y105" s="43">
        <v>55</v>
      </c>
      <c r="Z105" s="44"/>
      <c r="AA105" s="42"/>
      <c r="AB105" s="43">
        <v>60</v>
      </c>
      <c r="AC105" s="44"/>
      <c r="AD105" s="42"/>
      <c r="AE105" s="43">
        <v>75</v>
      </c>
      <c r="AF105" s="44"/>
      <c r="AG105" s="42"/>
      <c r="AH105" s="43">
        <v>85</v>
      </c>
      <c r="AI105" s="44"/>
      <c r="AJ105" s="42"/>
      <c r="AK105" s="43">
        <v>90</v>
      </c>
      <c r="AL105" s="44"/>
      <c r="AM105" s="42"/>
      <c r="AN105" s="43">
        <v>95</v>
      </c>
      <c r="AO105" s="44"/>
      <c r="AP105" s="42"/>
      <c r="AQ105" s="43">
        <v>100</v>
      </c>
      <c r="AR105" s="44"/>
    </row>
    <row r="106" spans="1:44" s="24" customFormat="1" ht="19.899999999999999" customHeight="1" x14ac:dyDescent="0.25">
      <c r="A106" s="67"/>
      <c r="B106" s="150" t="s">
        <v>93</v>
      </c>
      <c r="C106" s="151"/>
      <c r="D106" s="151"/>
      <c r="E106" s="151"/>
      <c r="F106" s="151"/>
      <c r="G106" s="152"/>
      <c r="H106" s="37"/>
      <c r="I106" s="45">
        <v>0</v>
      </c>
      <c r="J106" s="46"/>
      <c r="K106" s="47">
        <f>I106</f>
        <v>0</v>
      </c>
      <c r="L106" s="98">
        <v>2.1428571428571428</v>
      </c>
      <c r="M106" s="103"/>
      <c r="N106" s="117">
        <f>L106</f>
        <v>2.1428571428571428</v>
      </c>
      <c r="O106" s="98">
        <v>38.15</v>
      </c>
      <c r="P106" s="134"/>
      <c r="Q106" s="100">
        <f>O106</f>
        <v>38.15</v>
      </c>
      <c r="R106" s="98">
        <v>39.219795714285716</v>
      </c>
      <c r="S106" s="134"/>
      <c r="T106" s="100">
        <f>R106</f>
        <v>39.219795714285716</v>
      </c>
      <c r="U106" s="98"/>
      <c r="V106" s="106"/>
      <c r="W106" s="100"/>
      <c r="X106" s="98"/>
      <c r="Y106" s="106"/>
      <c r="Z106" s="100"/>
      <c r="AA106" s="98"/>
      <c r="AB106" s="106"/>
      <c r="AC106" s="100"/>
      <c r="AD106" s="98"/>
      <c r="AE106" s="106"/>
      <c r="AF106" s="100"/>
      <c r="AG106" s="98"/>
      <c r="AH106" s="103"/>
      <c r="AI106" s="100"/>
      <c r="AJ106" s="98"/>
      <c r="AK106" s="103"/>
      <c r="AL106" s="100"/>
      <c r="AM106" s="98"/>
      <c r="AN106" s="103"/>
      <c r="AO106" s="100"/>
      <c r="AP106" s="98"/>
      <c r="AQ106" s="103"/>
      <c r="AR106" s="100"/>
    </row>
    <row r="107" spans="1:44" s="24" customFormat="1" ht="21" customHeight="1" x14ac:dyDescent="0.25">
      <c r="A107" s="70"/>
      <c r="B107" s="147"/>
      <c r="C107" s="148"/>
      <c r="D107" s="148"/>
      <c r="E107" s="148"/>
      <c r="F107" s="148"/>
      <c r="G107" s="149"/>
      <c r="H107" s="38"/>
      <c r="I107" s="48"/>
      <c r="J107" s="49">
        <f>I106</f>
        <v>0</v>
      </c>
      <c r="K107" s="50"/>
      <c r="L107" s="104"/>
      <c r="M107" s="121">
        <f>L106</f>
        <v>2.1428571428571428</v>
      </c>
      <c r="N107" s="105"/>
      <c r="O107" s="104"/>
      <c r="P107" s="99">
        <f>O106</f>
        <v>38.15</v>
      </c>
      <c r="Q107" s="135"/>
      <c r="R107" s="104"/>
      <c r="S107" s="99">
        <f>R106</f>
        <v>39.219795714285716</v>
      </c>
      <c r="T107" s="135"/>
      <c r="U107" s="107"/>
      <c r="V107" s="99"/>
      <c r="W107" s="108"/>
      <c r="X107" s="107"/>
      <c r="Y107" s="99"/>
      <c r="Z107" s="108"/>
      <c r="AA107" s="107"/>
      <c r="AB107" s="99"/>
      <c r="AC107" s="108"/>
      <c r="AD107" s="107"/>
      <c r="AE107" s="99"/>
      <c r="AF107" s="108"/>
      <c r="AG107" s="104"/>
      <c r="AH107" s="99"/>
      <c r="AI107" s="105"/>
      <c r="AJ107" s="104"/>
      <c r="AK107" s="99"/>
      <c r="AL107" s="105"/>
      <c r="AM107" s="104"/>
      <c r="AN107" s="99"/>
      <c r="AO107" s="105"/>
      <c r="AP107" s="104"/>
      <c r="AQ107" s="99"/>
      <c r="AR107" s="105"/>
    </row>
    <row r="108" spans="1:44" s="24" customFormat="1" ht="19.899999999999999" customHeight="1" x14ac:dyDescent="0.25">
      <c r="A108" s="67">
        <v>33</v>
      </c>
      <c r="B108" s="63">
        <v>2</v>
      </c>
      <c r="C108" s="64">
        <v>11</v>
      </c>
      <c r="D108" s="86" t="s">
        <v>75</v>
      </c>
      <c r="E108" s="86" t="s">
        <v>85</v>
      </c>
      <c r="F108" s="86" t="s">
        <v>2</v>
      </c>
      <c r="G108" s="87" t="s">
        <v>7</v>
      </c>
      <c r="H108" s="36" t="e">
        <f>#REF!</f>
        <v>#REF!</v>
      </c>
      <c r="I108" s="42"/>
      <c r="J108" s="43">
        <v>5</v>
      </c>
      <c r="K108" s="44"/>
      <c r="L108" s="42"/>
      <c r="M108" s="43">
        <v>12</v>
      </c>
      <c r="N108" s="44"/>
      <c r="O108" s="42"/>
      <c r="P108" s="43">
        <v>25</v>
      </c>
      <c r="Q108" s="44"/>
      <c r="R108" s="42"/>
      <c r="S108" s="43">
        <v>30</v>
      </c>
      <c r="T108" s="44"/>
      <c r="U108" s="42"/>
      <c r="V108" s="43">
        <v>35</v>
      </c>
      <c r="W108" s="44"/>
      <c r="X108" s="42"/>
      <c r="Y108" s="43">
        <v>40</v>
      </c>
      <c r="Z108" s="44"/>
      <c r="AA108" s="42"/>
      <c r="AB108" s="43">
        <v>55</v>
      </c>
      <c r="AC108" s="44"/>
      <c r="AD108" s="42"/>
      <c r="AE108" s="43">
        <v>65</v>
      </c>
      <c r="AF108" s="44"/>
      <c r="AG108" s="42"/>
      <c r="AH108" s="43">
        <v>75</v>
      </c>
      <c r="AI108" s="44"/>
      <c r="AJ108" s="42"/>
      <c r="AK108" s="43">
        <v>85</v>
      </c>
      <c r="AL108" s="44"/>
      <c r="AM108" s="42"/>
      <c r="AN108" s="43">
        <v>90</v>
      </c>
      <c r="AO108" s="44"/>
      <c r="AP108" s="42"/>
      <c r="AQ108" s="43">
        <v>100</v>
      </c>
      <c r="AR108" s="44"/>
    </row>
    <row r="109" spans="1:44" s="24" customFormat="1" ht="16.899999999999999" customHeight="1" x14ac:dyDescent="0.25">
      <c r="A109" s="67"/>
      <c r="B109" s="150" t="s">
        <v>94</v>
      </c>
      <c r="C109" s="151"/>
      <c r="D109" s="151"/>
      <c r="E109" s="151"/>
      <c r="F109" s="151"/>
      <c r="G109" s="152"/>
      <c r="H109" s="37"/>
      <c r="I109" s="45">
        <v>0</v>
      </c>
      <c r="J109" s="46"/>
      <c r="K109" s="47">
        <f>I109</f>
        <v>0</v>
      </c>
      <c r="L109" s="98">
        <v>3.77699173149403</v>
      </c>
      <c r="M109" s="103"/>
      <c r="N109" s="117">
        <f>L109</f>
        <v>3.77699173149403</v>
      </c>
      <c r="O109" s="98">
        <v>15.402968165125507</v>
      </c>
      <c r="P109" s="134"/>
      <c r="Q109" s="100">
        <f>O109</f>
        <v>15.402968165125507</v>
      </c>
      <c r="R109" s="98">
        <v>19.050766502412316</v>
      </c>
      <c r="S109" s="134"/>
      <c r="T109" s="100">
        <f>R109</f>
        <v>19.050766502412316</v>
      </c>
      <c r="U109" s="98"/>
      <c r="V109" s="106"/>
      <c r="W109" s="100"/>
      <c r="X109" s="98"/>
      <c r="Y109" s="106"/>
      <c r="Z109" s="100"/>
      <c r="AA109" s="98"/>
      <c r="AB109" s="106"/>
      <c r="AC109" s="100"/>
      <c r="AD109" s="98"/>
      <c r="AE109" s="106"/>
      <c r="AF109" s="100"/>
      <c r="AG109" s="98"/>
      <c r="AH109" s="103"/>
      <c r="AI109" s="100"/>
      <c r="AJ109" s="98"/>
      <c r="AK109" s="103"/>
      <c r="AL109" s="100"/>
      <c r="AM109" s="98"/>
      <c r="AN109" s="103"/>
      <c r="AO109" s="100"/>
      <c r="AP109" s="98"/>
      <c r="AQ109" s="103"/>
      <c r="AR109" s="100"/>
    </row>
    <row r="110" spans="1:44" s="24" customFormat="1" ht="16.899999999999999" customHeight="1" x14ac:dyDescent="0.25">
      <c r="A110" s="67"/>
      <c r="B110" s="147"/>
      <c r="C110" s="148"/>
      <c r="D110" s="148"/>
      <c r="E110" s="148"/>
      <c r="F110" s="148"/>
      <c r="G110" s="149"/>
      <c r="H110" s="38"/>
      <c r="I110" s="48"/>
      <c r="J110" s="49">
        <f>I109</f>
        <v>0</v>
      </c>
      <c r="K110" s="50"/>
      <c r="L110" s="104"/>
      <c r="M110" s="121">
        <f>L109</f>
        <v>3.77699173149403</v>
      </c>
      <c r="N110" s="105"/>
      <c r="O110" s="104"/>
      <c r="P110" s="99">
        <f>O109</f>
        <v>15.402968165125507</v>
      </c>
      <c r="Q110" s="135"/>
      <c r="R110" s="104"/>
      <c r="S110" s="99">
        <f>R109</f>
        <v>19.050766502412316</v>
      </c>
      <c r="T110" s="135"/>
      <c r="U110" s="107"/>
      <c r="V110" s="99"/>
      <c r="W110" s="108"/>
      <c r="X110" s="107"/>
      <c r="Y110" s="99"/>
      <c r="Z110" s="108"/>
      <c r="AA110" s="107"/>
      <c r="AB110" s="99"/>
      <c r="AC110" s="108"/>
      <c r="AD110" s="107"/>
      <c r="AE110" s="99"/>
      <c r="AF110" s="108"/>
      <c r="AG110" s="104"/>
      <c r="AH110" s="99"/>
      <c r="AI110" s="105"/>
      <c r="AJ110" s="104"/>
      <c r="AK110" s="99"/>
      <c r="AL110" s="105"/>
      <c r="AM110" s="104"/>
      <c r="AN110" s="99"/>
      <c r="AO110" s="105"/>
      <c r="AP110" s="104"/>
      <c r="AQ110" s="99"/>
      <c r="AR110" s="105"/>
    </row>
    <row r="111" spans="1:44" s="24" customFormat="1" ht="19.899999999999999" customHeight="1" x14ac:dyDescent="0.25">
      <c r="A111" s="62">
        <v>34</v>
      </c>
      <c r="B111" s="63">
        <v>2</v>
      </c>
      <c r="C111" s="64">
        <v>11</v>
      </c>
      <c r="D111" s="86" t="s">
        <v>75</v>
      </c>
      <c r="E111" s="86" t="s">
        <v>85</v>
      </c>
      <c r="F111" s="86" t="s">
        <v>3</v>
      </c>
      <c r="G111" s="87" t="s">
        <v>2</v>
      </c>
      <c r="H111" s="36" t="e">
        <f>#REF!</f>
        <v>#REF!</v>
      </c>
      <c r="I111" s="42"/>
      <c r="J111" s="43">
        <v>0</v>
      </c>
      <c r="K111" s="44"/>
      <c r="L111" s="42"/>
      <c r="M111" s="43">
        <v>8</v>
      </c>
      <c r="N111" s="44"/>
      <c r="O111" s="42"/>
      <c r="P111" s="43">
        <v>12</v>
      </c>
      <c r="Q111" s="44"/>
      <c r="R111" s="42"/>
      <c r="S111" s="43">
        <v>65</v>
      </c>
      <c r="T111" s="44"/>
      <c r="U111" s="42"/>
      <c r="V111" s="43">
        <v>70</v>
      </c>
      <c r="W111" s="44"/>
      <c r="X111" s="42"/>
      <c r="Y111" s="43">
        <v>75</v>
      </c>
      <c r="Z111" s="44"/>
      <c r="AA111" s="42"/>
      <c r="AB111" s="43">
        <v>80</v>
      </c>
      <c r="AC111" s="44"/>
      <c r="AD111" s="42"/>
      <c r="AE111" s="43">
        <v>85</v>
      </c>
      <c r="AF111" s="44"/>
      <c r="AG111" s="42"/>
      <c r="AH111" s="43">
        <v>90</v>
      </c>
      <c r="AI111" s="44"/>
      <c r="AJ111" s="42"/>
      <c r="AK111" s="43">
        <v>95</v>
      </c>
      <c r="AL111" s="44"/>
      <c r="AM111" s="42"/>
      <c r="AN111" s="43">
        <v>97</v>
      </c>
      <c r="AO111" s="44"/>
      <c r="AP111" s="42"/>
      <c r="AQ111" s="43">
        <v>100</v>
      </c>
      <c r="AR111" s="44"/>
    </row>
    <row r="112" spans="1:44" s="24" customFormat="1" ht="18" customHeight="1" x14ac:dyDescent="0.25">
      <c r="A112" s="67"/>
      <c r="B112" s="150" t="s">
        <v>95</v>
      </c>
      <c r="C112" s="151"/>
      <c r="D112" s="151"/>
      <c r="E112" s="151"/>
      <c r="F112" s="151"/>
      <c r="G112" s="152"/>
      <c r="H112" s="37"/>
      <c r="I112" s="45">
        <v>0</v>
      </c>
      <c r="J112" s="46"/>
      <c r="K112" s="47">
        <v>0</v>
      </c>
      <c r="L112" s="45">
        <v>0</v>
      </c>
      <c r="M112" s="46"/>
      <c r="N112" s="47">
        <v>0</v>
      </c>
      <c r="O112" s="98">
        <v>4.2065882352941175</v>
      </c>
      <c r="P112" s="134"/>
      <c r="Q112" s="100">
        <f>O112</f>
        <v>4.2065882352941175</v>
      </c>
      <c r="R112" s="98">
        <v>4.2065882352941175</v>
      </c>
      <c r="S112" s="134"/>
      <c r="T112" s="100">
        <f>R112</f>
        <v>4.2065882352941175</v>
      </c>
      <c r="U112" s="45"/>
      <c r="V112" s="46"/>
      <c r="W112" s="47"/>
      <c r="X112" s="45"/>
      <c r="Y112" s="46"/>
      <c r="Z112" s="47"/>
      <c r="AA112" s="45"/>
      <c r="AB112" s="46"/>
      <c r="AC112" s="47"/>
      <c r="AD112" s="98"/>
      <c r="AE112" s="106"/>
      <c r="AF112" s="100"/>
      <c r="AG112" s="98"/>
      <c r="AH112" s="103"/>
      <c r="AI112" s="100"/>
      <c r="AJ112" s="98"/>
      <c r="AK112" s="103"/>
      <c r="AL112" s="100"/>
      <c r="AM112" s="98"/>
      <c r="AN112" s="103"/>
      <c r="AO112" s="100"/>
      <c r="AP112" s="98"/>
      <c r="AQ112" s="103"/>
      <c r="AR112" s="100"/>
    </row>
    <row r="113" spans="1:45" s="24" customFormat="1" ht="22.9" customHeight="1" x14ac:dyDescent="0.25">
      <c r="A113" s="70"/>
      <c r="B113" s="147"/>
      <c r="C113" s="148"/>
      <c r="D113" s="148"/>
      <c r="E113" s="148"/>
      <c r="F113" s="148"/>
      <c r="G113" s="149"/>
      <c r="H113" s="38"/>
      <c r="I113" s="48"/>
      <c r="J113" s="49">
        <v>0</v>
      </c>
      <c r="K113" s="50"/>
      <c r="L113" s="48"/>
      <c r="M113" s="49">
        <v>0</v>
      </c>
      <c r="N113" s="50"/>
      <c r="O113" s="104"/>
      <c r="P113" s="99">
        <f>O112</f>
        <v>4.2065882352941175</v>
      </c>
      <c r="Q113" s="135"/>
      <c r="R113" s="104"/>
      <c r="S113" s="99">
        <f>R112</f>
        <v>4.2065882352941175</v>
      </c>
      <c r="T113" s="135"/>
      <c r="U113" s="48"/>
      <c r="V113" s="49"/>
      <c r="W113" s="50"/>
      <c r="X113" s="48"/>
      <c r="Y113" s="49"/>
      <c r="Z113" s="50"/>
      <c r="AA113" s="48"/>
      <c r="AB113" s="49"/>
      <c r="AC113" s="50"/>
      <c r="AD113" s="107"/>
      <c r="AE113" s="99"/>
      <c r="AF113" s="108"/>
      <c r="AG113" s="104"/>
      <c r="AH113" s="121"/>
      <c r="AI113" s="105"/>
      <c r="AJ113" s="104"/>
      <c r="AK113" s="121"/>
      <c r="AL113" s="105"/>
      <c r="AM113" s="104"/>
      <c r="AN113" s="121"/>
      <c r="AO113" s="105"/>
      <c r="AP113" s="104"/>
      <c r="AQ113" s="99"/>
      <c r="AR113" s="105"/>
    </row>
    <row r="114" spans="1:45" s="24" customFormat="1" ht="19.899999999999999" customHeight="1" x14ac:dyDescent="0.25">
      <c r="A114" s="62">
        <v>35</v>
      </c>
      <c r="B114" s="63">
        <v>2</v>
      </c>
      <c r="C114" s="64">
        <v>11</v>
      </c>
      <c r="D114" s="86" t="s">
        <v>75</v>
      </c>
      <c r="E114" s="86" t="s">
        <v>85</v>
      </c>
      <c r="F114" s="86" t="s">
        <v>75</v>
      </c>
      <c r="G114" s="87" t="s">
        <v>9</v>
      </c>
      <c r="H114" s="36" t="e">
        <f>#REF!</f>
        <v>#REF!</v>
      </c>
      <c r="I114" s="42"/>
      <c r="J114" s="43">
        <v>0</v>
      </c>
      <c r="K114" s="44"/>
      <c r="L114" s="42"/>
      <c r="M114" s="43">
        <v>5</v>
      </c>
      <c r="N114" s="44"/>
      <c r="O114" s="42"/>
      <c r="P114" s="43">
        <v>80</v>
      </c>
      <c r="Q114" s="44"/>
      <c r="R114" s="42"/>
      <c r="S114" s="43">
        <v>85</v>
      </c>
      <c r="T114" s="44"/>
      <c r="U114" s="42"/>
      <c r="V114" s="43">
        <v>90</v>
      </c>
      <c r="W114" s="44"/>
      <c r="X114" s="42"/>
      <c r="Y114" s="43">
        <v>95</v>
      </c>
      <c r="Z114" s="44"/>
      <c r="AA114" s="42"/>
      <c r="AB114" s="43">
        <v>100</v>
      </c>
      <c r="AC114" s="44"/>
      <c r="AD114" s="42"/>
      <c r="AE114" s="43">
        <v>100</v>
      </c>
      <c r="AF114" s="44"/>
      <c r="AG114" s="42"/>
      <c r="AH114" s="43">
        <v>100</v>
      </c>
      <c r="AI114" s="44"/>
      <c r="AJ114" s="42"/>
      <c r="AK114" s="43">
        <v>100</v>
      </c>
      <c r="AL114" s="44"/>
      <c r="AM114" s="42"/>
      <c r="AN114" s="43">
        <v>100</v>
      </c>
      <c r="AO114" s="44"/>
      <c r="AP114" s="42"/>
      <c r="AQ114" s="43">
        <v>100</v>
      </c>
      <c r="AR114" s="44"/>
      <c r="AS114" s="27"/>
    </row>
    <row r="115" spans="1:45" s="24" customFormat="1" ht="19.149999999999999" customHeight="1" x14ac:dyDescent="0.25">
      <c r="A115" s="67"/>
      <c r="B115" s="150" t="s">
        <v>128</v>
      </c>
      <c r="C115" s="151"/>
      <c r="D115" s="151"/>
      <c r="E115" s="151"/>
      <c r="F115" s="151"/>
      <c r="G115" s="152"/>
      <c r="H115" s="37"/>
      <c r="I115" s="45">
        <v>0</v>
      </c>
      <c r="J115" s="46"/>
      <c r="K115" s="47">
        <v>0</v>
      </c>
      <c r="L115" s="45">
        <v>0</v>
      </c>
      <c r="M115" s="46"/>
      <c r="N115" s="47">
        <v>0</v>
      </c>
      <c r="O115" s="98">
        <v>2.8157142857142858</v>
      </c>
      <c r="P115" s="134"/>
      <c r="Q115" s="100">
        <f>O115</f>
        <v>2.8157142857142858</v>
      </c>
      <c r="R115" s="98">
        <v>4.7357142857142858</v>
      </c>
      <c r="S115" s="134"/>
      <c r="T115" s="100">
        <f>R115</f>
        <v>4.7357142857142858</v>
      </c>
      <c r="U115" s="98"/>
      <c r="V115" s="106"/>
      <c r="W115" s="100"/>
      <c r="X115" s="98"/>
      <c r="Y115" s="106"/>
      <c r="Z115" s="100"/>
      <c r="AA115" s="98"/>
      <c r="AB115" s="106"/>
      <c r="AC115" s="100"/>
      <c r="AD115" s="98"/>
      <c r="AE115" s="106"/>
      <c r="AF115" s="100"/>
      <c r="AG115" s="98"/>
      <c r="AH115" s="106"/>
      <c r="AI115" s="100"/>
      <c r="AJ115" s="98"/>
      <c r="AK115" s="106"/>
      <c r="AL115" s="100"/>
      <c r="AM115" s="98"/>
      <c r="AN115" s="106"/>
      <c r="AO115" s="100"/>
      <c r="AP115" s="98"/>
      <c r="AQ115" s="106"/>
      <c r="AR115" s="100"/>
      <c r="AS115" s="27"/>
    </row>
    <row r="116" spans="1:45" s="24" customFormat="1" ht="16.899999999999999" customHeight="1" x14ac:dyDescent="0.25">
      <c r="A116" s="70"/>
      <c r="B116" s="147"/>
      <c r="C116" s="148"/>
      <c r="D116" s="148"/>
      <c r="E116" s="148"/>
      <c r="F116" s="148"/>
      <c r="G116" s="149"/>
      <c r="H116" s="38"/>
      <c r="I116" s="48"/>
      <c r="J116" s="49">
        <v>0</v>
      </c>
      <c r="K116" s="50"/>
      <c r="L116" s="48"/>
      <c r="M116" s="49">
        <v>0</v>
      </c>
      <c r="N116" s="50"/>
      <c r="O116" s="104"/>
      <c r="P116" s="99">
        <f>O115</f>
        <v>2.8157142857142858</v>
      </c>
      <c r="Q116" s="135"/>
      <c r="R116" s="104"/>
      <c r="S116" s="99">
        <f>R115</f>
        <v>4.7357142857142858</v>
      </c>
      <c r="T116" s="135"/>
      <c r="U116" s="107"/>
      <c r="V116" s="99"/>
      <c r="W116" s="108"/>
      <c r="X116" s="107"/>
      <c r="Y116" s="99"/>
      <c r="Z116" s="108"/>
      <c r="AA116" s="107"/>
      <c r="AB116" s="99"/>
      <c r="AC116" s="108"/>
      <c r="AD116" s="107"/>
      <c r="AE116" s="99"/>
      <c r="AF116" s="108"/>
      <c r="AG116" s="107"/>
      <c r="AH116" s="99"/>
      <c r="AI116" s="108"/>
      <c r="AJ116" s="107"/>
      <c r="AK116" s="99"/>
      <c r="AL116" s="108"/>
      <c r="AM116" s="107"/>
      <c r="AN116" s="99"/>
      <c r="AO116" s="108"/>
      <c r="AP116" s="107"/>
      <c r="AQ116" s="99"/>
      <c r="AR116" s="108"/>
      <c r="AS116" s="27"/>
    </row>
    <row r="117" spans="1:45" s="24" customFormat="1" ht="19.899999999999999" customHeight="1" x14ac:dyDescent="0.25">
      <c r="A117" s="67">
        <v>36</v>
      </c>
      <c r="B117" s="63">
        <v>2</v>
      </c>
      <c r="C117" s="64">
        <v>11</v>
      </c>
      <c r="D117" s="86" t="s">
        <v>12</v>
      </c>
      <c r="E117" s="86" t="s">
        <v>85</v>
      </c>
      <c r="F117" s="86" t="s">
        <v>2</v>
      </c>
      <c r="G117" s="87" t="s">
        <v>9</v>
      </c>
      <c r="H117" s="36" t="e">
        <f>#REF!</f>
        <v>#REF!</v>
      </c>
      <c r="I117" s="42"/>
      <c r="J117" s="43">
        <v>0</v>
      </c>
      <c r="K117" s="44"/>
      <c r="L117" s="42"/>
      <c r="M117" s="43">
        <v>2</v>
      </c>
      <c r="N117" s="44"/>
      <c r="O117" s="42"/>
      <c r="P117" s="43">
        <v>5</v>
      </c>
      <c r="Q117" s="44"/>
      <c r="R117" s="42"/>
      <c r="S117" s="43">
        <v>8</v>
      </c>
      <c r="T117" s="44"/>
      <c r="U117" s="42"/>
      <c r="V117" s="43">
        <v>10</v>
      </c>
      <c r="W117" s="44"/>
      <c r="X117" s="42"/>
      <c r="Y117" s="43">
        <v>12</v>
      </c>
      <c r="Z117" s="44"/>
      <c r="AA117" s="42"/>
      <c r="AB117" s="43">
        <v>15</v>
      </c>
      <c r="AC117" s="44"/>
      <c r="AD117" s="42"/>
      <c r="AE117" s="43">
        <v>17</v>
      </c>
      <c r="AF117" s="44"/>
      <c r="AG117" s="42"/>
      <c r="AH117" s="43">
        <v>25</v>
      </c>
      <c r="AI117" s="44"/>
      <c r="AJ117" s="42"/>
      <c r="AK117" s="43">
        <v>85</v>
      </c>
      <c r="AL117" s="44"/>
      <c r="AM117" s="42"/>
      <c r="AN117" s="43">
        <v>95</v>
      </c>
      <c r="AO117" s="44"/>
      <c r="AP117" s="42"/>
      <c r="AQ117" s="43">
        <v>100</v>
      </c>
      <c r="AR117" s="44"/>
      <c r="AS117" s="27"/>
    </row>
    <row r="118" spans="1:45" s="24" customFormat="1" ht="19.899999999999999" customHeight="1" x14ac:dyDescent="0.25">
      <c r="A118" s="67"/>
      <c r="B118" s="150" t="s">
        <v>96</v>
      </c>
      <c r="C118" s="151"/>
      <c r="D118" s="151"/>
      <c r="E118" s="151"/>
      <c r="F118" s="151"/>
      <c r="G118" s="152"/>
      <c r="H118" s="37"/>
      <c r="I118" s="45">
        <v>0</v>
      </c>
      <c r="J118" s="46"/>
      <c r="K118" s="47">
        <v>0</v>
      </c>
      <c r="L118" s="98">
        <v>2.9804727646454263</v>
      </c>
      <c r="M118" s="103"/>
      <c r="N118" s="117">
        <f>L118</f>
        <v>2.9804727646454263</v>
      </c>
      <c r="O118" s="98">
        <v>11.668859198355602</v>
      </c>
      <c r="P118" s="134"/>
      <c r="Q118" s="100">
        <f>O118</f>
        <v>11.668859198355602</v>
      </c>
      <c r="R118" s="98">
        <v>15.213566289825284</v>
      </c>
      <c r="S118" s="134"/>
      <c r="T118" s="100">
        <f>R118</f>
        <v>15.213566289825284</v>
      </c>
      <c r="U118" s="45"/>
      <c r="V118" s="46"/>
      <c r="W118" s="47"/>
      <c r="X118" s="45"/>
      <c r="Y118" s="46"/>
      <c r="Z118" s="47"/>
      <c r="AA118" s="98"/>
      <c r="AB118" s="106"/>
      <c r="AC118" s="100"/>
      <c r="AD118" s="98"/>
      <c r="AE118" s="106"/>
      <c r="AF118" s="100"/>
      <c r="AG118" s="45"/>
      <c r="AH118" s="46"/>
      <c r="AI118" s="47"/>
      <c r="AJ118" s="45"/>
      <c r="AK118" s="46"/>
      <c r="AL118" s="47"/>
      <c r="AM118" s="45"/>
      <c r="AN118" s="46"/>
      <c r="AO118" s="47"/>
      <c r="AP118" s="98"/>
      <c r="AQ118" s="106"/>
      <c r="AR118" s="100"/>
      <c r="AS118" s="27"/>
    </row>
    <row r="119" spans="1:45" s="24" customFormat="1" ht="19.899999999999999" customHeight="1" x14ac:dyDescent="0.25">
      <c r="A119" s="67"/>
      <c r="B119" s="147"/>
      <c r="C119" s="148"/>
      <c r="D119" s="148"/>
      <c r="E119" s="148"/>
      <c r="F119" s="148"/>
      <c r="G119" s="149"/>
      <c r="H119" s="38"/>
      <c r="I119" s="48"/>
      <c r="J119" s="49">
        <v>0</v>
      </c>
      <c r="K119" s="50"/>
      <c r="L119" s="104"/>
      <c r="M119" s="121">
        <f>L118</f>
        <v>2.9804727646454263</v>
      </c>
      <c r="N119" s="105"/>
      <c r="O119" s="104"/>
      <c r="P119" s="99">
        <f>O118</f>
        <v>11.668859198355602</v>
      </c>
      <c r="Q119" s="135"/>
      <c r="R119" s="104"/>
      <c r="S119" s="99">
        <f>R118</f>
        <v>15.213566289825284</v>
      </c>
      <c r="T119" s="135"/>
      <c r="U119" s="48"/>
      <c r="V119" s="49"/>
      <c r="W119" s="50"/>
      <c r="X119" s="48"/>
      <c r="Y119" s="49"/>
      <c r="Z119" s="50"/>
      <c r="AA119" s="107"/>
      <c r="AB119" s="99"/>
      <c r="AC119" s="108"/>
      <c r="AD119" s="107"/>
      <c r="AE119" s="99"/>
      <c r="AF119" s="108"/>
      <c r="AG119" s="48"/>
      <c r="AH119" s="49"/>
      <c r="AI119" s="50"/>
      <c r="AJ119" s="48"/>
      <c r="AK119" s="49"/>
      <c r="AL119" s="50"/>
      <c r="AM119" s="48"/>
      <c r="AN119" s="49"/>
      <c r="AO119" s="50"/>
      <c r="AP119" s="107"/>
      <c r="AQ119" s="99"/>
      <c r="AR119" s="108"/>
      <c r="AS119" s="27"/>
    </row>
    <row r="120" spans="1:45" s="24" customFormat="1" ht="19.149999999999999" customHeight="1" x14ac:dyDescent="0.25">
      <c r="A120" s="62">
        <v>37</v>
      </c>
      <c r="B120" s="63">
        <v>2</v>
      </c>
      <c r="C120" s="64">
        <v>11</v>
      </c>
      <c r="D120" s="86" t="s">
        <v>8</v>
      </c>
      <c r="E120" s="86" t="s">
        <v>85</v>
      </c>
      <c r="F120" s="86" t="s">
        <v>2</v>
      </c>
      <c r="G120" s="87" t="s">
        <v>2</v>
      </c>
      <c r="H120" s="36" t="e">
        <f>#REF!</f>
        <v>#REF!</v>
      </c>
      <c r="I120" s="42"/>
      <c r="J120" s="43">
        <v>3</v>
      </c>
      <c r="K120" s="44"/>
      <c r="L120" s="42"/>
      <c r="M120" s="43">
        <v>8</v>
      </c>
      <c r="N120" s="44"/>
      <c r="O120" s="42"/>
      <c r="P120" s="43">
        <v>15</v>
      </c>
      <c r="Q120" s="44"/>
      <c r="R120" s="42"/>
      <c r="S120" s="43">
        <v>24</v>
      </c>
      <c r="T120" s="44"/>
      <c r="U120" s="42"/>
      <c r="V120" s="43">
        <v>45</v>
      </c>
      <c r="W120" s="44"/>
      <c r="X120" s="42"/>
      <c r="Y120" s="43">
        <v>65</v>
      </c>
      <c r="Z120" s="44"/>
      <c r="AA120" s="42"/>
      <c r="AB120" s="43">
        <v>70</v>
      </c>
      <c r="AC120" s="44"/>
      <c r="AD120" s="42"/>
      <c r="AE120" s="43">
        <v>75</v>
      </c>
      <c r="AF120" s="44"/>
      <c r="AG120" s="42"/>
      <c r="AH120" s="43">
        <v>85</v>
      </c>
      <c r="AI120" s="44"/>
      <c r="AJ120" s="42"/>
      <c r="AK120" s="43">
        <v>90</v>
      </c>
      <c r="AL120" s="44"/>
      <c r="AM120" s="42"/>
      <c r="AN120" s="43">
        <v>95</v>
      </c>
      <c r="AO120" s="44"/>
      <c r="AP120" s="42"/>
      <c r="AQ120" s="43">
        <v>100</v>
      </c>
      <c r="AR120" s="44"/>
      <c r="AS120" s="27"/>
    </row>
    <row r="121" spans="1:45" s="24" customFormat="1" ht="18.600000000000001" customHeight="1" x14ac:dyDescent="0.25">
      <c r="A121" s="67"/>
      <c r="B121" s="172" t="s">
        <v>101</v>
      </c>
      <c r="C121" s="173"/>
      <c r="D121" s="173"/>
      <c r="E121" s="173"/>
      <c r="F121" s="173"/>
      <c r="G121" s="174"/>
      <c r="H121" s="37"/>
      <c r="I121" s="45">
        <v>0</v>
      </c>
      <c r="J121" s="46"/>
      <c r="K121" s="47">
        <f>I121</f>
        <v>0</v>
      </c>
      <c r="L121" s="45">
        <v>0</v>
      </c>
      <c r="M121" s="46"/>
      <c r="N121" s="47">
        <f>L121</f>
        <v>0</v>
      </c>
      <c r="O121" s="98">
        <v>30.954687499999999</v>
      </c>
      <c r="P121" s="134"/>
      <c r="Q121" s="100">
        <f>O121</f>
        <v>30.954687499999999</v>
      </c>
      <c r="R121" s="98">
        <v>30.954687499999999</v>
      </c>
      <c r="S121" s="134"/>
      <c r="T121" s="100">
        <f>R121</f>
        <v>30.954687499999999</v>
      </c>
      <c r="U121" s="98"/>
      <c r="V121" s="106"/>
      <c r="W121" s="100"/>
      <c r="X121" s="98"/>
      <c r="Y121" s="106"/>
      <c r="Z121" s="100"/>
      <c r="AA121" s="98"/>
      <c r="AB121" s="106"/>
      <c r="AC121" s="100"/>
      <c r="AD121" s="98"/>
      <c r="AE121" s="106"/>
      <c r="AF121" s="100"/>
      <c r="AG121" s="98"/>
      <c r="AH121" s="103"/>
      <c r="AI121" s="100"/>
      <c r="AJ121" s="98"/>
      <c r="AK121" s="103"/>
      <c r="AL121" s="100"/>
      <c r="AM121" s="98"/>
      <c r="AN121" s="103"/>
      <c r="AO121" s="100"/>
      <c r="AP121" s="98"/>
      <c r="AQ121" s="106"/>
      <c r="AR121" s="100"/>
      <c r="AS121" s="27"/>
    </row>
    <row r="122" spans="1:45" s="24" customFormat="1" ht="28.9" customHeight="1" x14ac:dyDescent="0.25">
      <c r="A122" s="70"/>
      <c r="B122" s="160"/>
      <c r="C122" s="161"/>
      <c r="D122" s="161"/>
      <c r="E122" s="161"/>
      <c r="F122" s="161"/>
      <c r="G122" s="162"/>
      <c r="H122" s="38"/>
      <c r="I122" s="48"/>
      <c r="J122" s="49">
        <f>I121</f>
        <v>0</v>
      </c>
      <c r="K122" s="50"/>
      <c r="L122" s="48"/>
      <c r="M122" s="49">
        <f>L121</f>
        <v>0</v>
      </c>
      <c r="N122" s="50"/>
      <c r="O122" s="104"/>
      <c r="P122" s="99">
        <f>O121</f>
        <v>30.954687499999999</v>
      </c>
      <c r="Q122" s="135"/>
      <c r="R122" s="104"/>
      <c r="S122" s="99">
        <f>R121</f>
        <v>30.954687499999999</v>
      </c>
      <c r="T122" s="135"/>
      <c r="U122" s="107"/>
      <c r="V122" s="99"/>
      <c r="W122" s="108"/>
      <c r="X122" s="107"/>
      <c r="Y122" s="99"/>
      <c r="Z122" s="108"/>
      <c r="AA122" s="107"/>
      <c r="AB122" s="99"/>
      <c r="AC122" s="108"/>
      <c r="AD122" s="107"/>
      <c r="AE122" s="99"/>
      <c r="AF122" s="108"/>
      <c r="AG122" s="104"/>
      <c r="AH122" s="99"/>
      <c r="AI122" s="105"/>
      <c r="AJ122" s="104"/>
      <c r="AK122" s="99"/>
      <c r="AL122" s="105"/>
      <c r="AM122" s="104"/>
      <c r="AN122" s="99"/>
      <c r="AO122" s="105"/>
      <c r="AP122" s="107"/>
      <c r="AQ122" s="99"/>
      <c r="AR122" s="108"/>
      <c r="AS122" s="27"/>
    </row>
    <row r="123" spans="1:45" s="24" customFormat="1" ht="19.899999999999999" customHeight="1" x14ac:dyDescent="0.25">
      <c r="A123" s="62">
        <v>38</v>
      </c>
      <c r="B123" s="63">
        <v>2</v>
      </c>
      <c r="C123" s="64">
        <v>11</v>
      </c>
      <c r="D123" s="86" t="s">
        <v>4</v>
      </c>
      <c r="E123" s="86" t="s">
        <v>85</v>
      </c>
      <c r="F123" s="86" t="s">
        <v>2</v>
      </c>
      <c r="G123" s="87" t="s">
        <v>2</v>
      </c>
      <c r="H123" s="36" t="e">
        <f>#REF!</f>
        <v>#REF!</v>
      </c>
      <c r="I123" s="42"/>
      <c r="J123" s="43">
        <v>10</v>
      </c>
      <c r="K123" s="44"/>
      <c r="L123" s="42"/>
      <c r="M123" s="43">
        <v>18</v>
      </c>
      <c r="N123" s="44"/>
      <c r="O123" s="42"/>
      <c r="P123" s="43">
        <v>25</v>
      </c>
      <c r="Q123" s="44"/>
      <c r="R123" s="42"/>
      <c r="S123" s="43">
        <v>35</v>
      </c>
      <c r="T123" s="44"/>
      <c r="U123" s="42"/>
      <c r="V123" s="43">
        <v>48</v>
      </c>
      <c r="W123" s="44"/>
      <c r="X123" s="42"/>
      <c r="Y123" s="43">
        <v>60</v>
      </c>
      <c r="Z123" s="44"/>
      <c r="AA123" s="42"/>
      <c r="AB123" s="43">
        <v>67</v>
      </c>
      <c r="AC123" s="44"/>
      <c r="AD123" s="42"/>
      <c r="AE123" s="43">
        <v>72</v>
      </c>
      <c r="AF123" s="44"/>
      <c r="AG123" s="42"/>
      <c r="AH123" s="43">
        <v>83</v>
      </c>
      <c r="AI123" s="44"/>
      <c r="AJ123" s="42"/>
      <c r="AK123" s="43">
        <v>90</v>
      </c>
      <c r="AL123" s="44"/>
      <c r="AM123" s="42"/>
      <c r="AN123" s="43">
        <v>95</v>
      </c>
      <c r="AO123" s="44"/>
      <c r="AP123" s="42"/>
      <c r="AQ123" s="43">
        <v>100</v>
      </c>
      <c r="AR123" s="44"/>
      <c r="AS123" s="27"/>
    </row>
    <row r="124" spans="1:45" s="24" customFormat="1" ht="18.600000000000001" customHeight="1" x14ac:dyDescent="0.25">
      <c r="A124" s="67"/>
      <c r="B124" s="150" t="s">
        <v>108</v>
      </c>
      <c r="C124" s="151"/>
      <c r="D124" s="151"/>
      <c r="E124" s="151"/>
      <c r="F124" s="151"/>
      <c r="G124" s="152"/>
      <c r="H124" s="37"/>
      <c r="I124" s="45">
        <v>0</v>
      </c>
      <c r="J124" s="46"/>
      <c r="K124" s="47">
        <f>I124</f>
        <v>0</v>
      </c>
      <c r="L124" s="45">
        <v>5</v>
      </c>
      <c r="M124" s="51"/>
      <c r="N124" s="102">
        <f>L124</f>
        <v>5</v>
      </c>
      <c r="O124" s="98">
        <v>31.144666666666666</v>
      </c>
      <c r="P124" s="134"/>
      <c r="Q124" s="100">
        <f>O124</f>
        <v>31.144666666666666</v>
      </c>
      <c r="R124" s="98">
        <v>36.144666666666666</v>
      </c>
      <c r="S124" s="134"/>
      <c r="T124" s="100">
        <f>R124</f>
        <v>36.144666666666666</v>
      </c>
      <c r="U124" s="98"/>
      <c r="V124" s="106"/>
      <c r="W124" s="100"/>
      <c r="X124" s="98"/>
      <c r="Y124" s="106"/>
      <c r="Z124" s="100"/>
      <c r="AA124" s="98"/>
      <c r="AB124" s="106"/>
      <c r="AC124" s="100"/>
      <c r="AD124" s="98"/>
      <c r="AE124" s="106"/>
      <c r="AF124" s="100"/>
      <c r="AG124" s="98"/>
      <c r="AH124" s="103"/>
      <c r="AI124" s="100"/>
      <c r="AJ124" s="98"/>
      <c r="AK124" s="103"/>
      <c r="AL124" s="100"/>
      <c r="AM124" s="98"/>
      <c r="AN124" s="103"/>
      <c r="AO124" s="100"/>
      <c r="AP124" s="98"/>
      <c r="AQ124" s="106"/>
      <c r="AR124" s="100"/>
      <c r="AS124" s="27"/>
    </row>
    <row r="125" spans="1:45" s="24" customFormat="1" ht="24" customHeight="1" x14ac:dyDescent="0.25">
      <c r="A125" s="70"/>
      <c r="B125" s="147"/>
      <c r="C125" s="148"/>
      <c r="D125" s="148"/>
      <c r="E125" s="148"/>
      <c r="F125" s="148"/>
      <c r="G125" s="149"/>
      <c r="H125" s="38"/>
      <c r="I125" s="48"/>
      <c r="J125" s="49">
        <f>I124</f>
        <v>0</v>
      </c>
      <c r="K125" s="50"/>
      <c r="L125" s="48"/>
      <c r="M125" s="101">
        <f>L124</f>
        <v>5</v>
      </c>
      <c r="N125" s="52"/>
      <c r="O125" s="104"/>
      <c r="P125" s="99">
        <f>O124</f>
        <v>31.144666666666666</v>
      </c>
      <c r="Q125" s="135"/>
      <c r="R125" s="104"/>
      <c r="S125" s="99">
        <f>R124</f>
        <v>36.144666666666666</v>
      </c>
      <c r="T125" s="135"/>
      <c r="U125" s="107"/>
      <c r="V125" s="99"/>
      <c r="W125" s="108"/>
      <c r="X125" s="107"/>
      <c r="Y125" s="99"/>
      <c r="Z125" s="108"/>
      <c r="AA125" s="107"/>
      <c r="AB125" s="99"/>
      <c r="AC125" s="108"/>
      <c r="AD125" s="107"/>
      <c r="AE125" s="99"/>
      <c r="AF125" s="108"/>
      <c r="AG125" s="104"/>
      <c r="AH125" s="99"/>
      <c r="AI125" s="105"/>
      <c r="AJ125" s="104"/>
      <c r="AK125" s="99"/>
      <c r="AL125" s="105"/>
      <c r="AM125" s="104"/>
      <c r="AN125" s="99"/>
      <c r="AO125" s="105"/>
      <c r="AP125" s="107"/>
      <c r="AQ125" s="99"/>
      <c r="AR125" s="108"/>
      <c r="AS125" s="27"/>
    </row>
    <row r="126" spans="1:45" s="24" customFormat="1" ht="19.899999999999999" customHeight="1" x14ac:dyDescent="0.25">
      <c r="A126" s="67">
        <v>39</v>
      </c>
      <c r="B126" s="63">
        <v>2</v>
      </c>
      <c r="C126" s="64">
        <v>11</v>
      </c>
      <c r="D126" s="86" t="s">
        <v>4</v>
      </c>
      <c r="E126" s="86" t="s">
        <v>85</v>
      </c>
      <c r="F126" s="86" t="s">
        <v>2</v>
      </c>
      <c r="G126" s="87" t="s">
        <v>9</v>
      </c>
      <c r="H126" s="36" t="e">
        <f>#REF!</f>
        <v>#REF!</v>
      </c>
      <c r="I126" s="42"/>
      <c r="J126" s="43">
        <v>10</v>
      </c>
      <c r="K126" s="44"/>
      <c r="L126" s="42"/>
      <c r="M126" s="43">
        <v>20</v>
      </c>
      <c r="N126" s="44"/>
      <c r="O126" s="42"/>
      <c r="P126" s="43">
        <v>25</v>
      </c>
      <c r="Q126" s="44"/>
      <c r="R126" s="42"/>
      <c r="S126" s="43">
        <v>35</v>
      </c>
      <c r="T126" s="44"/>
      <c r="U126" s="42"/>
      <c r="V126" s="43">
        <v>40</v>
      </c>
      <c r="W126" s="44"/>
      <c r="X126" s="42"/>
      <c r="Y126" s="43">
        <v>45</v>
      </c>
      <c r="Z126" s="44"/>
      <c r="AA126" s="42"/>
      <c r="AB126" s="43">
        <v>55</v>
      </c>
      <c r="AC126" s="44"/>
      <c r="AD126" s="42"/>
      <c r="AE126" s="43">
        <v>65</v>
      </c>
      <c r="AF126" s="44"/>
      <c r="AG126" s="42"/>
      <c r="AH126" s="43">
        <v>70</v>
      </c>
      <c r="AI126" s="44"/>
      <c r="AJ126" s="42"/>
      <c r="AK126" s="43">
        <v>85</v>
      </c>
      <c r="AL126" s="44"/>
      <c r="AM126" s="42"/>
      <c r="AN126" s="43">
        <v>95</v>
      </c>
      <c r="AO126" s="44"/>
      <c r="AP126" s="42"/>
      <c r="AQ126" s="43">
        <v>100</v>
      </c>
      <c r="AR126" s="44"/>
      <c r="AS126" s="27"/>
    </row>
    <row r="127" spans="1:45" s="24" customFormat="1" ht="16.899999999999999" customHeight="1" x14ac:dyDescent="0.25">
      <c r="A127" s="67"/>
      <c r="B127" s="166" t="s">
        <v>137</v>
      </c>
      <c r="C127" s="167"/>
      <c r="D127" s="167"/>
      <c r="E127" s="167"/>
      <c r="F127" s="167"/>
      <c r="G127" s="168"/>
      <c r="H127" s="37"/>
      <c r="I127" s="45">
        <v>0</v>
      </c>
      <c r="J127" s="46"/>
      <c r="K127" s="47">
        <f>I127</f>
        <v>0</v>
      </c>
      <c r="L127" s="136">
        <v>2.8000000000000003</v>
      </c>
      <c r="M127" s="46"/>
      <c r="N127" s="47">
        <f>L127</f>
        <v>2.8000000000000003</v>
      </c>
      <c r="O127" s="139">
        <v>21</v>
      </c>
      <c r="P127" s="134"/>
      <c r="Q127" s="141">
        <f>O127</f>
        <v>21</v>
      </c>
      <c r="R127" s="98">
        <v>29.223399999999998</v>
      </c>
      <c r="S127" s="134"/>
      <c r="T127" s="100">
        <f>R127</f>
        <v>29.223399999999998</v>
      </c>
      <c r="U127" s="98"/>
      <c r="V127" s="106"/>
      <c r="W127" s="100"/>
      <c r="X127" s="98"/>
      <c r="Y127" s="106"/>
      <c r="Z127" s="100"/>
      <c r="AA127" s="98"/>
      <c r="AB127" s="106"/>
      <c r="AC127" s="100"/>
      <c r="AD127" s="98"/>
      <c r="AE127" s="106"/>
      <c r="AF127" s="100"/>
      <c r="AG127" s="98"/>
      <c r="AH127" s="103"/>
      <c r="AI127" s="100"/>
      <c r="AJ127" s="98"/>
      <c r="AK127" s="103"/>
      <c r="AL127" s="100"/>
      <c r="AM127" s="98"/>
      <c r="AN127" s="103"/>
      <c r="AO127" s="100"/>
      <c r="AP127" s="98"/>
      <c r="AQ127" s="106"/>
      <c r="AR127" s="100"/>
      <c r="AS127" s="27"/>
    </row>
    <row r="128" spans="1:45" s="24" customFormat="1" ht="21.6" customHeight="1" x14ac:dyDescent="0.25">
      <c r="A128" s="67"/>
      <c r="B128" s="169"/>
      <c r="C128" s="170"/>
      <c r="D128" s="170"/>
      <c r="E128" s="170"/>
      <c r="F128" s="170"/>
      <c r="G128" s="171"/>
      <c r="H128" s="38"/>
      <c r="I128" s="48"/>
      <c r="J128" s="49">
        <f>I127</f>
        <v>0</v>
      </c>
      <c r="K128" s="50"/>
      <c r="L128" s="48"/>
      <c r="M128" s="49">
        <f>L127</f>
        <v>2.8000000000000003</v>
      </c>
      <c r="N128" s="50"/>
      <c r="O128" s="104"/>
      <c r="P128" s="140">
        <f>O127</f>
        <v>21</v>
      </c>
      <c r="Q128" s="135"/>
      <c r="R128" s="104"/>
      <c r="S128" s="99">
        <f>R127</f>
        <v>29.223399999999998</v>
      </c>
      <c r="T128" s="135"/>
      <c r="U128" s="107"/>
      <c r="V128" s="99"/>
      <c r="W128" s="108"/>
      <c r="X128" s="107"/>
      <c r="Y128" s="99"/>
      <c r="Z128" s="108"/>
      <c r="AA128" s="107"/>
      <c r="AB128" s="99"/>
      <c r="AC128" s="108"/>
      <c r="AD128" s="107"/>
      <c r="AE128" s="99"/>
      <c r="AF128" s="108"/>
      <c r="AG128" s="104"/>
      <c r="AH128" s="99"/>
      <c r="AI128" s="105"/>
      <c r="AJ128" s="104"/>
      <c r="AK128" s="99"/>
      <c r="AL128" s="105"/>
      <c r="AM128" s="104"/>
      <c r="AN128" s="99"/>
      <c r="AO128" s="105"/>
      <c r="AP128" s="107"/>
      <c r="AQ128" s="99"/>
      <c r="AR128" s="108"/>
      <c r="AS128" s="27"/>
    </row>
    <row r="129" spans="1:45" s="24" customFormat="1" ht="19.899999999999999" customHeight="1" x14ac:dyDescent="0.25">
      <c r="A129" s="62">
        <v>40</v>
      </c>
      <c r="B129" s="63">
        <v>2</v>
      </c>
      <c r="C129" s="64">
        <v>11</v>
      </c>
      <c r="D129" s="86" t="s">
        <v>1</v>
      </c>
      <c r="E129" s="86" t="s">
        <v>85</v>
      </c>
      <c r="F129" s="86" t="s">
        <v>2</v>
      </c>
      <c r="G129" s="87" t="s">
        <v>3</v>
      </c>
      <c r="H129" s="36" t="e">
        <f>#REF!</f>
        <v>#REF!</v>
      </c>
      <c r="I129" s="42"/>
      <c r="J129" s="43">
        <v>0</v>
      </c>
      <c r="K129" s="44"/>
      <c r="L129" s="42"/>
      <c r="M129" s="43">
        <v>10</v>
      </c>
      <c r="N129" s="44"/>
      <c r="O129" s="42"/>
      <c r="P129" s="43">
        <v>35</v>
      </c>
      <c r="Q129" s="44"/>
      <c r="R129" s="42"/>
      <c r="S129" s="43">
        <v>40</v>
      </c>
      <c r="T129" s="44"/>
      <c r="U129" s="42"/>
      <c r="V129" s="43">
        <v>45</v>
      </c>
      <c r="W129" s="44"/>
      <c r="X129" s="42"/>
      <c r="Y129" s="43">
        <v>50</v>
      </c>
      <c r="Z129" s="44"/>
      <c r="AA129" s="42"/>
      <c r="AB129" s="43">
        <v>60</v>
      </c>
      <c r="AC129" s="44"/>
      <c r="AD129" s="42"/>
      <c r="AE129" s="43">
        <v>70</v>
      </c>
      <c r="AF129" s="44"/>
      <c r="AG129" s="42"/>
      <c r="AH129" s="43">
        <v>80</v>
      </c>
      <c r="AI129" s="44"/>
      <c r="AJ129" s="42"/>
      <c r="AK129" s="43">
        <v>90</v>
      </c>
      <c r="AL129" s="44"/>
      <c r="AM129" s="42"/>
      <c r="AN129" s="43">
        <v>95</v>
      </c>
      <c r="AO129" s="44"/>
      <c r="AP129" s="42"/>
      <c r="AQ129" s="43">
        <v>100</v>
      </c>
      <c r="AR129" s="44"/>
      <c r="AS129" s="27"/>
    </row>
    <row r="130" spans="1:45" s="24" customFormat="1" ht="17.45" customHeight="1" x14ac:dyDescent="0.25">
      <c r="A130" s="67"/>
      <c r="B130" s="150" t="s">
        <v>98</v>
      </c>
      <c r="C130" s="151"/>
      <c r="D130" s="151"/>
      <c r="E130" s="151"/>
      <c r="F130" s="151"/>
      <c r="G130" s="152"/>
      <c r="H130" s="37"/>
      <c r="I130" s="45">
        <v>0</v>
      </c>
      <c r="J130" s="46"/>
      <c r="K130" s="47">
        <f>I130</f>
        <v>0</v>
      </c>
      <c r="L130" s="45">
        <v>0</v>
      </c>
      <c r="M130" s="46"/>
      <c r="N130" s="47">
        <f>L130</f>
        <v>0</v>
      </c>
      <c r="O130" s="98">
        <v>7.9020833333333336</v>
      </c>
      <c r="P130" s="134"/>
      <c r="Q130" s="100">
        <f>O130</f>
        <v>7.9020833333333336</v>
      </c>
      <c r="R130" s="98">
        <v>7.9020833333333336</v>
      </c>
      <c r="S130" s="134"/>
      <c r="T130" s="100">
        <f>R130</f>
        <v>7.9020833333333336</v>
      </c>
      <c r="U130" s="98"/>
      <c r="V130" s="106"/>
      <c r="W130" s="100"/>
      <c r="X130" s="98"/>
      <c r="Y130" s="106"/>
      <c r="Z130" s="100"/>
      <c r="AA130" s="98"/>
      <c r="AB130" s="106"/>
      <c r="AC130" s="100"/>
      <c r="AD130" s="98"/>
      <c r="AE130" s="106"/>
      <c r="AF130" s="100"/>
      <c r="AG130" s="45"/>
      <c r="AH130" s="46"/>
      <c r="AI130" s="47"/>
      <c r="AJ130" s="45"/>
      <c r="AK130" s="46"/>
      <c r="AL130" s="47"/>
      <c r="AM130" s="98"/>
      <c r="AN130" s="103"/>
      <c r="AO130" s="100"/>
      <c r="AP130" s="98"/>
      <c r="AQ130" s="106"/>
      <c r="AR130" s="100"/>
      <c r="AS130" s="27"/>
    </row>
    <row r="131" spans="1:45" s="24" customFormat="1" ht="18" customHeight="1" x14ac:dyDescent="0.25">
      <c r="A131" s="70"/>
      <c r="B131" s="147"/>
      <c r="C131" s="148"/>
      <c r="D131" s="148"/>
      <c r="E131" s="148"/>
      <c r="F131" s="148"/>
      <c r="G131" s="149"/>
      <c r="H131" s="38"/>
      <c r="I131" s="48"/>
      <c r="J131" s="49">
        <f>I130</f>
        <v>0</v>
      </c>
      <c r="K131" s="93"/>
      <c r="L131" s="48"/>
      <c r="M131" s="49">
        <f>L130</f>
        <v>0</v>
      </c>
      <c r="N131" s="50"/>
      <c r="O131" s="104"/>
      <c r="P131" s="99">
        <f>O130</f>
        <v>7.9020833333333336</v>
      </c>
      <c r="Q131" s="135"/>
      <c r="R131" s="104"/>
      <c r="S131" s="99">
        <f>R130</f>
        <v>7.9020833333333336</v>
      </c>
      <c r="T131" s="135"/>
      <c r="U131" s="107"/>
      <c r="V131" s="99"/>
      <c r="W131" s="108"/>
      <c r="X131" s="107"/>
      <c r="Y131" s="99"/>
      <c r="Z131" s="108"/>
      <c r="AA131" s="107"/>
      <c r="AB131" s="99"/>
      <c r="AC131" s="108"/>
      <c r="AD131" s="107"/>
      <c r="AE131" s="99"/>
      <c r="AF131" s="108"/>
      <c r="AG131" s="48"/>
      <c r="AH131" s="49"/>
      <c r="AI131" s="93"/>
      <c r="AJ131" s="48"/>
      <c r="AK131" s="49"/>
      <c r="AL131" s="93"/>
      <c r="AM131" s="104"/>
      <c r="AN131" s="99"/>
      <c r="AO131" s="105"/>
      <c r="AP131" s="107"/>
      <c r="AQ131" s="99"/>
      <c r="AR131" s="108"/>
      <c r="AS131" s="27"/>
    </row>
    <row r="132" spans="1:45" s="24" customFormat="1" ht="19.899999999999999" customHeight="1" x14ac:dyDescent="0.25">
      <c r="A132" s="62">
        <v>41</v>
      </c>
      <c r="B132" s="63">
        <v>2</v>
      </c>
      <c r="C132" s="64">
        <v>11</v>
      </c>
      <c r="D132" s="86" t="s">
        <v>1</v>
      </c>
      <c r="E132" s="86" t="s">
        <v>85</v>
      </c>
      <c r="F132" s="86" t="s">
        <v>2</v>
      </c>
      <c r="G132" s="87" t="s">
        <v>75</v>
      </c>
      <c r="H132" s="36" t="e">
        <f>#REF!</f>
        <v>#REF!</v>
      </c>
      <c r="I132" s="42"/>
      <c r="J132" s="43">
        <v>4</v>
      </c>
      <c r="K132" s="44"/>
      <c r="L132" s="42"/>
      <c r="M132" s="43">
        <v>10</v>
      </c>
      <c r="N132" s="44"/>
      <c r="O132" s="42"/>
      <c r="P132" s="43">
        <v>15</v>
      </c>
      <c r="Q132" s="44"/>
      <c r="R132" s="42"/>
      <c r="S132" s="43">
        <v>18</v>
      </c>
      <c r="T132" s="44"/>
      <c r="U132" s="42"/>
      <c r="V132" s="43">
        <v>30</v>
      </c>
      <c r="W132" s="44"/>
      <c r="X132" s="42"/>
      <c r="Y132" s="43">
        <v>45</v>
      </c>
      <c r="Z132" s="44"/>
      <c r="AA132" s="42"/>
      <c r="AB132" s="43">
        <v>55</v>
      </c>
      <c r="AC132" s="44"/>
      <c r="AD132" s="42"/>
      <c r="AE132" s="43">
        <v>65</v>
      </c>
      <c r="AF132" s="44"/>
      <c r="AG132" s="42"/>
      <c r="AH132" s="43">
        <v>75</v>
      </c>
      <c r="AI132" s="44"/>
      <c r="AJ132" s="42"/>
      <c r="AK132" s="43">
        <v>85</v>
      </c>
      <c r="AL132" s="44"/>
      <c r="AM132" s="42"/>
      <c r="AN132" s="43">
        <v>95</v>
      </c>
      <c r="AO132" s="44"/>
      <c r="AP132" s="42"/>
      <c r="AQ132" s="43">
        <v>100</v>
      </c>
      <c r="AR132" s="44"/>
      <c r="AS132" s="96"/>
    </row>
    <row r="133" spans="1:45" s="24" customFormat="1" ht="15" customHeight="1" x14ac:dyDescent="0.25">
      <c r="A133" s="67"/>
      <c r="B133" s="150" t="s">
        <v>104</v>
      </c>
      <c r="C133" s="151"/>
      <c r="D133" s="151"/>
      <c r="E133" s="151"/>
      <c r="F133" s="151"/>
      <c r="G133" s="152"/>
      <c r="H133" s="37"/>
      <c r="I133" s="45">
        <v>0</v>
      </c>
      <c r="J133" s="46"/>
      <c r="K133" s="47">
        <v>0</v>
      </c>
      <c r="L133" s="45">
        <v>0</v>
      </c>
      <c r="M133" s="46"/>
      <c r="N133" s="47">
        <f>L133</f>
        <v>0</v>
      </c>
      <c r="O133" s="98">
        <v>30.810169999999999</v>
      </c>
      <c r="P133" s="134"/>
      <c r="Q133" s="100">
        <f>O133</f>
        <v>30.810169999999999</v>
      </c>
      <c r="R133" s="98">
        <v>97.916836666666669</v>
      </c>
      <c r="S133" s="134"/>
      <c r="T133" s="100">
        <f>R133</f>
        <v>97.916836666666669</v>
      </c>
      <c r="U133" s="98"/>
      <c r="V133" s="106"/>
      <c r="W133" s="100"/>
      <c r="X133" s="98"/>
      <c r="Y133" s="106"/>
      <c r="Z133" s="100"/>
      <c r="AA133" s="98"/>
      <c r="AB133" s="106"/>
      <c r="AC133" s="100"/>
      <c r="AD133" s="98"/>
      <c r="AE133" s="106"/>
      <c r="AF133" s="100"/>
      <c r="AG133" s="98"/>
      <c r="AH133" s="103"/>
      <c r="AI133" s="100"/>
      <c r="AJ133" s="98"/>
      <c r="AK133" s="103"/>
      <c r="AL133" s="100"/>
      <c r="AM133" s="98"/>
      <c r="AN133" s="103"/>
      <c r="AO133" s="100"/>
      <c r="AP133" s="98"/>
      <c r="AQ133" s="106"/>
      <c r="AR133" s="100"/>
      <c r="AS133" s="27"/>
    </row>
    <row r="134" spans="1:45" s="24" customFormat="1" ht="16.899999999999999" customHeight="1" x14ac:dyDescent="0.25">
      <c r="A134" s="70"/>
      <c r="B134" s="147"/>
      <c r="C134" s="148"/>
      <c r="D134" s="148"/>
      <c r="E134" s="148"/>
      <c r="F134" s="148"/>
      <c r="G134" s="149"/>
      <c r="H134" s="38"/>
      <c r="I134" s="48"/>
      <c r="J134" s="49">
        <v>0</v>
      </c>
      <c r="K134" s="50"/>
      <c r="L134" s="48"/>
      <c r="M134" s="49">
        <f>L133</f>
        <v>0</v>
      </c>
      <c r="N134" s="50"/>
      <c r="O134" s="104"/>
      <c r="P134" s="99">
        <f>O133</f>
        <v>30.810169999999999</v>
      </c>
      <c r="Q134" s="135"/>
      <c r="R134" s="104"/>
      <c r="S134" s="99">
        <f>R133</f>
        <v>97.916836666666669</v>
      </c>
      <c r="T134" s="135"/>
      <c r="U134" s="107"/>
      <c r="V134" s="99"/>
      <c r="W134" s="108"/>
      <c r="X134" s="107"/>
      <c r="Y134" s="99"/>
      <c r="Z134" s="108"/>
      <c r="AA134" s="107"/>
      <c r="AB134" s="99"/>
      <c r="AC134" s="108"/>
      <c r="AD134" s="107"/>
      <c r="AE134" s="99"/>
      <c r="AF134" s="108"/>
      <c r="AG134" s="104"/>
      <c r="AH134" s="99"/>
      <c r="AI134" s="105"/>
      <c r="AJ134" s="104"/>
      <c r="AK134" s="99"/>
      <c r="AL134" s="105"/>
      <c r="AM134" s="104"/>
      <c r="AN134" s="99"/>
      <c r="AO134" s="105"/>
      <c r="AP134" s="107"/>
      <c r="AQ134" s="99"/>
      <c r="AR134" s="108"/>
      <c r="AS134" s="27"/>
    </row>
    <row r="135" spans="1:45" s="24" customFormat="1" ht="19.899999999999999" customHeight="1" x14ac:dyDescent="0.25">
      <c r="A135" s="67">
        <v>42</v>
      </c>
      <c r="B135" s="63">
        <v>2</v>
      </c>
      <c r="C135" s="64">
        <v>11</v>
      </c>
      <c r="D135" s="86" t="s">
        <v>1</v>
      </c>
      <c r="E135" s="86">
        <v>2</v>
      </c>
      <c r="F135" s="86">
        <v>1</v>
      </c>
      <c r="G135" s="87" t="s">
        <v>8</v>
      </c>
      <c r="H135" s="36" t="e">
        <f>#REF!</f>
        <v>#REF!</v>
      </c>
      <c r="I135" s="42"/>
      <c r="J135" s="43">
        <v>2</v>
      </c>
      <c r="K135" s="44"/>
      <c r="L135" s="42"/>
      <c r="M135" s="43">
        <v>5</v>
      </c>
      <c r="N135" s="44"/>
      <c r="O135" s="42"/>
      <c r="P135" s="43">
        <v>10</v>
      </c>
      <c r="Q135" s="44"/>
      <c r="R135" s="42"/>
      <c r="S135" s="43">
        <v>20</v>
      </c>
      <c r="T135" s="44"/>
      <c r="U135" s="42"/>
      <c r="V135" s="43">
        <v>30</v>
      </c>
      <c r="W135" s="44"/>
      <c r="X135" s="42"/>
      <c r="Y135" s="43">
        <v>55</v>
      </c>
      <c r="Z135" s="44"/>
      <c r="AA135" s="42"/>
      <c r="AB135" s="43">
        <v>65</v>
      </c>
      <c r="AC135" s="44"/>
      <c r="AD135" s="42"/>
      <c r="AE135" s="43">
        <v>75</v>
      </c>
      <c r="AF135" s="44"/>
      <c r="AG135" s="42"/>
      <c r="AH135" s="43">
        <v>85</v>
      </c>
      <c r="AI135" s="44"/>
      <c r="AJ135" s="42"/>
      <c r="AK135" s="43">
        <v>90</v>
      </c>
      <c r="AL135" s="44"/>
      <c r="AM135" s="42"/>
      <c r="AN135" s="43">
        <v>95</v>
      </c>
      <c r="AO135" s="44"/>
      <c r="AP135" s="42"/>
      <c r="AQ135" s="43">
        <v>100</v>
      </c>
      <c r="AR135" s="44"/>
      <c r="AS135" s="27"/>
    </row>
    <row r="136" spans="1:45" s="24" customFormat="1" ht="24" customHeight="1" x14ac:dyDescent="0.25">
      <c r="A136" s="67"/>
      <c r="B136" s="150" t="s">
        <v>129</v>
      </c>
      <c r="C136" s="151"/>
      <c r="D136" s="151"/>
      <c r="E136" s="151"/>
      <c r="F136" s="151"/>
      <c r="G136" s="152"/>
      <c r="H136" s="37"/>
      <c r="I136" s="45">
        <v>0</v>
      </c>
      <c r="J136" s="46"/>
      <c r="K136" s="47">
        <v>0</v>
      </c>
      <c r="L136" s="45">
        <v>0</v>
      </c>
      <c r="M136" s="46"/>
      <c r="N136" s="47">
        <f>L136</f>
        <v>0</v>
      </c>
      <c r="O136" s="98">
        <v>7.6372727272727277</v>
      </c>
      <c r="P136" s="134"/>
      <c r="Q136" s="100">
        <f>O136</f>
        <v>7.6372727272727277</v>
      </c>
      <c r="R136" s="98">
        <v>7.6372727272727277</v>
      </c>
      <c r="S136" s="134"/>
      <c r="T136" s="100">
        <f>R136</f>
        <v>7.6372727272727277</v>
      </c>
      <c r="U136" s="98"/>
      <c r="V136" s="106"/>
      <c r="W136" s="100"/>
      <c r="X136" s="98"/>
      <c r="Y136" s="106"/>
      <c r="Z136" s="100"/>
      <c r="AA136" s="98"/>
      <c r="AB136" s="106"/>
      <c r="AC136" s="100"/>
      <c r="AD136" s="98"/>
      <c r="AE136" s="106"/>
      <c r="AF136" s="100"/>
      <c r="AG136" s="45"/>
      <c r="AH136" s="46"/>
      <c r="AI136" s="47"/>
      <c r="AJ136" s="45"/>
      <c r="AK136" s="46"/>
      <c r="AL136" s="47"/>
      <c r="AM136" s="98"/>
      <c r="AN136" s="103"/>
      <c r="AO136" s="100"/>
      <c r="AP136" s="98"/>
      <c r="AQ136" s="106"/>
      <c r="AR136" s="100"/>
      <c r="AS136" s="27"/>
    </row>
    <row r="137" spans="1:45" s="24" customFormat="1" ht="28.9" customHeight="1" x14ac:dyDescent="0.25">
      <c r="A137" s="67"/>
      <c r="B137" s="147"/>
      <c r="C137" s="148"/>
      <c r="D137" s="148"/>
      <c r="E137" s="148"/>
      <c r="F137" s="148"/>
      <c r="G137" s="149"/>
      <c r="H137" s="38"/>
      <c r="I137" s="48"/>
      <c r="J137" s="49">
        <v>0</v>
      </c>
      <c r="K137" s="50"/>
      <c r="L137" s="48"/>
      <c r="M137" s="49">
        <f>L136</f>
        <v>0</v>
      </c>
      <c r="N137" s="50"/>
      <c r="O137" s="104"/>
      <c r="P137" s="99">
        <f>O136</f>
        <v>7.6372727272727277</v>
      </c>
      <c r="Q137" s="135"/>
      <c r="R137" s="104"/>
      <c r="S137" s="99">
        <f>R136</f>
        <v>7.6372727272727277</v>
      </c>
      <c r="T137" s="135"/>
      <c r="U137" s="107"/>
      <c r="V137" s="99"/>
      <c r="W137" s="108"/>
      <c r="X137" s="107"/>
      <c r="Y137" s="99"/>
      <c r="Z137" s="108"/>
      <c r="AA137" s="107"/>
      <c r="AB137" s="99"/>
      <c r="AC137" s="108"/>
      <c r="AD137" s="107"/>
      <c r="AE137" s="99"/>
      <c r="AF137" s="108"/>
      <c r="AG137" s="48"/>
      <c r="AH137" s="49"/>
      <c r="AI137" s="50"/>
      <c r="AJ137" s="48"/>
      <c r="AK137" s="49"/>
      <c r="AL137" s="50"/>
      <c r="AM137" s="104"/>
      <c r="AN137" s="99"/>
      <c r="AO137" s="105"/>
      <c r="AP137" s="107"/>
      <c r="AQ137" s="99"/>
      <c r="AR137" s="108"/>
      <c r="AS137" s="27"/>
    </row>
    <row r="138" spans="1:45" s="24" customFormat="1" ht="25.15" customHeight="1" x14ac:dyDescent="0.25">
      <c r="A138" s="62">
        <v>43</v>
      </c>
      <c r="B138" s="63">
        <v>2</v>
      </c>
      <c r="C138" s="64">
        <v>11</v>
      </c>
      <c r="D138" s="86" t="s">
        <v>9</v>
      </c>
      <c r="E138" s="86" t="s">
        <v>85</v>
      </c>
      <c r="F138" s="86" t="s">
        <v>2</v>
      </c>
      <c r="G138" s="87" t="s">
        <v>2</v>
      </c>
      <c r="H138" s="36" t="e">
        <f>#REF!</f>
        <v>#REF!</v>
      </c>
      <c r="I138" s="42"/>
      <c r="J138" s="43">
        <v>0</v>
      </c>
      <c r="K138" s="44"/>
      <c r="L138" s="42"/>
      <c r="M138" s="43">
        <v>4</v>
      </c>
      <c r="N138" s="44"/>
      <c r="O138" s="42"/>
      <c r="P138" s="43">
        <v>5</v>
      </c>
      <c r="Q138" s="44"/>
      <c r="R138" s="42"/>
      <c r="S138" s="43">
        <v>15</v>
      </c>
      <c r="T138" s="44"/>
      <c r="U138" s="42"/>
      <c r="V138" s="43">
        <v>30</v>
      </c>
      <c r="W138" s="44"/>
      <c r="X138" s="42"/>
      <c r="Y138" s="43">
        <v>65</v>
      </c>
      <c r="Z138" s="44"/>
      <c r="AA138" s="42"/>
      <c r="AB138" s="43">
        <v>70</v>
      </c>
      <c r="AC138" s="44"/>
      <c r="AD138" s="42"/>
      <c r="AE138" s="43">
        <v>75</v>
      </c>
      <c r="AF138" s="44"/>
      <c r="AG138" s="42"/>
      <c r="AH138" s="43">
        <v>80</v>
      </c>
      <c r="AI138" s="44"/>
      <c r="AJ138" s="42"/>
      <c r="AK138" s="43">
        <v>90</v>
      </c>
      <c r="AL138" s="44"/>
      <c r="AM138" s="42"/>
      <c r="AN138" s="43">
        <v>95</v>
      </c>
      <c r="AO138" s="44"/>
      <c r="AP138" s="42"/>
      <c r="AQ138" s="43">
        <v>100</v>
      </c>
      <c r="AR138" s="44"/>
      <c r="AS138" s="27"/>
    </row>
    <row r="139" spans="1:45" s="24" customFormat="1" ht="23.45" customHeight="1" x14ac:dyDescent="0.25">
      <c r="A139" s="67"/>
      <c r="B139" s="172" t="s">
        <v>99</v>
      </c>
      <c r="C139" s="173"/>
      <c r="D139" s="173"/>
      <c r="E139" s="173"/>
      <c r="F139" s="173"/>
      <c r="G139" s="174"/>
      <c r="H139" s="37"/>
      <c r="I139" s="45">
        <v>0</v>
      </c>
      <c r="J139" s="46"/>
      <c r="K139" s="47">
        <v>0</v>
      </c>
      <c r="L139" s="45">
        <v>0</v>
      </c>
      <c r="M139" s="46"/>
      <c r="N139" s="47">
        <f>L139</f>
        <v>0</v>
      </c>
      <c r="O139" s="45">
        <v>0</v>
      </c>
      <c r="P139" s="46"/>
      <c r="Q139" s="47">
        <f>O139</f>
        <v>0</v>
      </c>
      <c r="R139" s="45">
        <v>0</v>
      </c>
      <c r="S139" s="46"/>
      <c r="T139" s="47">
        <f>R139</f>
        <v>0</v>
      </c>
      <c r="U139" s="45"/>
      <c r="V139" s="46"/>
      <c r="W139" s="47"/>
      <c r="X139" s="45"/>
      <c r="Y139" s="46"/>
      <c r="Z139" s="47"/>
      <c r="AA139" s="45"/>
      <c r="AB139" s="46"/>
      <c r="AC139" s="47"/>
      <c r="AD139" s="98"/>
      <c r="AE139" s="106"/>
      <c r="AF139" s="100"/>
      <c r="AG139" s="98"/>
      <c r="AH139" s="103"/>
      <c r="AI139" s="100"/>
      <c r="AJ139" s="98"/>
      <c r="AK139" s="103"/>
      <c r="AL139" s="100"/>
      <c r="AM139" s="98"/>
      <c r="AN139" s="103"/>
      <c r="AO139" s="100"/>
      <c r="AP139" s="98"/>
      <c r="AQ139" s="103"/>
      <c r="AR139" s="100"/>
      <c r="AS139" s="27"/>
    </row>
    <row r="140" spans="1:45" s="24" customFormat="1" ht="22.15" customHeight="1" x14ac:dyDescent="0.25">
      <c r="A140" s="70"/>
      <c r="B140" s="160"/>
      <c r="C140" s="161"/>
      <c r="D140" s="161"/>
      <c r="E140" s="161"/>
      <c r="F140" s="161"/>
      <c r="G140" s="162"/>
      <c r="H140" s="38"/>
      <c r="I140" s="48"/>
      <c r="J140" s="49">
        <v>0</v>
      </c>
      <c r="K140" s="50"/>
      <c r="L140" s="48"/>
      <c r="M140" s="49">
        <f>L139</f>
        <v>0</v>
      </c>
      <c r="N140" s="50"/>
      <c r="O140" s="48"/>
      <c r="P140" s="49">
        <f>O139</f>
        <v>0</v>
      </c>
      <c r="Q140" s="50"/>
      <c r="R140" s="48"/>
      <c r="S140" s="49">
        <f>R139</f>
        <v>0</v>
      </c>
      <c r="T140" s="50"/>
      <c r="U140" s="48"/>
      <c r="V140" s="49"/>
      <c r="W140" s="50"/>
      <c r="X140" s="48"/>
      <c r="Y140" s="49"/>
      <c r="Z140" s="50"/>
      <c r="AA140" s="48"/>
      <c r="AB140" s="49"/>
      <c r="AC140" s="50"/>
      <c r="AD140" s="107"/>
      <c r="AE140" s="99"/>
      <c r="AF140" s="108"/>
      <c r="AG140" s="104"/>
      <c r="AH140" s="99"/>
      <c r="AI140" s="105"/>
      <c r="AJ140" s="104"/>
      <c r="AK140" s="99"/>
      <c r="AL140" s="105"/>
      <c r="AM140" s="104"/>
      <c r="AN140" s="99"/>
      <c r="AO140" s="105"/>
      <c r="AP140" s="104"/>
      <c r="AQ140" s="99"/>
      <c r="AR140" s="105"/>
      <c r="AS140" s="27"/>
    </row>
    <row r="141" spans="1:45" s="24" customFormat="1" ht="19.899999999999999" customHeight="1" x14ac:dyDescent="0.25">
      <c r="A141" s="62">
        <v>44</v>
      </c>
      <c r="B141" s="63">
        <v>2</v>
      </c>
      <c r="C141" s="64">
        <v>11</v>
      </c>
      <c r="D141" s="86" t="s">
        <v>5</v>
      </c>
      <c r="E141" s="86" t="s">
        <v>85</v>
      </c>
      <c r="F141" s="86" t="s">
        <v>2</v>
      </c>
      <c r="G141" s="87" t="s">
        <v>12</v>
      </c>
      <c r="H141" s="36" t="e">
        <f>#REF!</f>
        <v>#REF!</v>
      </c>
      <c r="I141" s="42"/>
      <c r="J141" s="43">
        <v>3</v>
      </c>
      <c r="K141" s="44"/>
      <c r="L141" s="42"/>
      <c r="M141" s="43">
        <v>9</v>
      </c>
      <c r="N141" s="44"/>
      <c r="O141" s="42"/>
      <c r="P141" s="43">
        <v>15</v>
      </c>
      <c r="Q141" s="44"/>
      <c r="R141" s="42"/>
      <c r="S141" s="43">
        <v>25</v>
      </c>
      <c r="T141" s="44"/>
      <c r="U141" s="42"/>
      <c r="V141" s="43">
        <v>35</v>
      </c>
      <c r="W141" s="44"/>
      <c r="X141" s="42"/>
      <c r="Y141" s="43">
        <v>45</v>
      </c>
      <c r="Z141" s="44"/>
      <c r="AA141" s="42"/>
      <c r="AB141" s="43">
        <v>60</v>
      </c>
      <c r="AC141" s="44"/>
      <c r="AD141" s="42"/>
      <c r="AE141" s="43">
        <v>75</v>
      </c>
      <c r="AF141" s="44"/>
      <c r="AG141" s="42"/>
      <c r="AH141" s="43">
        <v>80</v>
      </c>
      <c r="AI141" s="44"/>
      <c r="AJ141" s="42"/>
      <c r="AK141" s="43">
        <v>85</v>
      </c>
      <c r="AL141" s="44"/>
      <c r="AM141" s="42"/>
      <c r="AN141" s="43">
        <v>90</v>
      </c>
      <c r="AO141" s="44"/>
      <c r="AP141" s="42"/>
      <c r="AQ141" s="43">
        <v>100</v>
      </c>
      <c r="AR141" s="44"/>
      <c r="AS141" s="27"/>
    </row>
    <row r="142" spans="1:45" s="24" customFormat="1" ht="19.899999999999999" customHeight="1" x14ac:dyDescent="0.25">
      <c r="A142" s="67"/>
      <c r="B142" s="150" t="s">
        <v>130</v>
      </c>
      <c r="C142" s="151"/>
      <c r="D142" s="151"/>
      <c r="E142" s="151"/>
      <c r="F142" s="151"/>
      <c r="G142" s="152"/>
      <c r="H142" s="37"/>
      <c r="I142" s="45">
        <v>0</v>
      </c>
      <c r="J142" s="46"/>
      <c r="K142" s="47">
        <f>I142</f>
        <v>0</v>
      </c>
      <c r="L142" s="45">
        <v>0</v>
      </c>
      <c r="M142" s="46"/>
      <c r="N142" s="47">
        <f>L142</f>
        <v>0</v>
      </c>
      <c r="O142" s="98">
        <v>17.417200000000001</v>
      </c>
      <c r="P142" s="134"/>
      <c r="Q142" s="100">
        <f>O142</f>
        <v>17.417200000000001</v>
      </c>
      <c r="R142" s="98">
        <v>23.562000000000001</v>
      </c>
      <c r="S142" s="134"/>
      <c r="T142" s="100">
        <f>R142</f>
        <v>23.562000000000001</v>
      </c>
      <c r="U142" s="98"/>
      <c r="V142" s="106"/>
      <c r="W142" s="100"/>
      <c r="X142" s="98"/>
      <c r="Y142" s="106"/>
      <c r="Z142" s="100"/>
      <c r="AA142" s="98"/>
      <c r="AB142" s="106"/>
      <c r="AC142" s="100"/>
      <c r="AD142" s="98"/>
      <c r="AE142" s="106"/>
      <c r="AF142" s="100"/>
      <c r="AG142" s="98"/>
      <c r="AH142" s="103"/>
      <c r="AI142" s="100"/>
      <c r="AJ142" s="98"/>
      <c r="AK142" s="103"/>
      <c r="AL142" s="100"/>
      <c r="AM142" s="98"/>
      <c r="AN142" s="103"/>
      <c r="AO142" s="100"/>
      <c r="AP142" s="98"/>
      <c r="AQ142" s="106"/>
      <c r="AR142" s="100"/>
      <c r="AS142" s="27"/>
    </row>
    <row r="143" spans="1:45" s="24" customFormat="1" ht="19.899999999999999" customHeight="1" x14ac:dyDescent="0.25">
      <c r="A143" s="70"/>
      <c r="B143" s="147"/>
      <c r="C143" s="148"/>
      <c r="D143" s="148"/>
      <c r="E143" s="148"/>
      <c r="F143" s="148"/>
      <c r="G143" s="149"/>
      <c r="H143" s="38"/>
      <c r="I143" s="48"/>
      <c r="J143" s="49">
        <f>I142</f>
        <v>0</v>
      </c>
      <c r="K143" s="93"/>
      <c r="L143" s="48"/>
      <c r="M143" s="49">
        <f>L142</f>
        <v>0</v>
      </c>
      <c r="N143" s="50"/>
      <c r="O143" s="104"/>
      <c r="P143" s="99">
        <f>O142</f>
        <v>17.417200000000001</v>
      </c>
      <c r="Q143" s="135"/>
      <c r="R143" s="104"/>
      <c r="S143" s="99">
        <f>R142</f>
        <v>23.562000000000001</v>
      </c>
      <c r="T143" s="135"/>
      <c r="U143" s="107"/>
      <c r="V143" s="99"/>
      <c r="W143" s="108"/>
      <c r="X143" s="107"/>
      <c r="Y143" s="99"/>
      <c r="Z143" s="108"/>
      <c r="AA143" s="107"/>
      <c r="AB143" s="99"/>
      <c r="AC143" s="108"/>
      <c r="AD143" s="107"/>
      <c r="AE143" s="99"/>
      <c r="AF143" s="108"/>
      <c r="AG143" s="104"/>
      <c r="AH143" s="99"/>
      <c r="AI143" s="105"/>
      <c r="AJ143" s="104"/>
      <c r="AK143" s="99"/>
      <c r="AL143" s="105"/>
      <c r="AM143" s="104"/>
      <c r="AN143" s="99"/>
      <c r="AO143" s="105"/>
      <c r="AP143" s="107"/>
      <c r="AQ143" s="99"/>
      <c r="AR143" s="108"/>
      <c r="AS143" s="27"/>
    </row>
    <row r="144" spans="1:45" s="24" customFormat="1" ht="19.899999999999999" customHeight="1" x14ac:dyDescent="0.25">
      <c r="A144" s="67">
        <v>45</v>
      </c>
      <c r="B144" s="63">
        <v>2</v>
      </c>
      <c r="C144" s="64">
        <v>11</v>
      </c>
      <c r="D144" s="86" t="s">
        <v>6</v>
      </c>
      <c r="E144" s="86" t="s">
        <v>85</v>
      </c>
      <c r="F144" s="86" t="s">
        <v>2</v>
      </c>
      <c r="G144" s="87" t="s">
        <v>10</v>
      </c>
      <c r="H144" s="36" t="e">
        <f>#REF!</f>
        <v>#REF!</v>
      </c>
      <c r="I144" s="42"/>
      <c r="J144" s="43">
        <v>2</v>
      </c>
      <c r="K144" s="44"/>
      <c r="L144" s="42"/>
      <c r="M144" s="43">
        <v>7</v>
      </c>
      <c r="N144" s="44"/>
      <c r="O144" s="42"/>
      <c r="P144" s="43">
        <v>14</v>
      </c>
      <c r="Q144" s="44"/>
      <c r="R144" s="42"/>
      <c r="S144" s="43">
        <v>35</v>
      </c>
      <c r="T144" s="44"/>
      <c r="U144" s="42"/>
      <c r="V144" s="43">
        <v>37</v>
      </c>
      <c r="W144" s="44"/>
      <c r="X144" s="42"/>
      <c r="Y144" s="43">
        <v>65</v>
      </c>
      <c r="Z144" s="44"/>
      <c r="AA144" s="42"/>
      <c r="AB144" s="43">
        <v>70</v>
      </c>
      <c r="AC144" s="44"/>
      <c r="AD144" s="42"/>
      <c r="AE144" s="43">
        <v>75</v>
      </c>
      <c r="AF144" s="44"/>
      <c r="AG144" s="42"/>
      <c r="AH144" s="43">
        <v>85</v>
      </c>
      <c r="AI144" s="44"/>
      <c r="AJ144" s="42"/>
      <c r="AK144" s="43">
        <v>90</v>
      </c>
      <c r="AL144" s="44"/>
      <c r="AM144" s="42"/>
      <c r="AN144" s="43">
        <v>95</v>
      </c>
      <c r="AO144" s="44"/>
      <c r="AP144" s="42"/>
      <c r="AQ144" s="43">
        <v>100</v>
      </c>
      <c r="AR144" s="44"/>
      <c r="AS144" s="27"/>
    </row>
    <row r="145" spans="1:45" s="24" customFormat="1" ht="19.899999999999999" customHeight="1" x14ac:dyDescent="0.25">
      <c r="A145" s="67"/>
      <c r="B145" s="150" t="s">
        <v>135</v>
      </c>
      <c r="C145" s="151"/>
      <c r="D145" s="151"/>
      <c r="E145" s="151"/>
      <c r="F145" s="151"/>
      <c r="G145" s="152"/>
      <c r="H145" s="37"/>
      <c r="I145" s="45">
        <v>0</v>
      </c>
      <c r="J145" s="46"/>
      <c r="K145" s="47">
        <v>0</v>
      </c>
      <c r="L145" s="45">
        <v>0</v>
      </c>
      <c r="M145" s="46"/>
      <c r="N145" s="47">
        <f>L145</f>
        <v>0</v>
      </c>
      <c r="O145" s="98">
        <v>2.2886053673559174E-2</v>
      </c>
      <c r="P145" s="134"/>
      <c r="Q145" s="100">
        <f>O145</f>
        <v>2.2886053673559174E-2</v>
      </c>
      <c r="R145" s="98">
        <v>2.2886053673559174E-2</v>
      </c>
      <c r="S145" s="134"/>
      <c r="T145" s="100">
        <f>R145</f>
        <v>2.2886053673559174E-2</v>
      </c>
      <c r="U145" s="45"/>
      <c r="V145" s="46"/>
      <c r="W145" s="47"/>
      <c r="X145" s="45"/>
      <c r="Y145" s="46"/>
      <c r="Z145" s="47"/>
      <c r="AA145" s="45"/>
      <c r="AB145" s="46"/>
      <c r="AC145" s="47"/>
      <c r="AD145" s="98"/>
      <c r="AE145" s="106"/>
      <c r="AF145" s="100"/>
      <c r="AG145" s="45"/>
      <c r="AH145" s="46"/>
      <c r="AI145" s="47"/>
      <c r="AJ145" s="45"/>
      <c r="AK145" s="46"/>
      <c r="AL145" s="47"/>
      <c r="AM145" s="98"/>
      <c r="AN145" s="103"/>
      <c r="AO145" s="100"/>
      <c r="AP145" s="98"/>
      <c r="AQ145" s="106"/>
      <c r="AR145" s="100"/>
      <c r="AS145" s="27"/>
    </row>
    <row r="146" spans="1:45" s="24" customFormat="1" ht="19.899999999999999" customHeight="1" x14ac:dyDescent="0.25">
      <c r="A146" s="70"/>
      <c r="B146" s="147"/>
      <c r="C146" s="148"/>
      <c r="D146" s="148"/>
      <c r="E146" s="148"/>
      <c r="F146" s="148"/>
      <c r="G146" s="149"/>
      <c r="H146" s="38"/>
      <c r="I146" s="48"/>
      <c r="J146" s="49">
        <v>0</v>
      </c>
      <c r="K146" s="50"/>
      <c r="L146" s="48"/>
      <c r="M146" s="49">
        <f>L145</f>
        <v>0</v>
      </c>
      <c r="N146" s="50"/>
      <c r="O146" s="104"/>
      <c r="P146" s="99">
        <f>O145</f>
        <v>2.2886053673559174E-2</v>
      </c>
      <c r="Q146" s="135"/>
      <c r="R146" s="104"/>
      <c r="S146" s="99">
        <f>R145</f>
        <v>2.2886053673559174E-2</v>
      </c>
      <c r="T146" s="135"/>
      <c r="U146" s="48"/>
      <c r="V146" s="49"/>
      <c r="W146" s="50"/>
      <c r="X146" s="48"/>
      <c r="Y146" s="49"/>
      <c r="Z146" s="50"/>
      <c r="AA146" s="48"/>
      <c r="AB146" s="49"/>
      <c r="AC146" s="50"/>
      <c r="AD146" s="107"/>
      <c r="AE146" s="99"/>
      <c r="AF146" s="108"/>
      <c r="AG146" s="48"/>
      <c r="AH146" s="49"/>
      <c r="AI146" s="50"/>
      <c r="AJ146" s="48"/>
      <c r="AK146" s="49"/>
      <c r="AL146" s="50"/>
      <c r="AM146" s="104"/>
      <c r="AN146" s="99"/>
      <c r="AO146" s="105"/>
      <c r="AP146" s="107"/>
      <c r="AQ146" s="99"/>
      <c r="AR146" s="108"/>
      <c r="AS146" s="27"/>
    </row>
    <row r="147" spans="1:45" s="24" customFormat="1" ht="19.899999999999999" customHeight="1" x14ac:dyDescent="0.25">
      <c r="A147" s="67">
        <v>46</v>
      </c>
      <c r="B147" s="63">
        <v>2</v>
      </c>
      <c r="C147" s="64">
        <v>11</v>
      </c>
      <c r="D147" s="86" t="s">
        <v>6</v>
      </c>
      <c r="E147" s="86" t="s">
        <v>85</v>
      </c>
      <c r="F147" s="86" t="s">
        <v>2</v>
      </c>
      <c r="G147" s="87" t="s">
        <v>11</v>
      </c>
      <c r="H147" s="36" t="e">
        <f>#REF!</f>
        <v>#REF!</v>
      </c>
      <c r="I147" s="42"/>
      <c r="J147" s="43">
        <v>2</v>
      </c>
      <c r="K147" s="44"/>
      <c r="L147" s="42"/>
      <c r="M147" s="43">
        <v>7</v>
      </c>
      <c r="N147" s="44"/>
      <c r="O147" s="42"/>
      <c r="P147" s="43">
        <v>14</v>
      </c>
      <c r="Q147" s="44"/>
      <c r="R147" s="42"/>
      <c r="S147" s="43">
        <v>35</v>
      </c>
      <c r="T147" s="44"/>
      <c r="U147" s="42"/>
      <c r="V147" s="43">
        <v>37</v>
      </c>
      <c r="W147" s="44"/>
      <c r="X147" s="42"/>
      <c r="Y147" s="43">
        <v>65</v>
      </c>
      <c r="Z147" s="44"/>
      <c r="AA147" s="42"/>
      <c r="AB147" s="43">
        <v>70</v>
      </c>
      <c r="AC147" s="44"/>
      <c r="AD147" s="42"/>
      <c r="AE147" s="43">
        <v>75</v>
      </c>
      <c r="AF147" s="44"/>
      <c r="AG147" s="42"/>
      <c r="AH147" s="43">
        <v>85</v>
      </c>
      <c r="AI147" s="44"/>
      <c r="AJ147" s="42"/>
      <c r="AK147" s="43">
        <v>90</v>
      </c>
      <c r="AL147" s="44"/>
      <c r="AM147" s="42"/>
      <c r="AN147" s="43">
        <v>95</v>
      </c>
      <c r="AO147" s="44"/>
      <c r="AP147" s="42"/>
      <c r="AQ147" s="43">
        <v>100</v>
      </c>
      <c r="AR147" s="44"/>
      <c r="AS147" s="27"/>
    </row>
    <row r="148" spans="1:45" s="24" customFormat="1" ht="19.899999999999999" customHeight="1" x14ac:dyDescent="0.25">
      <c r="A148" s="67"/>
      <c r="B148" s="150" t="s">
        <v>131</v>
      </c>
      <c r="C148" s="151"/>
      <c r="D148" s="151"/>
      <c r="E148" s="151"/>
      <c r="F148" s="151"/>
      <c r="G148" s="152"/>
      <c r="H148" s="37"/>
      <c r="I148" s="45">
        <v>0</v>
      </c>
      <c r="J148" s="46"/>
      <c r="K148" s="47">
        <v>0</v>
      </c>
      <c r="L148" s="98">
        <v>10.305343511450381</v>
      </c>
      <c r="M148" s="134"/>
      <c r="N148" s="100">
        <f>L148</f>
        <v>10.305343511450381</v>
      </c>
      <c r="O148" s="98">
        <v>16.036259541984734</v>
      </c>
      <c r="P148" s="134"/>
      <c r="Q148" s="100">
        <f>O148</f>
        <v>16.036259541984734</v>
      </c>
      <c r="R148" s="98">
        <v>21.246183206106871</v>
      </c>
      <c r="S148" s="134"/>
      <c r="T148" s="100">
        <f>R148</f>
        <v>21.246183206106871</v>
      </c>
      <c r="U148" s="98"/>
      <c r="V148" s="106"/>
      <c r="W148" s="100"/>
      <c r="X148" s="98"/>
      <c r="Y148" s="106"/>
      <c r="Z148" s="100"/>
      <c r="AA148" s="98"/>
      <c r="AB148" s="106"/>
      <c r="AC148" s="100"/>
      <c r="AD148" s="98"/>
      <c r="AE148" s="106"/>
      <c r="AF148" s="100"/>
      <c r="AG148" s="45"/>
      <c r="AH148" s="46"/>
      <c r="AI148" s="47"/>
      <c r="AJ148" s="45"/>
      <c r="AK148" s="46"/>
      <c r="AL148" s="47"/>
      <c r="AM148" s="98"/>
      <c r="AN148" s="103"/>
      <c r="AO148" s="100"/>
      <c r="AP148" s="98"/>
      <c r="AQ148" s="106"/>
      <c r="AR148" s="100"/>
      <c r="AS148" s="27"/>
    </row>
    <row r="149" spans="1:45" s="24" customFormat="1" ht="19.899999999999999" customHeight="1" x14ac:dyDescent="0.25">
      <c r="A149" s="67"/>
      <c r="B149" s="147"/>
      <c r="C149" s="148"/>
      <c r="D149" s="148"/>
      <c r="E149" s="148"/>
      <c r="F149" s="148"/>
      <c r="G149" s="149"/>
      <c r="H149" s="38"/>
      <c r="I149" s="48"/>
      <c r="J149" s="49">
        <v>0</v>
      </c>
      <c r="K149" s="50"/>
      <c r="L149" s="104"/>
      <c r="M149" s="99">
        <f>L148</f>
        <v>10.305343511450381</v>
      </c>
      <c r="N149" s="135"/>
      <c r="O149" s="104"/>
      <c r="P149" s="99">
        <f>O148</f>
        <v>16.036259541984734</v>
      </c>
      <c r="Q149" s="135"/>
      <c r="R149" s="104"/>
      <c r="S149" s="99">
        <f>R148</f>
        <v>21.246183206106871</v>
      </c>
      <c r="T149" s="135"/>
      <c r="U149" s="107"/>
      <c r="V149" s="99"/>
      <c r="W149" s="108"/>
      <c r="X149" s="107"/>
      <c r="Y149" s="99"/>
      <c r="Z149" s="108"/>
      <c r="AA149" s="107"/>
      <c r="AB149" s="99"/>
      <c r="AC149" s="108"/>
      <c r="AD149" s="107"/>
      <c r="AE149" s="99"/>
      <c r="AF149" s="108"/>
      <c r="AG149" s="48"/>
      <c r="AH149" s="49"/>
      <c r="AI149" s="50"/>
      <c r="AJ149" s="48"/>
      <c r="AK149" s="49"/>
      <c r="AL149" s="50"/>
      <c r="AM149" s="104"/>
      <c r="AN149" s="99"/>
      <c r="AO149" s="105"/>
      <c r="AP149" s="107"/>
      <c r="AQ149" s="99"/>
      <c r="AR149" s="108"/>
      <c r="AS149" s="27"/>
    </row>
    <row r="150" spans="1:45" s="24" customFormat="1" ht="19.899999999999999" customHeight="1" x14ac:dyDescent="0.25">
      <c r="A150" s="62">
        <v>47</v>
      </c>
      <c r="B150" s="63">
        <v>2</v>
      </c>
      <c r="C150" s="64">
        <v>11</v>
      </c>
      <c r="D150" s="86" t="s">
        <v>6</v>
      </c>
      <c r="E150" s="86" t="s">
        <v>85</v>
      </c>
      <c r="F150" s="86" t="s">
        <v>2</v>
      </c>
      <c r="G150" s="87" t="s">
        <v>13</v>
      </c>
      <c r="H150" s="36" t="e">
        <f>#REF!</f>
        <v>#REF!</v>
      </c>
      <c r="I150" s="42"/>
      <c r="J150" s="43">
        <v>20</v>
      </c>
      <c r="K150" s="44"/>
      <c r="L150" s="42"/>
      <c r="M150" s="43">
        <v>30</v>
      </c>
      <c r="N150" s="44"/>
      <c r="O150" s="42"/>
      <c r="P150" s="43">
        <v>40</v>
      </c>
      <c r="Q150" s="44"/>
      <c r="R150" s="42"/>
      <c r="S150" s="43">
        <v>50</v>
      </c>
      <c r="T150" s="44"/>
      <c r="U150" s="42"/>
      <c r="V150" s="43">
        <v>60</v>
      </c>
      <c r="W150" s="44"/>
      <c r="X150" s="42"/>
      <c r="Y150" s="43">
        <v>75</v>
      </c>
      <c r="Z150" s="44"/>
      <c r="AA150" s="42"/>
      <c r="AB150" s="43">
        <v>80</v>
      </c>
      <c r="AC150" s="44"/>
      <c r="AD150" s="42"/>
      <c r="AE150" s="43">
        <v>85</v>
      </c>
      <c r="AF150" s="44"/>
      <c r="AG150" s="42"/>
      <c r="AH150" s="43">
        <v>90</v>
      </c>
      <c r="AI150" s="44"/>
      <c r="AJ150" s="42"/>
      <c r="AK150" s="43">
        <v>92</v>
      </c>
      <c r="AL150" s="44"/>
      <c r="AM150" s="42"/>
      <c r="AN150" s="43">
        <v>96</v>
      </c>
      <c r="AO150" s="44"/>
      <c r="AP150" s="42"/>
      <c r="AQ150" s="43">
        <v>100</v>
      </c>
      <c r="AR150" s="44"/>
      <c r="AS150" s="27"/>
    </row>
    <row r="151" spans="1:45" s="24" customFormat="1" ht="19.899999999999999" customHeight="1" x14ac:dyDescent="0.25">
      <c r="A151" s="67"/>
      <c r="B151" s="172" t="s">
        <v>132</v>
      </c>
      <c r="C151" s="173"/>
      <c r="D151" s="173"/>
      <c r="E151" s="173"/>
      <c r="F151" s="173"/>
      <c r="G151" s="174"/>
      <c r="H151" s="37"/>
      <c r="I151" s="45">
        <v>0</v>
      </c>
      <c r="J151" s="46"/>
      <c r="K151" s="47">
        <f>I151</f>
        <v>0</v>
      </c>
      <c r="L151" s="98">
        <v>1.8645290064946134</v>
      </c>
      <c r="M151" s="103"/>
      <c r="N151" s="117">
        <f>L151</f>
        <v>1.8645290064946134</v>
      </c>
      <c r="O151" s="98">
        <v>16.276715337317388</v>
      </c>
      <c r="P151" s="134"/>
      <c r="Q151" s="100">
        <f>O151</f>
        <v>16.276715337317388</v>
      </c>
      <c r="R151" s="98">
        <v>48.308240518685672</v>
      </c>
      <c r="S151" s="134"/>
      <c r="T151" s="100">
        <f>R151</f>
        <v>48.308240518685672</v>
      </c>
      <c r="U151" s="98"/>
      <c r="V151" s="106"/>
      <c r="W151" s="100"/>
      <c r="X151" s="98"/>
      <c r="Y151" s="106"/>
      <c r="Z151" s="100"/>
      <c r="AA151" s="98"/>
      <c r="AB151" s="106"/>
      <c r="AC151" s="100"/>
      <c r="AD151" s="98"/>
      <c r="AE151" s="106"/>
      <c r="AF151" s="100"/>
      <c r="AG151" s="98"/>
      <c r="AH151" s="103"/>
      <c r="AI151" s="100"/>
      <c r="AJ151" s="98"/>
      <c r="AK151" s="103"/>
      <c r="AL151" s="100"/>
      <c r="AM151" s="98"/>
      <c r="AN151" s="103"/>
      <c r="AO151" s="100"/>
      <c r="AP151" s="98"/>
      <c r="AQ151" s="106"/>
      <c r="AR151" s="100"/>
      <c r="AS151" s="27"/>
    </row>
    <row r="152" spans="1:45" s="24" customFormat="1" ht="17.45" customHeight="1" x14ac:dyDescent="0.25">
      <c r="A152" s="70"/>
      <c r="B152" s="160"/>
      <c r="C152" s="161"/>
      <c r="D152" s="161"/>
      <c r="E152" s="161"/>
      <c r="F152" s="161"/>
      <c r="G152" s="162"/>
      <c r="H152" s="38"/>
      <c r="I152" s="48"/>
      <c r="J152" s="49">
        <f>I151</f>
        <v>0</v>
      </c>
      <c r="K152" s="93"/>
      <c r="L152" s="104"/>
      <c r="M152" s="121">
        <f>L151</f>
        <v>1.8645290064946134</v>
      </c>
      <c r="N152" s="105"/>
      <c r="O152" s="104"/>
      <c r="P152" s="99">
        <f>O151</f>
        <v>16.276715337317388</v>
      </c>
      <c r="Q152" s="135"/>
      <c r="R152" s="104"/>
      <c r="S152" s="99">
        <f>R151</f>
        <v>48.308240518685672</v>
      </c>
      <c r="T152" s="135"/>
      <c r="U152" s="107"/>
      <c r="V152" s="99"/>
      <c r="W152" s="108"/>
      <c r="X152" s="107"/>
      <c r="Y152" s="99"/>
      <c r="Z152" s="108"/>
      <c r="AA152" s="107"/>
      <c r="AB152" s="99"/>
      <c r="AC152" s="108"/>
      <c r="AD152" s="107"/>
      <c r="AE152" s="99"/>
      <c r="AF152" s="108"/>
      <c r="AG152" s="104"/>
      <c r="AH152" s="99"/>
      <c r="AI152" s="105"/>
      <c r="AJ152" s="104"/>
      <c r="AK152" s="99"/>
      <c r="AL152" s="105"/>
      <c r="AM152" s="104"/>
      <c r="AN152" s="99"/>
      <c r="AO152" s="105"/>
      <c r="AP152" s="107"/>
      <c r="AQ152" s="99"/>
      <c r="AR152" s="108"/>
      <c r="AS152" s="27"/>
    </row>
    <row r="153" spans="1:45" s="24" customFormat="1" ht="19.899999999999999" customHeight="1" x14ac:dyDescent="0.25">
      <c r="A153" s="62">
        <v>48</v>
      </c>
      <c r="B153" s="63">
        <v>3</v>
      </c>
      <c r="C153" s="64">
        <v>28</v>
      </c>
      <c r="D153" s="86" t="s">
        <v>12</v>
      </c>
      <c r="E153" s="86" t="s">
        <v>85</v>
      </c>
      <c r="F153" s="86" t="s">
        <v>2</v>
      </c>
      <c r="G153" s="87" t="s">
        <v>1</v>
      </c>
      <c r="H153" s="36" t="e">
        <f>#REF!</f>
        <v>#REF!</v>
      </c>
      <c r="I153" s="42"/>
      <c r="J153" s="43">
        <v>0</v>
      </c>
      <c r="K153" s="44"/>
      <c r="L153" s="42"/>
      <c r="M153" s="43">
        <v>20</v>
      </c>
      <c r="N153" s="44"/>
      <c r="O153" s="42"/>
      <c r="P153" s="43">
        <v>25</v>
      </c>
      <c r="Q153" s="44"/>
      <c r="R153" s="42"/>
      <c r="S153" s="43">
        <v>30</v>
      </c>
      <c r="T153" s="44"/>
      <c r="U153" s="42"/>
      <c r="V153" s="43">
        <v>75</v>
      </c>
      <c r="W153" s="44"/>
      <c r="X153" s="42"/>
      <c r="Y153" s="43">
        <v>100</v>
      </c>
      <c r="Z153" s="44"/>
      <c r="AA153" s="42"/>
      <c r="AB153" s="43">
        <v>100</v>
      </c>
      <c r="AC153" s="44"/>
      <c r="AD153" s="42"/>
      <c r="AE153" s="43">
        <v>100</v>
      </c>
      <c r="AF153" s="44"/>
      <c r="AG153" s="42"/>
      <c r="AH153" s="43">
        <v>100</v>
      </c>
      <c r="AI153" s="44"/>
      <c r="AJ153" s="42"/>
      <c r="AK153" s="43">
        <v>100</v>
      </c>
      <c r="AL153" s="44"/>
      <c r="AM153" s="42"/>
      <c r="AN153" s="43">
        <v>100</v>
      </c>
      <c r="AO153" s="44"/>
      <c r="AP153" s="42"/>
      <c r="AQ153" s="43">
        <v>100</v>
      </c>
      <c r="AR153" s="44"/>
    </row>
    <row r="154" spans="1:45" s="24" customFormat="1" ht="19.899999999999999" customHeight="1" x14ac:dyDescent="0.25">
      <c r="A154" s="67"/>
      <c r="B154" s="150" t="s">
        <v>133</v>
      </c>
      <c r="C154" s="151"/>
      <c r="D154" s="151"/>
      <c r="E154" s="151"/>
      <c r="F154" s="151"/>
      <c r="G154" s="152"/>
      <c r="H154" s="37"/>
      <c r="I154" s="45">
        <v>0</v>
      </c>
      <c r="J154" s="46"/>
      <c r="K154" s="47">
        <v>0</v>
      </c>
      <c r="L154" s="45">
        <v>0</v>
      </c>
      <c r="M154" s="46"/>
      <c r="N154" s="47">
        <f>L154</f>
        <v>0</v>
      </c>
      <c r="O154" s="98">
        <v>3.7240000000000002</v>
      </c>
      <c r="P154" s="134"/>
      <c r="Q154" s="100">
        <f>O154</f>
        <v>3.7240000000000002</v>
      </c>
      <c r="R154" s="98">
        <v>52.582999999999998</v>
      </c>
      <c r="S154" s="134"/>
      <c r="T154" s="100">
        <f>R154</f>
        <v>52.582999999999998</v>
      </c>
      <c r="U154" s="98"/>
      <c r="V154" s="106"/>
      <c r="W154" s="100"/>
      <c r="X154" s="98"/>
      <c r="Y154" s="106"/>
      <c r="Z154" s="100"/>
      <c r="AA154" s="98"/>
      <c r="AB154" s="106"/>
      <c r="AC154" s="100"/>
      <c r="AD154" s="98"/>
      <c r="AE154" s="106"/>
      <c r="AF154" s="100"/>
      <c r="AG154" s="45"/>
      <c r="AH154" s="103"/>
      <c r="AI154" s="100"/>
      <c r="AJ154" s="45"/>
      <c r="AK154" s="103"/>
      <c r="AL154" s="100"/>
      <c r="AM154" s="45"/>
      <c r="AN154" s="103"/>
      <c r="AO154" s="100"/>
      <c r="AP154" s="45"/>
      <c r="AQ154" s="103"/>
      <c r="AR154" s="100"/>
    </row>
    <row r="155" spans="1:45" s="24" customFormat="1" ht="19.899999999999999" customHeight="1" x14ac:dyDescent="0.25">
      <c r="A155" s="70"/>
      <c r="B155" s="147"/>
      <c r="C155" s="148"/>
      <c r="D155" s="148"/>
      <c r="E155" s="148"/>
      <c r="F155" s="148"/>
      <c r="G155" s="149"/>
      <c r="H155" s="38"/>
      <c r="I155" s="48"/>
      <c r="J155" s="49">
        <v>0</v>
      </c>
      <c r="K155" s="50"/>
      <c r="L155" s="48"/>
      <c r="M155" s="49">
        <f>L154</f>
        <v>0</v>
      </c>
      <c r="N155" s="50"/>
      <c r="O155" s="104"/>
      <c r="P155" s="99">
        <f>O154</f>
        <v>3.7240000000000002</v>
      </c>
      <c r="Q155" s="135"/>
      <c r="R155" s="104"/>
      <c r="S155" s="99">
        <f>R154</f>
        <v>52.582999999999998</v>
      </c>
      <c r="T155" s="135"/>
      <c r="U155" s="107"/>
      <c r="V155" s="99"/>
      <c r="W155" s="108"/>
      <c r="X155" s="107"/>
      <c r="Y155" s="99"/>
      <c r="Z155" s="108"/>
      <c r="AA155" s="107"/>
      <c r="AB155" s="99"/>
      <c r="AC155" s="108"/>
      <c r="AD155" s="107"/>
      <c r="AE155" s="99"/>
      <c r="AF155" s="108"/>
      <c r="AG155" s="48"/>
      <c r="AH155" s="99"/>
      <c r="AI155" s="105"/>
      <c r="AJ155" s="48"/>
      <c r="AK155" s="99"/>
      <c r="AL155" s="105"/>
      <c r="AM155" s="48"/>
      <c r="AN155" s="99"/>
      <c r="AO155" s="105"/>
      <c r="AP155" s="48"/>
      <c r="AQ155" s="99"/>
      <c r="AR155" s="105"/>
    </row>
    <row r="156" spans="1:45" ht="19.899999999999999" customHeight="1" x14ac:dyDescent="0.2">
      <c r="A156" s="175" t="s">
        <v>14</v>
      </c>
      <c r="B156" s="176"/>
      <c r="C156" s="176"/>
      <c r="D156" s="176"/>
      <c r="E156" s="176"/>
      <c r="F156" s="176"/>
      <c r="G156" s="176"/>
      <c r="H156" s="181" t="e">
        <f>SUM(H12:H155)</f>
        <v>#REF!</v>
      </c>
      <c r="I156" s="53"/>
      <c r="J156" s="54">
        <v>7</v>
      </c>
      <c r="K156" s="44"/>
      <c r="L156" s="42"/>
      <c r="M156" s="54">
        <v>20</v>
      </c>
      <c r="N156" s="44"/>
      <c r="O156" s="53"/>
      <c r="P156" s="54">
        <v>32</v>
      </c>
      <c r="Q156" s="44"/>
      <c r="R156" s="42"/>
      <c r="S156" s="54">
        <v>41</v>
      </c>
      <c r="T156" s="44"/>
      <c r="U156" s="42"/>
      <c r="V156" s="54">
        <v>51</v>
      </c>
      <c r="W156" s="44"/>
      <c r="X156" s="42"/>
      <c r="Y156" s="54">
        <v>60</v>
      </c>
      <c r="Z156" s="44"/>
      <c r="AA156" s="42"/>
      <c r="AB156" s="54">
        <v>68</v>
      </c>
      <c r="AC156" s="44"/>
      <c r="AD156" s="42"/>
      <c r="AE156" s="54">
        <v>77</v>
      </c>
      <c r="AF156" s="44"/>
      <c r="AG156" s="42"/>
      <c r="AH156" s="54">
        <v>84</v>
      </c>
      <c r="AI156" s="44"/>
      <c r="AJ156" s="42"/>
      <c r="AK156" s="54">
        <v>91</v>
      </c>
      <c r="AL156" s="44"/>
      <c r="AM156" s="42"/>
      <c r="AN156" s="54">
        <v>95</v>
      </c>
      <c r="AO156" s="44"/>
      <c r="AP156" s="42"/>
      <c r="AQ156" s="54">
        <v>100</v>
      </c>
      <c r="AR156" s="44"/>
    </row>
    <row r="157" spans="1:45" ht="19.899999999999999" customHeight="1" x14ac:dyDescent="0.2">
      <c r="A157" s="177"/>
      <c r="B157" s="178"/>
      <c r="C157" s="178"/>
      <c r="D157" s="178"/>
      <c r="E157" s="178"/>
      <c r="F157" s="178"/>
      <c r="G157" s="178"/>
      <c r="H157" s="182"/>
      <c r="I157" s="115">
        <v>1.91</v>
      </c>
      <c r="J157" s="103"/>
      <c r="K157" s="116">
        <f>I157</f>
        <v>1.91</v>
      </c>
      <c r="L157" s="115">
        <v>4.8151543003635195</v>
      </c>
      <c r="M157" s="103"/>
      <c r="N157" s="116">
        <f>L157</f>
        <v>4.8151543003635195</v>
      </c>
      <c r="O157" s="115">
        <v>16.148136407820413</v>
      </c>
      <c r="P157" s="103"/>
      <c r="Q157" s="116">
        <f>O157</f>
        <v>16.148136407820413</v>
      </c>
      <c r="R157" s="115">
        <v>36.031347990313044</v>
      </c>
      <c r="S157" s="103"/>
      <c r="T157" s="116">
        <f>R157</f>
        <v>36.031347990313044</v>
      </c>
      <c r="U157" s="109"/>
      <c r="V157" s="110"/>
      <c r="W157" s="111"/>
      <c r="X157" s="109"/>
      <c r="Y157" s="110"/>
      <c r="Z157" s="111"/>
      <c r="AA157" s="109"/>
      <c r="AB157" s="110"/>
      <c r="AC157" s="111"/>
      <c r="AD157" s="109"/>
      <c r="AE157" s="110"/>
      <c r="AF157" s="111"/>
      <c r="AG157" s="109"/>
      <c r="AH157" s="122"/>
      <c r="AI157" s="118"/>
      <c r="AJ157" s="109"/>
      <c r="AK157" s="122"/>
      <c r="AL157" s="118"/>
      <c r="AM157" s="109"/>
      <c r="AN157" s="122"/>
      <c r="AO157" s="118"/>
      <c r="AP157" s="109"/>
      <c r="AQ157" s="122"/>
      <c r="AR157" s="118"/>
    </row>
    <row r="158" spans="1:45" ht="17.45" customHeight="1" x14ac:dyDescent="0.2">
      <c r="A158" s="179"/>
      <c r="B158" s="180"/>
      <c r="C158" s="180"/>
      <c r="D158" s="180"/>
      <c r="E158" s="180"/>
      <c r="F158" s="180"/>
      <c r="G158" s="180"/>
      <c r="H158" s="183"/>
      <c r="I158" s="104"/>
      <c r="J158" s="128">
        <f>I157</f>
        <v>1.91</v>
      </c>
      <c r="K158" s="105"/>
      <c r="L158" s="104"/>
      <c r="M158" s="128">
        <f>L157</f>
        <v>4.8151543003635195</v>
      </c>
      <c r="N158" s="105"/>
      <c r="O158" s="104"/>
      <c r="P158" s="128">
        <f>O157</f>
        <v>16.148136407820413</v>
      </c>
      <c r="Q158" s="105"/>
      <c r="R158" s="104"/>
      <c r="S158" s="128">
        <f>R157</f>
        <v>36.031347990313044</v>
      </c>
      <c r="T158" s="105"/>
      <c r="U158" s="112"/>
      <c r="V158" s="113"/>
      <c r="W158" s="114"/>
      <c r="X158" s="112"/>
      <c r="Y158" s="113"/>
      <c r="Z158" s="114"/>
      <c r="AA158" s="112"/>
      <c r="AB158" s="113"/>
      <c r="AC158" s="114"/>
      <c r="AD158" s="112"/>
      <c r="AE158" s="113"/>
      <c r="AF158" s="114"/>
      <c r="AG158" s="123"/>
      <c r="AH158" s="119"/>
      <c r="AI158" s="124"/>
      <c r="AJ158" s="123"/>
      <c r="AK158" s="119"/>
      <c r="AL158" s="124"/>
      <c r="AM158" s="123"/>
      <c r="AN158" s="119"/>
      <c r="AO158" s="124"/>
      <c r="AP158" s="123"/>
      <c r="AQ158" s="119"/>
      <c r="AR158" s="124"/>
    </row>
    <row r="159" spans="1:45" ht="17.45" customHeight="1" x14ac:dyDescent="0.2"/>
    <row r="160" spans="1:45" ht="16.149999999999999" customHeight="1" x14ac:dyDescent="0.2">
      <c r="AA160" s="153" t="s">
        <v>139</v>
      </c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</row>
    <row r="161" spans="1:44" ht="16.149999999999999" customHeight="1" x14ac:dyDescent="0.2">
      <c r="A161" s="53"/>
      <c r="B161" s="54" t="s">
        <v>64</v>
      </c>
      <c r="C161" s="55"/>
      <c r="G161" s="1" t="s">
        <v>65</v>
      </c>
    </row>
    <row r="162" spans="1:44" ht="15.6" customHeight="1" x14ac:dyDescent="0.2">
      <c r="A162" s="56" t="s">
        <v>66</v>
      </c>
      <c r="B162" s="57"/>
      <c r="C162" s="58" t="s">
        <v>67</v>
      </c>
      <c r="G162" s="1" t="s">
        <v>68</v>
      </c>
      <c r="AE162" s="94"/>
      <c r="AF162" s="1" t="s">
        <v>73</v>
      </c>
    </row>
    <row r="163" spans="1:44" ht="16.149999999999999" customHeight="1" x14ac:dyDescent="0.2">
      <c r="A163" s="60"/>
      <c r="B163" s="59" t="s">
        <v>69</v>
      </c>
      <c r="C163" s="61"/>
      <c r="G163" s="1" t="s">
        <v>70</v>
      </c>
      <c r="AF163" s="1" t="s">
        <v>26</v>
      </c>
    </row>
    <row r="164" spans="1:44" x14ac:dyDescent="0.2">
      <c r="G164" s="1" t="s">
        <v>71</v>
      </c>
      <c r="Z164" s="25"/>
      <c r="AF164" s="1" t="s">
        <v>27</v>
      </c>
    </row>
    <row r="165" spans="1:44" x14ac:dyDescent="0.2">
      <c r="G165" s="1" t="s">
        <v>72</v>
      </c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</row>
    <row r="166" spans="1:44" x14ac:dyDescent="0.2"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</row>
    <row r="167" spans="1:44" x14ac:dyDescent="0.2"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</row>
    <row r="168" spans="1:44" ht="15" x14ac:dyDescent="0.25">
      <c r="AD168" s="41"/>
      <c r="AE168" s="41"/>
      <c r="AF168" s="17" t="s">
        <v>125</v>
      </c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</row>
    <row r="169" spans="1:44" x14ac:dyDescent="0.2">
      <c r="AF169" s="1" t="s">
        <v>28</v>
      </c>
    </row>
    <row r="170" spans="1:44" x14ac:dyDescent="0.2">
      <c r="AF170" s="1" t="s">
        <v>124</v>
      </c>
    </row>
    <row r="172" spans="1:44" x14ac:dyDescent="0.2">
      <c r="J172" s="97" t="e">
        <f>#REF!+J153+#REF!+J150+J147+#REF!+J141+J138+J135+J132+J129+J126+J123+#REF!+#REF!+#REF!+J120+J117+J114+J111+J108+J105+J102+J99+#REF!+J93+J90+J87+J84+J81+J78+J75+J72+J66+J63+J60+J57+J54+J51+J48+J42+J39+J36+J33+J30+J27+J24+J21+J18+J15+J12</f>
        <v>#REF!</v>
      </c>
      <c r="K172" s="97" t="e">
        <f>#REF!+K153+#REF!+K150+K147+#REF!+K141+K138+K135+K132+K129+K126+K123+#REF!+#REF!+#REF!+K120+K117+K114+K111+K108+K105+K102+K99+#REF!+K93+K90+K87+K84+K81+K78+K75+K72+K66+K63+K60+K57+K54+K51+K48+K42+K39+K36+K33+K30+K27+K24+K21+K18+K15+K12</f>
        <v>#REF!</v>
      </c>
      <c r="L172" s="97" t="e">
        <f>#REF!+L153+#REF!+L150+L147+#REF!+L141+L138+L135+L132+L129+L126+L123+#REF!+#REF!+#REF!+L120+L117+L114+L111+L108+L105+L102+L99+#REF!+L93+L90+L87+L84+L81+L78+L75+L72+L66+L63+L60+L57+L54+L51+L48+L42+L39+L36+L33+L30+L27+L24+L21+L18+L15+L12</f>
        <v>#REF!</v>
      </c>
      <c r="M172" s="97" t="e">
        <f>#REF!+M153+#REF!+M150+M147+#REF!+M141+M138+M135+M132+M129+M126+M123+#REF!+#REF!+#REF!+M120+M117+M114+M111+M108+M105+M102+M99+#REF!+M93+M90+M87+M84+M81+M78+M75+M72+M66+M63+M60+M57+M54+M51+M48+M42+M39+M36+M33+M30+M27+M24+M21+M18+M15+M12</f>
        <v>#REF!</v>
      </c>
      <c r="N172" s="97" t="e">
        <f>#REF!+N153+#REF!+N150+N147+#REF!+N141+N138+N135+N132+N129+N126+N123+#REF!+#REF!+#REF!+N120+N117+N114+N111+N108+N105+N102+N99+#REF!+N93+N90+N87+N84+N81+N78+N75+N72+N66+N63+N60+N57+N54+N51+N48+N42+N39+N36+N33+N30+N27+N24+N21+N18+N15+N12</f>
        <v>#REF!</v>
      </c>
      <c r="O172" s="97" t="e">
        <f>#REF!+O153+#REF!+O150+O147+#REF!+O141+O138+O135+O132+O129+O126+O123+#REF!+#REF!+#REF!+O120+O117+O114+O111+O108+O105+O102+O99+#REF!+O93+O90+O87+O84+O81+O78+O75+O72+O66+O63+O60+O57+O54+O51+O48+O42+O39+O36+O33+O30+O27+O24+O21+O18+O15+O12</f>
        <v>#REF!</v>
      </c>
      <c r="P172" s="97" t="e">
        <f>#REF!+P153+#REF!+P150+P147+#REF!+P141+P138+P135+P132+P129+P126+P123+#REF!+#REF!+#REF!+P120+P117+P114+P111+P108+P105+P102+P99+#REF!+P93+P90+P87+P84+P81+P78+P75+P72+P66+P63+P60+P57+P54+P51+P48+P42+P39+P36+P33+P30+P27+P24+P21+P18+P15+P12</f>
        <v>#REF!</v>
      </c>
      <c r="Q172" s="97" t="e">
        <f>#REF!+Q153+#REF!+Q150+Q147+#REF!+Q141+Q138+Q135+Q132+Q129+Q126+Q123+#REF!+#REF!+#REF!+Q120+Q117+Q114+Q111+Q108+Q105+Q102+Q99+#REF!+Q93+Q90+Q87+Q84+Q81+Q78+Q75+Q72+Q66+Q63+Q60+Q57+Q54+Q51+Q48+Q42+Q39+Q36+Q33+Q30+Q27+Q24+Q21+Q18+Q15+Q12</f>
        <v>#REF!</v>
      </c>
      <c r="R172" s="97" t="e">
        <f>#REF!+R153+#REF!+R150+R147+#REF!+R141+R138+R135+R132+R129+R126+R123+#REF!+#REF!+#REF!+R120+R117+R114+R111+R108+R105+R102+R99+#REF!+R93+R90+R87+R84+R81+R78+R75+R72+R66+R63+R60+R57+R54+R51+R48+R42+R39+R36+R33+R30+R27+R24+R21+R18+R15+R12</f>
        <v>#REF!</v>
      </c>
      <c r="S172" s="97" t="e">
        <f>#REF!+S153+#REF!+S150+S147+#REF!+S141+S138+S135+S132+S129+S126+S123+#REF!+#REF!+#REF!+S120+S117+S114+S111+S108+S105+S102+S99+#REF!+S93+S90+S87+S84+S81+S78+S75+S72+S66+S63+S60+S57+S54+S51+S48+S42+S39+S36+S33+S30+S27+S24+S21+S18+S15+S12</f>
        <v>#REF!</v>
      </c>
      <c r="T172" s="97" t="e">
        <f>#REF!+T153+#REF!+T150+T147+#REF!+T141+T138+T135+T132+T129+T126+T123+#REF!+#REF!+#REF!+T120+T117+T114+T111+T108+T105+T102+T99+#REF!+T93+T90+T87+T84+T81+T78+T75+T72+T66+T63+T60+T57+T54+T51+T48+T42+T39+T36+T33+T30+T27+T24+T21+T18+T15+T12</f>
        <v>#REF!</v>
      </c>
      <c r="U172" s="97" t="e">
        <f>#REF!+U153+#REF!+U150+U147+#REF!+U141+U138+U135+U132+U129+U126+U123+#REF!+#REF!+#REF!+U120+U117+U114+U111+U108+U105+U102+U99+#REF!+U93+U90+U87+U84+U81+U78+U75+U72+U66+U63+U60+U57+U54+U51+U48+U42+U39+U36+U33+U30+U27+U24+U21+U18+U15+U12</f>
        <v>#REF!</v>
      </c>
      <c r="V172" s="97" t="e">
        <f>#REF!+V153+#REF!+V150+V147+#REF!+V141+V138+V135+V132+V129+V126+V123+#REF!+#REF!+#REF!+V120+V117+V114+V111+V108+V105+V102+V99+#REF!+V93+V90+V87+V84+V81+V78+V75+V72+V66+V63+V60+V57+V54+V51+V48+V42+V39+V36+V33+V30+V27+V24+V21+V18+V15+V12</f>
        <v>#REF!</v>
      </c>
      <c r="W172" s="97" t="e">
        <f>#REF!+W153+#REF!+W150+W147+#REF!+W141+W138+W135+W132+W129+W126+W123+#REF!+#REF!+#REF!+W120+W117+W114+W111+W108+W105+W102+W99+#REF!+W93+W90+W87+W84+W81+W78+W75+W72+W66+W63+W60+W57+W54+W51+W48+W42+W39+W36+W33+W30+W27+W24+W21+W18+W15+W12</f>
        <v>#REF!</v>
      </c>
      <c r="X172" s="97" t="e">
        <f>#REF!+X153+#REF!+X150+X147+#REF!+X141+X138+X135+X132+X129+X126+X123+#REF!+#REF!+#REF!+X120+X117+X114+X111+X108+X105+X102+X99+#REF!+X93+X90+X87+X84+X81+X78+X75+X72+X66+X63+X60+X57+X54+X51+X48+X42+X39+X36+X33+X30+X27+X24+X21+X18+X15+X12</f>
        <v>#REF!</v>
      </c>
      <c r="Y172" s="97" t="e">
        <f>#REF!+Y153+#REF!+Y150+Y147+#REF!+Y141+Y138+Y135+Y132+Y129+Y126+Y123+#REF!+#REF!+#REF!+Y120+Y117+Y114+Y111+Y108+Y105+Y102+Y99+#REF!+Y93+Y90+Y87+Y84+Y81+Y78+Y75+Y72+Y66+Y63+Y60+Y57+Y54+Y51+Y48+Y42+Y39+Y36+Y33+Y30+Y27+Y24+Y21+Y18+Y15+Y12</f>
        <v>#REF!</v>
      </c>
      <c r="Z172" s="97" t="e">
        <f>#REF!+Z153+#REF!+Z150+Z147+#REF!+Z141+Z138+Z135+Z132+Z129+Z126+Z123+#REF!+#REF!+#REF!+Z120+Z117+Z114+Z111+Z108+Z105+Z102+Z99+#REF!+Z93+Z90+Z87+Z84+Z81+Z78+Z75+Z72+Z66+Z63+Z60+Z57+Z54+Z51+Z48+Z42+Z39+Z36+Z33+Z30+Z27+Z24+Z21+Z18+Z15+Z12</f>
        <v>#REF!</v>
      </c>
      <c r="AA172" s="97" t="e">
        <f>#REF!+AA153+#REF!+AA150+AA147+#REF!+AA141+AA138+AA135+AA132+AA129+AA126+AA123+#REF!+#REF!+#REF!+AA120+AA117+AA114+AA111+AA108+AA105+AA102+AA99+#REF!+AA93+AA90+AA87+AA84+AA81+AA78+AA75+AA72+AA66+AA63+AA60+AA57+AA54+AA51+AA48+AA42+AA39+AA36+AA33+AA30+AA27+AA24+AA21+AA18+AA15+AA12</f>
        <v>#REF!</v>
      </c>
      <c r="AB172" s="97" t="e">
        <f>#REF!+AB153+#REF!+AB150+AB147+#REF!+AB141+AB138+AB135+AB132+AB129+AB126+AB123+#REF!+#REF!+#REF!+AB120+AB117+AB114+AB111+AB108+AB105+AB102+AB99+#REF!+AB93+AB90+AB87+AB84+AB81+AB78+AB75+AB72+AB66+AB63+AB60+AB57+AB54+AB51+AB48+AB42+AB39+AB36+AB33+AB30+AB27+AB24+AB21+AB18+AB15+AB12</f>
        <v>#REF!</v>
      </c>
      <c r="AC172" s="97" t="e">
        <f>#REF!+AC153+#REF!+AC150+AC147+#REF!+AC141+AC138+AC135+AC132+AC129+AC126+AC123+#REF!+#REF!+#REF!+AC120+AC117+AC114+AC111+AC108+AC105+AC102+AC99+#REF!+AC93+AC90+AC87+AC84+AC81+AC78+AC75+AC72+AC66+AC63+AC60+AC57+AC54+AC51+AC48+AC42+AC39+AC36+AC33+AC30+AC27+AC24+AC21+AC18+AC15+AC12</f>
        <v>#REF!</v>
      </c>
      <c r="AD172" s="97" t="e">
        <f>#REF!+AD153+#REF!+AD150+AD147+#REF!+AD141+AD138+AD135+AD132+AD129+AD126+AD123+#REF!+#REF!+#REF!+AD120+AD117+AD114+AD111+AD108+AD105+AD102+AD99+#REF!+AD93+AD90+AD87+AD84+AD81+AD78+AD75+AD72+AD66+AD63+AD60+AD57+AD54+AD51+AD48+AD42+AD39+AD36+AD33+AD30+AD27+AD24+AD21+AD18+AD15+AD12</f>
        <v>#REF!</v>
      </c>
      <c r="AE172" s="97" t="e">
        <f>#REF!+AE153+#REF!+AE150+AE147+#REF!+AE141+AE138+AE135+AE132+AE129+AE126+AE123+#REF!+#REF!+#REF!+AE120+AE117+AE114+AE111+AE108+AE105+AE102+AE99+#REF!+AE93+AE90+AE87+AE84+AE81+AE78+AE75+AE72+AE66+AE63+AE60+AE57+AE54+AE51+AE48+AE42+AE39+AE36+AE33+AE30+AE27+AE24+AE21+AE18+AE15+AE12</f>
        <v>#REF!</v>
      </c>
      <c r="AF172" s="97" t="e">
        <f>#REF!+AF153+#REF!+AF150+AF147+#REF!+AF141+AF138+AF135+AF132+AF129+AF126+AF123+#REF!+#REF!+#REF!+AF120+AF117+AF114+AF111+AF108+AF105+AF102+AF99+#REF!+AF93+AF90+AF87+AF84+AF81+AF78+AF75+AF72+AF66+AF63+AF60+AF57+AF54+AF51+AF48+AF42+AF39+AF36+AF33+AF30+AF27+AF24+AF21+AF18+AF15+AF12</f>
        <v>#REF!</v>
      </c>
      <c r="AG172" s="97" t="e">
        <f>#REF!+AG153+#REF!+AG150+AG147+#REF!+AG141+AG138+AG135+AG132+AG129+AG126+AG123+#REF!+#REF!+#REF!+AG120+AG117+AG114+AG111+AG108+AG105+AG102+AG99+#REF!+AG93+AG90+AG87+AG84+AG81+AG78+AG75+AG72+AG66+AG63+AG60+AG57+AG54+AG51+AG48+AG42+AG39+AG36+AG33+AG30+AG27+AG24+AG21+AG18+AG15+AG12</f>
        <v>#REF!</v>
      </c>
      <c r="AH172" s="97" t="e">
        <f>#REF!+AH153+#REF!+AH150+AH147+#REF!+AH141+AH138+AH135+AH132+AH129+AH126+AH123+#REF!+#REF!+#REF!+AH120+AH117+AH114+AH111+AH108+AH105+AH102+AH99+#REF!+AH93+AH90+AH87+AH84+AH81+AH78+AH75+AH72+AH66+AH63+AH60+AH57+AH54+AH51+AH48+AH42+AH39+AH36+AH33+AH30+AH27+AH24+AH21+AH18+AH15+AH12</f>
        <v>#REF!</v>
      </c>
      <c r="AI172" s="97" t="e">
        <f>#REF!+AI153+#REF!+AI150+AI147+#REF!+AI141+AI138+AI135+AI132+AI129+AI126+AI123+#REF!+#REF!+#REF!+AI120+AI117+AI114+AI111+AI108+AI105+AI102+AI99+#REF!+AI93+AI90+AI87+AI84+AI81+AI78+AI75+AI72+AI66+AI63+AI60+AI57+AI54+AI51+AI48+AI42+AI39+AI36+AI33+AI30+AI27+AI24+AI21+AI18+AI15+AI12</f>
        <v>#REF!</v>
      </c>
      <c r="AJ172" s="97" t="e">
        <f>#REF!+AJ153+#REF!+AJ150+AJ147+#REF!+AJ141+AJ138+AJ135+AJ132+AJ129+AJ126+AJ123+#REF!+#REF!+#REF!+AJ120+AJ117+AJ114+AJ111+AJ108+AJ105+AJ102+AJ99+#REF!+AJ93+AJ90+AJ87+AJ84+AJ81+AJ78+AJ75+AJ72+AJ66+AJ63+AJ60+AJ57+AJ54+AJ51+AJ48+AJ42+AJ39+AJ36+AJ33+AJ30+AJ27+AJ24+AJ21+AJ18+AJ15+AJ12</f>
        <v>#REF!</v>
      </c>
      <c r="AK172" s="97" t="e">
        <f>#REF!+AK153+#REF!+AK150+AK147+#REF!+AK141+AK138+AK135+AK132+AK129+AK126+AK123+#REF!+#REF!+#REF!+AK120+AK117+AK114+AK111+AK108+AK105+AK102+AK99+#REF!+AK93+AK90+AK87+AK84+AK81+AK78+AK75+AK72+AK66+AK63+AK60+AK57+AK54+AK51+AK48+AK42+AK39+AK36+AK33+AK30+AK27+AK24+AK21+AK18+AK15+AK12</f>
        <v>#REF!</v>
      </c>
      <c r="AL172" s="97" t="e">
        <f>#REF!+AL153+#REF!+AL150+AL147+#REF!+AL141+AL138+AL135+AL132+AL129+AL126+AL123+#REF!+#REF!+#REF!+AL120+AL117+AL114+AL111+AL108+AL105+AL102+AL99+#REF!+AL93+AL90+AL87+AL84+AL81+AL78+AL75+AL72+AL66+AL63+AL60+AL57+AL54+AL51+AL48+AL42+AL39+AL36+AL33+AL30+AL27+AL24+AL21+AL18+AL15+AL12</f>
        <v>#REF!</v>
      </c>
      <c r="AM172" s="97" t="e">
        <f>#REF!+AM153+#REF!+AM150+AM147+#REF!+AM141+AM138+AM135+AM132+AM129+AM126+AM123+#REF!+#REF!+#REF!+AM120+AM117+AM114+AM111+AM108+AM105+AM102+AM99+#REF!+AM93+AM90+AM87+AM84+AM81+AM78+AM75+AM72+AM66+AM63+AM60+AM57+AM54+AM51+AM48+AM42+AM39+AM36+AM33+AM30+AM27+AM24+AM21+AM18+AM15+AM12</f>
        <v>#REF!</v>
      </c>
      <c r="AN172" s="97" t="e">
        <f>#REF!+AN153+#REF!+AN150+AN147+#REF!+AN141+AN138+AN135+AN132+AN129+AN126+AN123+#REF!+#REF!+#REF!+AN120+AN117+AN114+AN111+AN108+AN105+AN102+AN99+#REF!+AN93+AN90+AN87+AN84+AN81+AN78+AN75+AN72+AN66+AN63+AN60+AN57+AN54+AN51+AN48+AN42+AN39+AN36+AN33+AN30+AN27+AN24+AN21+AN18+AN15+AN12</f>
        <v>#REF!</v>
      </c>
      <c r="AO172" s="97" t="e">
        <f>#REF!+AO153+#REF!+AO150+AO147+#REF!+AO141+AO138+AO135+AO132+AO129+AO126+AO123+#REF!+#REF!+#REF!+AO120+AO117+AO114+AO111+AO108+AO105+AO102+AO99+#REF!+AO93+AO90+AO87+AO84+AO81+AO78+AO75+AO72+AO66+AO63+AO60+AO57+AO54+AO51+AO48+AO42+AO39+AO36+AO33+AO30+AO27+AO24+AO21+AO18+AO15+AO12</f>
        <v>#REF!</v>
      </c>
      <c r="AP172" s="97" t="e">
        <f>#REF!+AP153+#REF!+AP150+AP147+#REF!+AP141+AP138+AP135+AP132+AP129+AP126+AP123+#REF!+#REF!+#REF!+AP120+AP117+AP114+AP111+AP108+AP105+AP102+AP99+#REF!+AP93+AP90+AP87+AP84+AP81+AP78+AP75+AP72+AP66+AP63+AP60+AP57+AP54+AP51+AP48+AP42+AP39+AP36+AP33+AP30+AP27+AP24+AP21+AP18+AP15+AP12</f>
        <v>#REF!</v>
      </c>
      <c r="AQ172" s="97" t="e">
        <f>#REF!+AQ153+#REF!+AQ150+AQ147+#REF!+AQ141+AQ138+AQ135+AQ132+AQ129+AQ126+AQ123+#REF!+#REF!+#REF!+AQ120+AQ117+AQ114+AQ111+AQ108+AQ105+AQ102+AQ99+#REF!+AQ93+AQ90+AQ87+AQ84+AQ81+AQ78+AQ75+AQ72+AQ66+AQ63+AQ60+AQ57+AQ54+AQ51+AQ48+AQ42+AQ39+AQ36+AQ33+AQ30+AQ27+AQ24+AQ21+AQ18+AQ15+AQ12</f>
        <v>#REF!</v>
      </c>
      <c r="AR172" s="97" t="e">
        <f>#REF!+AR153+#REF!+AR150+AR147+#REF!+AR141+AR138+AR135+AR132+AR129+AR126+AR123+#REF!+#REF!+#REF!+AR120+AR117+AR114+AR111+AR108+AR105+AR102+AR99+#REF!+AR93+AR90+AR87+AR84+AR81+AR78+AR75+AR72+AR66+AR63+AR60+AR57+AR54+AR51+AR48+AR42+AR39+AR36+AR33+AR30+AR27+AR24+AR21+AR18+AR15+AR12</f>
        <v>#REF!</v>
      </c>
    </row>
    <row r="173" spans="1:44" x14ac:dyDescent="0.2">
      <c r="J173" s="97" t="e">
        <f>J172/51</f>
        <v>#REF!</v>
      </c>
      <c r="K173" s="97" t="e">
        <f t="shared" ref="K173:AQ173" si="0">K172/51</f>
        <v>#REF!</v>
      </c>
      <c r="L173" s="97" t="e">
        <f t="shared" si="0"/>
        <v>#REF!</v>
      </c>
      <c r="M173" s="97" t="e">
        <f t="shared" si="0"/>
        <v>#REF!</v>
      </c>
      <c r="N173" s="97" t="e">
        <f t="shared" si="0"/>
        <v>#REF!</v>
      </c>
      <c r="O173" s="97" t="e">
        <f t="shared" si="0"/>
        <v>#REF!</v>
      </c>
      <c r="P173" s="97" t="e">
        <f t="shared" si="0"/>
        <v>#REF!</v>
      </c>
      <c r="Q173" s="97" t="e">
        <f t="shared" si="0"/>
        <v>#REF!</v>
      </c>
      <c r="R173" s="97" t="e">
        <f t="shared" si="0"/>
        <v>#REF!</v>
      </c>
      <c r="S173" s="97" t="e">
        <f t="shared" si="0"/>
        <v>#REF!</v>
      </c>
      <c r="T173" s="97" t="e">
        <f t="shared" si="0"/>
        <v>#REF!</v>
      </c>
      <c r="U173" s="97" t="e">
        <f t="shared" si="0"/>
        <v>#REF!</v>
      </c>
      <c r="V173" s="97" t="e">
        <f t="shared" si="0"/>
        <v>#REF!</v>
      </c>
      <c r="W173" s="97" t="e">
        <f t="shared" si="0"/>
        <v>#REF!</v>
      </c>
      <c r="X173" s="97" t="e">
        <f t="shared" si="0"/>
        <v>#REF!</v>
      </c>
      <c r="Y173" s="97" t="e">
        <f t="shared" si="0"/>
        <v>#REF!</v>
      </c>
      <c r="Z173" s="97" t="e">
        <f t="shared" si="0"/>
        <v>#REF!</v>
      </c>
      <c r="AA173" s="97" t="e">
        <f t="shared" si="0"/>
        <v>#REF!</v>
      </c>
      <c r="AB173" s="97" t="e">
        <f t="shared" si="0"/>
        <v>#REF!</v>
      </c>
      <c r="AC173" s="97" t="e">
        <f t="shared" si="0"/>
        <v>#REF!</v>
      </c>
      <c r="AD173" s="97" t="e">
        <f t="shared" si="0"/>
        <v>#REF!</v>
      </c>
      <c r="AE173" s="97" t="e">
        <f t="shared" si="0"/>
        <v>#REF!</v>
      </c>
      <c r="AF173" s="97" t="e">
        <f t="shared" si="0"/>
        <v>#REF!</v>
      </c>
      <c r="AG173" s="97" t="e">
        <f t="shared" si="0"/>
        <v>#REF!</v>
      </c>
      <c r="AH173" s="97" t="e">
        <f t="shared" si="0"/>
        <v>#REF!</v>
      </c>
      <c r="AI173" s="97" t="e">
        <f t="shared" si="0"/>
        <v>#REF!</v>
      </c>
      <c r="AJ173" s="97" t="e">
        <f t="shared" si="0"/>
        <v>#REF!</v>
      </c>
      <c r="AK173" s="97" t="e">
        <f t="shared" si="0"/>
        <v>#REF!</v>
      </c>
      <c r="AL173" s="97" t="e">
        <f t="shared" si="0"/>
        <v>#REF!</v>
      </c>
      <c r="AM173" s="97" t="e">
        <f t="shared" si="0"/>
        <v>#REF!</v>
      </c>
      <c r="AN173" s="97" t="e">
        <f t="shared" si="0"/>
        <v>#REF!</v>
      </c>
      <c r="AO173" s="97" t="e">
        <f t="shared" si="0"/>
        <v>#REF!</v>
      </c>
      <c r="AP173" s="97" t="e">
        <f t="shared" si="0"/>
        <v>#REF!</v>
      </c>
      <c r="AQ173" s="97" t="e">
        <f t="shared" si="0"/>
        <v>#REF!</v>
      </c>
      <c r="AR173" s="97"/>
    </row>
  </sheetData>
  <mergeCells count="81">
    <mergeCell ref="AA160:AR160"/>
    <mergeCell ref="B145:G146"/>
    <mergeCell ref="B148:G149"/>
    <mergeCell ref="B151:G152"/>
    <mergeCell ref="B154:G155"/>
    <mergeCell ref="A156:G158"/>
    <mergeCell ref="H156:H158"/>
    <mergeCell ref="B142:G143"/>
    <mergeCell ref="B109:G110"/>
    <mergeCell ref="B112:G113"/>
    <mergeCell ref="B115:G116"/>
    <mergeCell ref="B118:G119"/>
    <mergeCell ref="B121:G122"/>
    <mergeCell ref="B124:G125"/>
    <mergeCell ref="B127:G128"/>
    <mergeCell ref="B130:G131"/>
    <mergeCell ref="B133:G134"/>
    <mergeCell ref="B136:G137"/>
    <mergeCell ref="B139:G140"/>
    <mergeCell ref="B106:G107"/>
    <mergeCell ref="B73:G74"/>
    <mergeCell ref="B76:G77"/>
    <mergeCell ref="B79:G80"/>
    <mergeCell ref="B82:G83"/>
    <mergeCell ref="B85:G86"/>
    <mergeCell ref="B88:G89"/>
    <mergeCell ref="B91:G92"/>
    <mergeCell ref="B94:G95"/>
    <mergeCell ref="B97:G98"/>
    <mergeCell ref="B100:G101"/>
    <mergeCell ref="B103:G104"/>
    <mergeCell ref="B70:G71"/>
    <mergeCell ref="B37:G38"/>
    <mergeCell ref="B40:G41"/>
    <mergeCell ref="B43:G44"/>
    <mergeCell ref="B46:G47"/>
    <mergeCell ref="B49:G50"/>
    <mergeCell ref="B52:G53"/>
    <mergeCell ref="B55:G56"/>
    <mergeCell ref="B58:G59"/>
    <mergeCell ref="B61:G62"/>
    <mergeCell ref="B64:G65"/>
    <mergeCell ref="B67:G68"/>
    <mergeCell ref="B34:G35"/>
    <mergeCell ref="AG11:AI11"/>
    <mergeCell ref="AJ11:AL11"/>
    <mergeCell ref="AM11:AO11"/>
    <mergeCell ref="AP11:AR11"/>
    <mergeCell ref="B13:G14"/>
    <mergeCell ref="B16:G17"/>
    <mergeCell ref="B19:G20"/>
    <mergeCell ref="B22:G23"/>
    <mergeCell ref="B25:G26"/>
    <mergeCell ref="B28:G29"/>
    <mergeCell ref="B31:G32"/>
    <mergeCell ref="U11:W11"/>
    <mergeCell ref="X11:Z11"/>
    <mergeCell ref="AA11:AC11"/>
    <mergeCell ref="AD11:AF11"/>
    <mergeCell ref="X9:Z10"/>
    <mergeCell ref="AA9:AC10"/>
    <mergeCell ref="AD9:AF10"/>
    <mergeCell ref="B11:G11"/>
    <mergeCell ref="I11:K11"/>
    <mergeCell ref="L11:N11"/>
    <mergeCell ref="O11:Q11"/>
    <mergeCell ref="R11:T11"/>
    <mergeCell ref="A1:AR1"/>
    <mergeCell ref="A2:AR2"/>
    <mergeCell ref="A8:A10"/>
    <mergeCell ref="B8:G10"/>
    <mergeCell ref="I8:AR8"/>
    <mergeCell ref="I9:K10"/>
    <mergeCell ref="L9:N10"/>
    <mergeCell ref="O9:Q10"/>
    <mergeCell ref="R9:T10"/>
    <mergeCell ref="U9:W10"/>
    <mergeCell ref="AP9:AR10"/>
    <mergeCell ref="AG9:AI10"/>
    <mergeCell ref="AJ9:AL10"/>
    <mergeCell ref="AM9:AO10"/>
  </mergeCells>
  <pageMargins left="0.511811023622047" right="0.31496062992126" top="0.55118110236220497" bottom="0.35433070866141703" header="0.31496062992126" footer="0.31496062992126"/>
  <pageSetup paperSize="5" scale="55" orientation="landscape" horizontalDpi="4294967293" verticalDpi="300" r:id="rId1"/>
  <rowBreaks count="3" manualBreakCount="3">
    <brk id="47" max="43" man="1"/>
    <brk id="89" max="43" man="1"/>
    <brk id="134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FF02-D0D3-409D-9A20-DBA241511389}">
  <sheetPr>
    <tabColor rgb="FF00B050"/>
  </sheetPr>
  <dimension ref="A1:T73"/>
  <sheetViews>
    <sheetView view="pageBreakPreview" topLeftCell="C3" zoomScaleSheetLayoutView="100" workbookViewId="0">
      <selection activeCell="N4" sqref="N4"/>
    </sheetView>
  </sheetViews>
  <sheetFormatPr defaultColWidth="9.28515625" defaultRowHeight="14.25" x14ac:dyDescent="0.2"/>
  <cols>
    <col min="1" max="1" width="5.7109375" style="25" customWidth="1"/>
    <col min="2" max="3" width="5.7109375" style="1" customWidth="1"/>
    <col min="4" max="7" width="4.7109375" style="1" customWidth="1"/>
    <col min="8" max="8" width="35.7109375" style="1" customWidth="1"/>
    <col min="9" max="9" width="16.7109375" style="2" customWidth="1"/>
    <col min="10" max="10" width="16.28515625" style="2" customWidth="1"/>
    <col min="11" max="11" width="16.7109375" style="2" customWidth="1"/>
    <col min="12" max="12" width="16.42578125" style="2" customWidth="1"/>
    <col min="13" max="13" width="8.7109375" style="31" customWidth="1"/>
    <col min="14" max="14" width="17.28515625" style="2" customWidth="1"/>
    <col min="15" max="15" width="16.28515625" style="2" customWidth="1"/>
    <col min="16" max="16" width="16.85546875" style="2" customWidth="1"/>
    <col min="17" max="17" width="8.7109375" style="31" customWidth="1"/>
    <col min="18" max="18" width="9.7109375" style="32" customWidth="1"/>
    <col min="19" max="19" width="12.7109375" style="1" customWidth="1"/>
    <col min="20" max="20" width="17.7109375" style="1" customWidth="1"/>
    <col min="21" max="16384" width="9.28515625" style="1"/>
  </cols>
  <sheetData>
    <row r="1" spans="1:20" ht="15" x14ac:dyDescent="0.25">
      <c r="A1" s="145" t="s">
        <v>141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20" ht="15" x14ac:dyDescent="0.25">
      <c r="A2" s="145" t="s">
        <v>63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20" ht="15" x14ac:dyDescent="0.25">
      <c r="I3" s="2" t="s">
        <v>21</v>
      </c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0" x14ac:dyDescent="0.2">
      <c r="I4" s="39" t="s">
        <v>29</v>
      </c>
      <c r="K4" s="2" t="s">
        <v>61</v>
      </c>
    </row>
    <row r="5" spans="1:20" x14ac:dyDescent="0.2">
      <c r="I5" s="39" t="s">
        <v>31</v>
      </c>
      <c r="K5" s="2" t="s">
        <v>76</v>
      </c>
    </row>
    <row r="6" spans="1:20" x14ac:dyDescent="0.2">
      <c r="I6" s="39" t="s">
        <v>32</v>
      </c>
      <c r="K6" s="2" t="s">
        <v>138</v>
      </c>
    </row>
    <row r="7" spans="1:20" ht="15" x14ac:dyDescent="0.25">
      <c r="N7" s="184"/>
      <c r="O7" s="185"/>
      <c r="P7" s="185"/>
      <c r="Q7" s="186"/>
      <c r="R7" s="73" t="s">
        <v>52</v>
      </c>
    </row>
    <row r="8" spans="1:20" ht="13.9" customHeight="1" x14ac:dyDescent="0.2">
      <c r="A8" s="146" t="s">
        <v>0</v>
      </c>
      <c r="B8" s="146" t="s">
        <v>20</v>
      </c>
      <c r="C8" s="146"/>
      <c r="D8" s="146"/>
      <c r="E8" s="146"/>
      <c r="F8" s="146"/>
      <c r="G8" s="146"/>
      <c r="H8" s="187" t="s">
        <v>103</v>
      </c>
      <c r="I8" s="3"/>
      <c r="J8" s="146" t="s">
        <v>53</v>
      </c>
      <c r="K8" s="146"/>
      <c r="L8" s="146"/>
      <c r="M8" s="146"/>
      <c r="N8" s="146" t="s">
        <v>54</v>
      </c>
      <c r="O8" s="146"/>
      <c r="P8" s="146"/>
      <c r="Q8" s="146"/>
      <c r="R8" s="74" t="s">
        <v>55</v>
      </c>
      <c r="S8" s="187" t="s">
        <v>56</v>
      </c>
    </row>
    <row r="9" spans="1:20" ht="13.9" customHeight="1" x14ac:dyDescent="0.2">
      <c r="A9" s="146"/>
      <c r="B9" s="146"/>
      <c r="C9" s="146"/>
      <c r="D9" s="146"/>
      <c r="E9" s="146"/>
      <c r="F9" s="146"/>
      <c r="G9" s="146"/>
      <c r="H9" s="188"/>
      <c r="I9" s="4" t="s">
        <v>22</v>
      </c>
      <c r="J9" s="189" t="s">
        <v>57</v>
      </c>
      <c r="K9" s="189" t="s">
        <v>58</v>
      </c>
      <c r="L9" s="192" t="s">
        <v>59</v>
      </c>
      <c r="M9" s="190" t="s">
        <v>60</v>
      </c>
      <c r="N9" s="194" t="s">
        <v>57</v>
      </c>
      <c r="O9" s="194" t="s">
        <v>58</v>
      </c>
      <c r="P9" s="192" t="s">
        <v>59</v>
      </c>
      <c r="Q9" s="190" t="s">
        <v>60</v>
      </c>
      <c r="R9" s="75" t="s">
        <v>60</v>
      </c>
      <c r="S9" s="188"/>
    </row>
    <row r="10" spans="1:20" ht="13.9" customHeight="1" x14ac:dyDescent="0.2">
      <c r="A10" s="146"/>
      <c r="B10" s="146"/>
      <c r="C10" s="146"/>
      <c r="D10" s="146"/>
      <c r="E10" s="146"/>
      <c r="F10" s="146"/>
      <c r="G10" s="146"/>
      <c r="H10" s="185"/>
      <c r="I10" s="5"/>
      <c r="J10" s="189"/>
      <c r="K10" s="189"/>
      <c r="L10" s="193"/>
      <c r="M10" s="190"/>
      <c r="N10" s="195"/>
      <c r="O10" s="195"/>
      <c r="P10" s="193"/>
      <c r="Q10" s="190"/>
      <c r="R10" s="76"/>
      <c r="S10" s="185"/>
    </row>
    <row r="11" spans="1:20" s="7" customFormat="1" x14ac:dyDescent="0.2">
      <c r="A11" s="26" t="s">
        <v>15</v>
      </c>
      <c r="B11" s="143" t="s">
        <v>16</v>
      </c>
      <c r="C11" s="143"/>
      <c r="D11" s="143"/>
      <c r="E11" s="143"/>
      <c r="F11" s="143"/>
      <c r="G11" s="143"/>
      <c r="H11" s="26" t="s">
        <v>17</v>
      </c>
      <c r="I11" s="6" t="s">
        <v>18</v>
      </c>
      <c r="J11" s="18" t="s">
        <v>19</v>
      </c>
      <c r="K11" s="77" t="s">
        <v>23</v>
      </c>
      <c r="L11" s="77" t="s">
        <v>24</v>
      </c>
      <c r="M11" s="78" t="s">
        <v>25</v>
      </c>
      <c r="N11" s="18" t="s">
        <v>45</v>
      </c>
      <c r="O11" s="77" t="s">
        <v>46</v>
      </c>
      <c r="P11" s="77" t="s">
        <v>47</v>
      </c>
      <c r="Q11" s="79" t="s">
        <v>48</v>
      </c>
      <c r="R11" s="80" t="s">
        <v>49</v>
      </c>
      <c r="S11" s="6" t="s">
        <v>50</v>
      </c>
    </row>
    <row r="12" spans="1:20" s="8" customFormat="1" ht="40.15" customHeight="1" x14ac:dyDescent="0.25">
      <c r="A12" s="9">
        <v>1</v>
      </c>
      <c r="B12" s="13">
        <v>2</v>
      </c>
      <c r="C12" s="14">
        <v>11</v>
      </c>
      <c r="D12" s="15" t="s">
        <v>2</v>
      </c>
      <c r="E12" s="95" t="s">
        <v>85</v>
      </c>
      <c r="F12" s="15" t="s">
        <v>2</v>
      </c>
      <c r="G12" s="16" t="s">
        <v>2</v>
      </c>
      <c r="H12" s="10" t="s">
        <v>77</v>
      </c>
      <c r="I12" s="11">
        <v>20604800</v>
      </c>
      <c r="J12" s="11">
        <v>0</v>
      </c>
      <c r="K12" s="11"/>
      <c r="L12" s="11">
        <f>J12+K12</f>
        <v>0</v>
      </c>
      <c r="M12" s="81">
        <f t="shared" ref="M12:M19" si="0">L12/I12*100</f>
        <v>0</v>
      </c>
      <c r="N12" s="11">
        <v>0</v>
      </c>
      <c r="O12" s="11"/>
      <c r="P12" s="11">
        <f>N12+O12</f>
        <v>0</v>
      </c>
      <c r="Q12" s="81">
        <f>P12/I12*100</f>
        <v>0</v>
      </c>
      <c r="R12" s="81">
        <f>Q12</f>
        <v>0</v>
      </c>
      <c r="S12" s="30"/>
      <c r="T12" s="8">
        <v>1</v>
      </c>
    </row>
    <row r="13" spans="1:20" s="8" customFormat="1" ht="40.15" customHeight="1" x14ac:dyDescent="0.25">
      <c r="A13" s="9">
        <v>2</v>
      </c>
      <c r="B13" s="13">
        <v>2</v>
      </c>
      <c r="C13" s="14">
        <v>11</v>
      </c>
      <c r="D13" s="15" t="s">
        <v>2</v>
      </c>
      <c r="E13" s="95" t="s">
        <v>85</v>
      </c>
      <c r="F13" s="15" t="s">
        <v>2</v>
      </c>
      <c r="G13" s="16" t="s">
        <v>3</v>
      </c>
      <c r="H13" s="10" t="s">
        <v>109</v>
      </c>
      <c r="I13" s="11">
        <v>2500000</v>
      </c>
      <c r="J13" s="11">
        <v>2485462</v>
      </c>
      <c r="K13" s="11">
        <f>2485462-J13</f>
        <v>0</v>
      </c>
      <c r="L13" s="11">
        <f>J13+K13</f>
        <v>2485462</v>
      </c>
      <c r="M13" s="81">
        <f t="shared" si="0"/>
        <v>99.418480000000002</v>
      </c>
      <c r="N13" s="11">
        <v>2485462</v>
      </c>
      <c r="O13" s="11">
        <f>2485462-N13</f>
        <v>0</v>
      </c>
      <c r="P13" s="11">
        <f>N13+O13</f>
        <v>2485462</v>
      </c>
      <c r="Q13" s="81">
        <f t="shared" ref="Q13" si="1">P13/I13*100</f>
        <v>99.418480000000002</v>
      </c>
      <c r="R13" s="81">
        <f t="shared" ref="R13:R57" si="2">Q13</f>
        <v>99.418480000000002</v>
      </c>
      <c r="S13" s="30"/>
      <c r="T13" s="8">
        <v>1</v>
      </c>
    </row>
    <row r="14" spans="1:20" s="8" customFormat="1" ht="50.1" customHeight="1" x14ac:dyDescent="0.25">
      <c r="A14" s="9">
        <v>3</v>
      </c>
      <c r="B14" s="13">
        <v>2</v>
      </c>
      <c r="C14" s="14">
        <v>11</v>
      </c>
      <c r="D14" s="15" t="s">
        <v>2</v>
      </c>
      <c r="E14" s="95" t="s">
        <v>85</v>
      </c>
      <c r="F14" s="15" t="s">
        <v>2</v>
      </c>
      <c r="G14" s="16" t="s">
        <v>75</v>
      </c>
      <c r="H14" s="10" t="s">
        <v>110</v>
      </c>
      <c r="I14" s="11">
        <v>2546200</v>
      </c>
      <c r="J14" s="11">
        <v>0</v>
      </c>
      <c r="K14" s="11"/>
      <c r="L14" s="11">
        <f t="shared" ref="L14:L59" si="3">J14+K14</f>
        <v>0</v>
      </c>
      <c r="M14" s="81">
        <f t="shared" si="0"/>
        <v>0</v>
      </c>
      <c r="N14" s="11">
        <v>0</v>
      </c>
      <c r="O14" s="11"/>
      <c r="P14" s="11">
        <f t="shared" ref="P14:P59" si="4">N14+O14</f>
        <v>0</v>
      </c>
      <c r="Q14" s="81">
        <f>P14/I14*100</f>
        <v>0</v>
      </c>
      <c r="R14" s="81">
        <f t="shared" si="2"/>
        <v>0</v>
      </c>
      <c r="S14" s="30"/>
      <c r="T14" s="8">
        <v>1</v>
      </c>
    </row>
    <row r="15" spans="1:20" s="8" customFormat="1" ht="50.1" customHeight="1" x14ac:dyDescent="0.25">
      <c r="A15" s="9">
        <v>4</v>
      </c>
      <c r="B15" s="13">
        <v>2</v>
      </c>
      <c r="C15" s="14">
        <v>11</v>
      </c>
      <c r="D15" s="15" t="s">
        <v>2</v>
      </c>
      <c r="E15" s="95" t="s">
        <v>85</v>
      </c>
      <c r="F15" s="15" t="s">
        <v>2</v>
      </c>
      <c r="G15" s="16" t="s">
        <v>12</v>
      </c>
      <c r="H15" s="10" t="s">
        <v>78</v>
      </c>
      <c r="I15" s="11">
        <v>2849000</v>
      </c>
      <c r="J15" s="11">
        <v>2849000</v>
      </c>
      <c r="K15" s="11">
        <f>2849000-J15</f>
        <v>0</v>
      </c>
      <c r="L15" s="11">
        <f t="shared" si="3"/>
        <v>2849000</v>
      </c>
      <c r="M15" s="81">
        <f t="shared" si="0"/>
        <v>100</v>
      </c>
      <c r="N15" s="11">
        <v>2849000</v>
      </c>
      <c r="O15" s="11">
        <f>2849000-N15</f>
        <v>0</v>
      </c>
      <c r="P15" s="11">
        <f t="shared" si="4"/>
        <v>2849000</v>
      </c>
      <c r="Q15" s="30">
        <f t="shared" ref="Q15" si="5">P15/I15*100</f>
        <v>100</v>
      </c>
      <c r="R15" s="125">
        <f t="shared" si="2"/>
        <v>100</v>
      </c>
      <c r="S15" s="30"/>
      <c r="T15" s="8">
        <v>1</v>
      </c>
    </row>
    <row r="16" spans="1:20" s="8" customFormat="1" ht="40.15" customHeight="1" x14ac:dyDescent="0.25">
      <c r="A16" s="9">
        <v>5</v>
      </c>
      <c r="B16" s="13">
        <v>2</v>
      </c>
      <c r="C16" s="14">
        <v>11</v>
      </c>
      <c r="D16" s="15" t="s">
        <v>2</v>
      </c>
      <c r="E16" s="95" t="s">
        <v>85</v>
      </c>
      <c r="F16" s="15" t="s">
        <v>2</v>
      </c>
      <c r="G16" s="16" t="s">
        <v>8</v>
      </c>
      <c r="H16" s="10" t="s">
        <v>100</v>
      </c>
      <c r="I16" s="11">
        <v>3100000</v>
      </c>
      <c r="J16" s="11">
        <v>0</v>
      </c>
      <c r="K16" s="11"/>
      <c r="L16" s="11">
        <f t="shared" si="3"/>
        <v>0</v>
      </c>
      <c r="M16" s="81">
        <f t="shared" si="0"/>
        <v>0</v>
      </c>
      <c r="N16" s="11">
        <v>0</v>
      </c>
      <c r="O16" s="11"/>
      <c r="P16" s="11">
        <f t="shared" si="4"/>
        <v>0</v>
      </c>
      <c r="Q16" s="81">
        <f>P16/I16*100</f>
        <v>0</v>
      </c>
      <c r="R16" s="81">
        <f t="shared" si="2"/>
        <v>0</v>
      </c>
      <c r="S16" s="30"/>
      <c r="T16" s="8">
        <v>1</v>
      </c>
    </row>
    <row r="17" spans="1:20" s="8" customFormat="1" ht="46.5" customHeight="1" x14ac:dyDescent="0.25">
      <c r="A17" s="9">
        <v>6</v>
      </c>
      <c r="B17" s="13">
        <v>2</v>
      </c>
      <c r="C17" s="14">
        <v>11</v>
      </c>
      <c r="D17" s="15" t="s">
        <v>2</v>
      </c>
      <c r="E17" s="95" t="s">
        <v>85</v>
      </c>
      <c r="F17" s="15" t="s">
        <v>2</v>
      </c>
      <c r="G17" s="16" t="s">
        <v>4</v>
      </c>
      <c r="H17" s="10" t="s">
        <v>79</v>
      </c>
      <c r="I17" s="11">
        <v>8034000</v>
      </c>
      <c r="J17" s="11">
        <v>1581200</v>
      </c>
      <c r="K17" s="11">
        <v>0</v>
      </c>
      <c r="L17" s="11">
        <f t="shared" si="3"/>
        <v>1581200</v>
      </c>
      <c r="M17" s="81">
        <f t="shared" si="0"/>
        <v>19.681354244461041</v>
      </c>
      <c r="N17" s="11">
        <v>1581200</v>
      </c>
      <c r="O17" s="11">
        <v>0</v>
      </c>
      <c r="P17" s="11">
        <f t="shared" si="4"/>
        <v>1581200</v>
      </c>
      <c r="Q17" s="81">
        <f>P17/I17*100</f>
        <v>19.681354244461041</v>
      </c>
      <c r="R17" s="81">
        <f t="shared" si="2"/>
        <v>19.681354244461041</v>
      </c>
      <c r="S17" s="30"/>
      <c r="T17" s="8">
        <v>1</v>
      </c>
    </row>
    <row r="18" spans="1:20" s="8" customFormat="1" ht="40.15" customHeight="1" x14ac:dyDescent="0.25">
      <c r="A18" s="9">
        <v>7</v>
      </c>
      <c r="B18" s="13">
        <v>2</v>
      </c>
      <c r="C18" s="14">
        <v>11</v>
      </c>
      <c r="D18" s="20" t="s">
        <v>2</v>
      </c>
      <c r="E18" s="95" t="s">
        <v>85</v>
      </c>
      <c r="F18" s="20" t="s">
        <v>2</v>
      </c>
      <c r="G18" s="21" t="s">
        <v>10</v>
      </c>
      <c r="H18" s="22" t="s">
        <v>80</v>
      </c>
      <c r="I18" s="23">
        <v>56317000</v>
      </c>
      <c r="J18" s="11">
        <v>0</v>
      </c>
      <c r="K18" s="11"/>
      <c r="L18" s="11">
        <f t="shared" si="3"/>
        <v>0</v>
      </c>
      <c r="M18" s="81">
        <f t="shared" si="0"/>
        <v>0</v>
      </c>
      <c r="N18" s="11">
        <v>0</v>
      </c>
      <c r="O18" s="11"/>
      <c r="P18" s="11">
        <f t="shared" si="4"/>
        <v>0</v>
      </c>
      <c r="Q18" s="81">
        <f t="shared" ref="Q18:Q59" si="6">P18/I18*100</f>
        <v>0</v>
      </c>
      <c r="R18" s="81">
        <f t="shared" si="2"/>
        <v>0</v>
      </c>
      <c r="S18" s="30"/>
      <c r="T18" s="8">
        <v>1</v>
      </c>
    </row>
    <row r="19" spans="1:20" s="24" customFormat="1" ht="40.15" customHeight="1" x14ac:dyDescent="0.25">
      <c r="A19" s="9">
        <v>8</v>
      </c>
      <c r="B19" s="13">
        <v>2</v>
      </c>
      <c r="C19" s="14">
        <v>11</v>
      </c>
      <c r="D19" s="20" t="s">
        <v>2</v>
      </c>
      <c r="E19" s="95" t="s">
        <v>85</v>
      </c>
      <c r="F19" s="20" t="s">
        <v>3</v>
      </c>
      <c r="G19" s="21" t="s">
        <v>2</v>
      </c>
      <c r="H19" s="22" t="s">
        <v>81</v>
      </c>
      <c r="I19" s="23">
        <v>8601875556</v>
      </c>
      <c r="J19" s="11">
        <v>1717685439</v>
      </c>
      <c r="K19" s="11">
        <f>2581661982-J19</f>
        <v>863976543</v>
      </c>
      <c r="L19" s="11">
        <f t="shared" si="3"/>
        <v>2581661982</v>
      </c>
      <c r="M19" s="81">
        <f t="shared" si="0"/>
        <v>30.012779947731673</v>
      </c>
      <c r="N19" s="11">
        <v>1717685439</v>
      </c>
      <c r="O19" s="11">
        <f>2581661982-N19</f>
        <v>863976543</v>
      </c>
      <c r="P19" s="11">
        <f t="shared" si="4"/>
        <v>2581661982</v>
      </c>
      <c r="Q19" s="81">
        <f t="shared" si="6"/>
        <v>30.012779947731673</v>
      </c>
      <c r="R19" s="81">
        <f t="shared" si="2"/>
        <v>30.012779947731673</v>
      </c>
      <c r="S19" s="30"/>
      <c r="T19" s="24">
        <v>1</v>
      </c>
    </row>
    <row r="20" spans="1:20" s="24" customFormat="1" ht="40.15" customHeight="1" x14ac:dyDescent="0.25">
      <c r="A20" s="9">
        <v>9</v>
      </c>
      <c r="B20" s="13">
        <v>2</v>
      </c>
      <c r="C20" s="14">
        <v>11</v>
      </c>
      <c r="D20" s="20" t="s">
        <v>2</v>
      </c>
      <c r="E20" s="95" t="s">
        <v>85</v>
      </c>
      <c r="F20" s="20" t="s">
        <v>3</v>
      </c>
      <c r="G20" s="21" t="s">
        <v>75</v>
      </c>
      <c r="H20" s="22" t="s">
        <v>82</v>
      </c>
      <c r="I20" s="23">
        <v>135100000</v>
      </c>
      <c r="J20" s="11">
        <v>34444650</v>
      </c>
      <c r="K20" s="11">
        <f>45704650-J20</f>
        <v>11260000</v>
      </c>
      <c r="L20" s="11">
        <f t="shared" si="3"/>
        <v>45704650</v>
      </c>
      <c r="M20" s="81">
        <f>L20/I20*100</f>
        <v>33.830236861584012</v>
      </c>
      <c r="N20" s="11">
        <v>34444650</v>
      </c>
      <c r="O20" s="11">
        <f>45704650-N20</f>
        <v>11260000</v>
      </c>
      <c r="P20" s="11">
        <f t="shared" si="4"/>
        <v>45704650</v>
      </c>
      <c r="Q20" s="81">
        <f t="shared" si="6"/>
        <v>33.830236861584012</v>
      </c>
      <c r="R20" s="81">
        <f t="shared" si="2"/>
        <v>33.830236861584012</v>
      </c>
      <c r="S20" s="30"/>
      <c r="T20" s="24">
        <v>1</v>
      </c>
    </row>
    <row r="21" spans="1:20" s="24" customFormat="1" ht="40.15" customHeight="1" x14ac:dyDescent="0.25">
      <c r="A21" s="9">
        <v>10</v>
      </c>
      <c r="B21" s="13">
        <v>2</v>
      </c>
      <c r="C21" s="14">
        <v>11</v>
      </c>
      <c r="D21" s="15" t="s">
        <v>2</v>
      </c>
      <c r="E21" s="95" t="s">
        <v>85</v>
      </c>
      <c r="F21" s="15" t="s">
        <v>3</v>
      </c>
      <c r="G21" s="16" t="s">
        <v>8</v>
      </c>
      <c r="H21" s="10" t="s">
        <v>83</v>
      </c>
      <c r="I21" s="11">
        <v>5259600</v>
      </c>
      <c r="J21" s="11">
        <v>392300</v>
      </c>
      <c r="K21" s="11">
        <v>0</v>
      </c>
      <c r="L21" s="11">
        <f t="shared" si="3"/>
        <v>392300</v>
      </c>
      <c r="M21" s="81">
        <f>L21/I21*100</f>
        <v>7.4587421096661348</v>
      </c>
      <c r="N21" s="11">
        <v>392300</v>
      </c>
      <c r="O21" s="11">
        <v>0</v>
      </c>
      <c r="P21" s="11">
        <f t="shared" si="4"/>
        <v>392300</v>
      </c>
      <c r="Q21" s="81">
        <f t="shared" si="6"/>
        <v>7.4587421096661348</v>
      </c>
      <c r="R21" s="81">
        <f t="shared" si="2"/>
        <v>7.4587421096661348</v>
      </c>
      <c r="S21" s="30"/>
      <c r="T21" s="24">
        <v>1</v>
      </c>
    </row>
    <row r="22" spans="1:20" s="24" customFormat="1" ht="48" customHeight="1" x14ac:dyDescent="0.25">
      <c r="A22" s="9">
        <v>11</v>
      </c>
      <c r="B22" s="13">
        <v>2</v>
      </c>
      <c r="C22" s="14">
        <v>11</v>
      </c>
      <c r="D22" s="20" t="s">
        <v>2</v>
      </c>
      <c r="E22" s="95" t="s">
        <v>85</v>
      </c>
      <c r="F22" s="20" t="s">
        <v>3</v>
      </c>
      <c r="G22" s="21" t="s">
        <v>10</v>
      </c>
      <c r="H22" s="22" t="s">
        <v>84</v>
      </c>
      <c r="I22" s="23">
        <v>51359400</v>
      </c>
      <c r="J22" s="11">
        <v>37364420</v>
      </c>
      <c r="K22" s="11">
        <f>40893220-J22</f>
        <v>3528800</v>
      </c>
      <c r="L22" s="11">
        <f t="shared" si="3"/>
        <v>40893220</v>
      </c>
      <c r="M22" s="81">
        <f>L22/I22*100</f>
        <v>79.621685611592042</v>
      </c>
      <c r="N22" s="11">
        <v>37364420</v>
      </c>
      <c r="O22" s="11">
        <f>40893220-N22</f>
        <v>3528800</v>
      </c>
      <c r="P22" s="11">
        <f t="shared" si="4"/>
        <v>40893220</v>
      </c>
      <c r="Q22" s="81">
        <f t="shared" si="6"/>
        <v>79.621685611592042</v>
      </c>
      <c r="R22" s="81">
        <f t="shared" si="2"/>
        <v>79.621685611592042</v>
      </c>
      <c r="S22" s="30"/>
      <c r="T22" s="24">
        <v>1</v>
      </c>
    </row>
    <row r="23" spans="1:20" s="24" customFormat="1" ht="48" customHeight="1" x14ac:dyDescent="0.25">
      <c r="A23" s="9">
        <v>12</v>
      </c>
      <c r="B23" s="13">
        <v>2</v>
      </c>
      <c r="C23" s="14">
        <v>11</v>
      </c>
      <c r="D23" s="15" t="s">
        <v>2</v>
      </c>
      <c r="E23" s="95" t="s">
        <v>85</v>
      </c>
      <c r="F23" s="15" t="s">
        <v>75</v>
      </c>
      <c r="G23" s="16" t="s">
        <v>4</v>
      </c>
      <c r="H23" s="10" t="s">
        <v>111</v>
      </c>
      <c r="I23" s="11">
        <v>2561000</v>
      </c>
      <c r="J23" s="11">
        <v>1184200</v>
      </c>
      <c r="K23" s="11">
        <v>0</v>
      </c>
      <c r="L23" s="11">
        <f t="shared" si="3"/>
        <v>1184200</v>
      </c>
      <c r="M23" s="81">
        <f t="shared" ref="M23:M59" si="7">L23/I23*100</f>
        <v>46.239750097618114</v>
      </c>
      <c r="N23" s="11">
        <v>1184200</v>
      </c>
      <c r="O23" s="11">
        <v>0</v>
      </c>
      <c r="P23" s="11">
        <f t="shared" si="4"/>
        <v>1184200</v>
      </c>
      <c r="Q23" s="81">
        <f t="shared" si="6"/>
        <v>46.239750097618114</v>
      </c>
      <c r="R23" s="81">
        <f t="shared" si="2"/>
        <v>46.239750097618114</v>
      </c>
      <c r="S23" s="30"/>
    </row>
    <row r="24" spans="1:20" s="8" customFormat="1" ht="40.15" customHeight="1" x14ac:dyDescent="0.25">
      <c r="A24" s="9">
        <v>13</v>
      </c>
      <c r="B24" s="13">
        <v>2</v>
      </c>
      <c r="C24" s="14">
        <v>11</v>
      </c>
      <c r="D24" s="15" t="s">
        <v>2</v>
      </c>
      <c r="E24" s="95" t="s">
        <v>85</v>
      </c>
      <c r="F24" s="15" t="s">
        <v>8</v>
      </c>
      <c r="G24" s="16" t="s">
        <v>9</v>
      </c>
      <c r="H24" s="10" t="s">
        <v>86</v>
      </c>
      <c r="I24" s="11">
        <v>28000000</v>
      </c>
      <c r="J24" s="11">
        <v>0</v>
      </c>
      <c r="K24" s="11"/>
      <c r="L24" s="11">
        <f t="shared" si="3"/>
        <v>0</v>
      </c>
      <c r="M24" s="81">
        <f t="shared" si="7"/>
        <v>0</v>
      </c>
      <c r="N24" s="11">
        <v>0</v>
      </c>
      <c r="O24" s="11"/>
      <c r="P24" s="11">
        <f t="shared" si="4"/>
        <v>0</v>
      </c>
      <c r="Q24" s="81">
        <f t="shared" si="6"/>
        <v>0</v>
      </c>
      <c r="R24" s="81">
        <f t="shared" si="2"/>
        <v>0</v>
      </c>
      <c r="S24" s="30"/>
      <c r="T24" s="8">
        <v>1</v>
      </c>
    </row>
    <row r="25" spans="1:20" s="8" customFormat="1" ht="40.15" customHeight="1" x14ac:dyDescent="0.25">
      <c r="A25" s="9">
        <v>14</v>
      </c>
      <c r="B25" s="13">
        <v>2</v>
      </c>
      <c r="C25" s="14">
        <v>11</v>
      </c>
      <c r="D25" s="15" t="s">
        <v>2</v>
      </c>
      <c r="E25" s="95" t="s">
        <v>85</v>
      </c>
      <c r="F25" s="15" t="s">
        <v>4</v>
      </c>
      <c r="G25" s="16" t="s">
        <v>2</v>
      </c>
      <c r="H25" s="10" t="s">
        <v>134</v>
      </c>
      <c r="I25" s="11">
        <v>4000000</v>
      </c>
      <c r="J25" s="11">
        <v>0</v>
      </c>
      <c r="K25" s="11"/>
      <c r="L25" s="11">
        <f t="shared" si="3"/>
        <v>0</v>
      </c>
      <c r="M25" s="81">
        <f t="shared" si="7"/>
        <v>0</v>
      </c>
      <c r="N25" s="11">
        <v>0</v>
      </c>
      <c r="O25" s="11"/>
      <c r="P25" s="11">
        <f t="shared" si="4"/>
        <v>0</v>
      </c>
      <c r="Q25" s="81">
        <f t="shared" si="6"/>
        <v>0</v>
      </c>
      <c r="R25" s="81">
        <f>Q25</f>
        <v>0</v>
      </c>
      <c r="S25" s="30"/>
      <c r="T25" s="8">
        <v>1</v>
      </c>
    </row>
    <row r="26" spans="1:20" s="8" customFormat="1" ht="40.15" customHeight="1" x14ac:dyDescent="0.25">
      <c r="A26" s="9">
        <v>15</v>
      </c>
      <c r="B26" s="13">
        <v>2</v>
      </c>
      <c r="C26" s="14">
        <v>11</v>
      </c>
      <c r="D26" s="15" t="s">
        <v>2</v>
      </c>
      <c r="E26" s="95" t="s">
        <v>85</v>
      </c>
      <c r="F26" s="15" t="s">
        <v>4</v>
      </c>
      <c r="G26" s="16" t="s">
        <v>3</v>
      </c>
      <c r="H26" s="10" t="s">
        <v>116</v>
      </c>
      <c r="I26" s="11">
        <v>78636400</v>
      </c>
      <c r="J26" s="11">
        <v>29293000</v>
      </c>
      <c r="K26" s="11">
        <f>29293000-J26</f>
        <v>0</v>
      </c>
      <c r="L26" s="11">
        <f t="shared" si="3"/>
        <v>29293000</v>
      </c>
      <c r="M26" s="81">
        <f t="shared" si="7"/>
        <v>37.251196646845479</v>
      </c>
      <c r="N26" s="11">
        <v>29293000</v>
      </c>
      <c r="O26" s="11">
        <f>29293000-N26</f>
        <v>0</v>
      </c>
      <c r="P26" s="11">
        <f t="shared" si="4"/>
        <v>29293000</v>
      </c>
      <c r="Q26" s="81">
        <f t="shared" si="6"/>
        <v>37.251196646845479</v>
      </c>
      <c r="R26" s="81">
        <f>Q26</f>
        <v>37.251196646845479</v>
      </c>
      <c r="S26" s="30"/>
      <c r="T26" s="8">
        <v>1</v>
      </c>
    </row>
    <row r="27" spans="1:20" s="8" customFormat="1" ht="40.15" customHeight="1" x14ac:dyDescent="0.25">
      <c r="A27" s="9">
        <v>16</v>
      </c>
      <c r="B27" s="13">
        <v>2</v>
      </c>
      <c r="C27" s="14">
        <v>11</v>
      </c>
      <c r="D27" s="15" t="s">
        <v>2</v>
      </c>
      <c r="E27" s="95" t="s">
        <v>85</v>
      </c>
      <c r="F27" s="15" t="s">
        <v>4</v>
      </c>
      <c r="G27" s="16" t="s">
        <v>8</v>
      </c>
      <c r="H27" s="10" t="s">
        <v>113</v>
      </c>
      <c r="I27" s="11">
        <v>20571600</v>
      </c>
      <c r="J27" s="11">
        <v>11471875</v>
      </c>
      <c r="K27" s="11">
        <f>11931875-J27</f>
        <v>460000</v>
      </c>
      <c r="L27" s="11">
        <f t="shared" si="3"/>
        <v>11931875</v>
      </c>
      <c r="M27" s="81">
        <f t="shared" si="7"/>
        <v>58.001686791498962</v>
      </c>
      <c r="N27" s="11">
        <v>11471875</v>
      </c>
      <c r="O27" s="11">
        <f>11931875-N27</f>
        <v>460000</v>
      </c>
      <c r="P27" s="11">
        <f t="shared" si="4"/>
        <v>11931875</v>
      </c>
      <c r="Q27" s="81">
        <f t="shared" si="6"/>
        <v>58.001686791498962</v>
      </c>
      <c r="R27" s="81">
        <f>Q27</f>
        <v>58.001686791498962</v>
      </c>
      <c r="S27" s="30"/>
      <c r="T27" s="8">
        <v>1</v>
      </c>
    </row>
    <row r="28" spans="1:20" s="24" customFormat="1" ht="45.6" customHeight="1" x14ac:dyDescent="0.25">
      <c r="A28" s="9">
        <v>17</v>
      </c>
      <c r="B28" s="13">
        <v>2</v>
      </c>
      <c r="C28" s="14">
        <v>11</v>
      </c>
      <c r="D28" s="20" t="s">
        <v>2</v>
      </c>
      <c r="E28" s="95" t="s">
        <v>85</v>
      </c>
      <c r="F28" s="20" t="s">
        <v>4</v>
      </c>
      <c r="G28" s="21" t="s">
        <v>4</v>
      </c>
      <c r="H28" s="22" t="s">
        <v>112</v>
      </c>
      <c r="I28" s="23">
        <v>3500000</v>
      </c>
      <c r="J28" s="11">
        <v>870000</v>
      </c>
      <c r="K28" s="11">
        <v>0</v>
      </c>
      <c r="L28" s="11">
        <f t="shared" si="3"/>
        <v>870000</v>
      </c>
      <c r="M28" s="81">
        <f t="shared" si="7"/>
        <v>24.857142857142858</v>
      </c>
      <c r="N28" s="11">
        <v>870000</v>
      </c>
      <c r="O28" s="11">
        <v>0</v>
      </c>
      <c r="P28" s="11">
        <f t="shared" si="4"/>
        <v>870000</v>
      </c>
      <c r="Q28" s="81">
        <f t="shared" si="6"/>
        <v>24.857142857142858</v>
      </c>
      <c r="R28" s="81">
        <f t="shared" si="2"/>
        <v>24.857142857142858</v>
      </c>
      <c r="S28" s="30"/>
      <c r="T28" s="24">
        <v>4</v>
      </c>
    </row>
    <row r="29" spans="1:20" s="24" customFormat="1" ht="40.15" customHeight="1" x14ac:dyDescent="0.25">
      <c r="A29" s="9">
        <v>18</v>
      </c>
      <c r="B29" s="13">
        <v>2</v>
      </c>
      <c r="C29" s="14">
        <v>11</v>
      </c>
      <c r="D29" s="20" t="s">
        <v>2</v>
      </c>
      <c r="E29" s="95" t="s">
        <v>85</v>
      </c>
      <c r="F29" s="20" t="s">
        <v>4</v>
      </c>
      <c r="G29" s="21" t="s">
        <v>1</v>
      </c>
      <c r="H29" s="22" t="s">
        <v>87</v>
      </c>
      <c r="I29" s="23">
        <v>15000000</v>
      </c>
      <c r="J29" s="23">
        <v>3450000</v>
      </c>
      <c r="K29" s="11">
        <v>0</v>
      </c>
      <c r="L29" s="11">
        <f t="shared" si="3"/>
        <v>3450000</v>
      </c>
      <c r="M29" s="81">
        <f t="shared" si="7"/>
        <v>23</v>
      </c>
      <c r="N29" s="23">
        <v>3450000</v>
      </c>
      <c r="O29" s="11">
        <v>0</v>
      </c>
      <c r="P29" s="11">
        <f t="shared" si="4"/>
        <v>3450000</v>
      </c>
      <c r="Q29" s="81">
        <f t="shared" si="6"/>
        <v>23</v>
      </c>
      <c r="R29" s="81">
        <f>Q29</f>
        <v>23</v>
      </c>
      <c r="S29" s="30"/>
      <c r="T29" s="24">
        <v>4</v>
      </c>
    </row>
    <row r="30" spans="1:20" s="24" customFormat="1" ht="40.15" customHeight="1" x14ac:dyDescent="0.25">
      <c r="A30" s="9">
        <v>19</v>
      </c>
      <c r="B30" s="13">
        <v>2</v>
      </c>
      <c r="C30" s="14">
        <v>11</v>
      </c>
      <c r="D30" s="20" t="s">
        <v>2</v>
      </c>
      <c r="E30" s="95" t="s">
        <v>85</v>
      </c>
      <c r="F30" s="20" t="s">
        <v>4</v>
      </c>
      <c r="G30" s="21" t="s">
        <v>9</v>
      </c>
      <c r="H30" s="22" t="s">
        <v>115</v>
      </c>
      <c r="I30" s="23">
        <v>230000000</v>
      </c>
      <c r="J30" s="23">
        <v>36437126</v>
      </c>
      <c r="K30" s="11">
        <f>45687126-J30</f>
        <v>9250000</v>
      </c>
      <c r="L30" s="11">
        <f t="shared" si="3"/>
        <v>45687126</v>
      </c>
      <c r="M30" s="81">
        <f t="shared" si="7"/>
        <v>19.863967826086956</v>
      </c>
      <c r="N30" s="23">
        <v>36437126</v>
      </c>
      <c r="O30" s="11">
        <f>45687126-N30</f>
        <v>9250000</v>
      </c>
      <c r="P30" s="11">
        <f t="shared" si="4"/>
        <v>45687126</v>
      </c>
      <c r="Q30" s="81">
        <f t="shared" si="6"/>
        <v>19.863967826086956</v>
      </c>
      <c r="R30" s="81">
        <f t="shared" si="2"/>
        <v>19.863967826086956</v>
      </c>
      <c r="S30" s="30"/>
      <c r="T30" s="24">
        <v>4</v>
      </c>
    </row>
    <row r="31" spans="1:20" s="24" customFormat="1" ht="40.15" customHeight="1" x14ac:dyDescent="0.25">
      <c r="A31" s="9">
        <v>20</v>
      </c>
      <c r="B31" s="13">
        <v>2</v>
      </c>
      <c r="C31" s="14">
        <v>11</v>
      </c>
      <c r="D31" s="20" t="s">
        <v>2</v>
      </c>
      <c r="E31" s="95" t="s">
        <v>85</v>
      </c>
      <c r="F31" s="20" t="s">
        <v>4</v>
      </c>
      <c r="G31" s="21" t="s">
        <v>5</v>
      </c>
      <c r="H31" s="22" t="s">
        <v>117</v>
      </c>
      <c r="I31" s="23">
        <v>5000000</v>
      </c>
      <c r="J31" s="23">
        <v>452883</v>
      </c>
      <c r="K31" s="23">
        <v>0</v>
      </c>
      <c r="L31" s="11">
        <f t="shared" si="3"/>
        <v>452883</v>
      </c>
      <c r="M31" s="81">
        <f t="shared" si="7"/>
        <v>9.0576599999999985</v>
      </c>
      <c r="N31" s="23">
        <v>452883</v>
      </c>
      <c r="O31" s="23">
        <v>0</v>
      </c>
      <c r="P31" s="11">
        <f t="shared" si="4"/>
        <v>452883</v>
      </c>
      <c r="Q31" s="81">
        <f t="shared" si="6"/>
        <v>9.0576599999999985</v>
      </c>
      <c r="R31" s="81">
        <f t="shared" si="2"/>
        <v>9.0576599999999985</v>
      </c>
      <c r="S31" s="30"/>
    </row>
    <row r="32" spans="1:20" s="24" customFormat="1" ht="46.15" customHeight="1" x14ac:dyDescent="0.25">
      <c r="A32" s="9">
        <v>21</v>
      </c>
      <c r="B32" s="13">
        <v>2</v>
      </c>
      <c r="C32" s="14">
        <v>11</v>
      </c>
      <c r="D32" s="20" t="s">
        <v>2</v>
      </c>
      <c r="E32" s="95" t="s">
        <v>85</v>
      </c>
      <c r="F32" s="20" t="s">
        <v>4</v>
      </c>
      <c r="G32" s="21" t="s">
        <v>6</v>
      </c>
      <c r="H32" s="22" t="s">
        <v>105</v>
      </c>
      <c r="I32" s="23">
        <v>10049000</v>
      </c>
      <c r="J32" s="23">
        <v>1000000</v>
      </c>
      <c r="K32" s="23">
        <v>0</v>
      </c>
      <c r="L32" s="11">
        <f t="shared" si="3"/>
        <v>1000000</v>
      </c>
      <c r="M32" s="81">
        <f t="shared" si="7"/>
        <v>9.9512389292466921</v>
      </c>
      <c r="N32" s="23">
        <v>1000000</v>
      </c>
      <c r="O32" s="23">
        <v>0</v>
      </c>
      <c r="P32" s="11">
        <f t="shared" si="4"/>
        <v>1000000</v>
      </c>
      <c r="Q32" s="81">
        <f t="shared" si="6"/>
        <v>9.9512389292466921</v>
      </c>
      <c r="R32" s="81">
        <f t="shared" si="2"/>
        <v>9.9512389292466921</v>
      </c>
      <c r="S32" s="30"/>
      <c r="T32" s="24">
        <v>4</v>
      </c>
    </row>
    <row r="33" spans="1:20" s="24" customFormat="1" ht="40.15" customHeight="1" x14ac:dyDescent="0.25">
      <c r="A33" s="9">
        <v>22</v>
      </c>
      <c r="B33" s="13">
        <v>2</v>
      </c>
      <c r="C33" s="14">
        <v>11</v>
      </c>
      <c r="D33" s="20" t="s">
        <v>2</v>
      </c>
      <c r="E33" s="95" t="s">
        <v>85</v>
      </c>
      <c r="F33" s="20" t="s">
        <v>1</v>
      </c>
      <c r="G33" s="21" t="s">
        <v>2</v>
      </c>
      <c r="H33" s="22" t="s">
        <v>88</v>
      </c>
      <c r="I33" s="23">
        <v>1692000</v>
      </c>
      <c r="J33" s="23">
        <v>0</v>
      </c>
      <c r="K33" s="23">
        <v>400000</v>
      </c>
      <c r="L33" s="11">
        <f t="shared" si="3"/>
        <v>400000</v>
      </c>
      <c r="M33" s="81">
        <f t="shared" si="7"/>
        <v>23.640661938534279</v>
      </c>
      <c r="N33" s="23">
        <v>0</v>
      </c>
      <c r="O33" s="23">
        <v>400000</v>
      </c>
      <c r="P33" s="11">
        <f t="shared" si="4"/>
        <v>400000</v>
      </c>
      <c r="Q33" s="81">
        <f t="shared" si="6"/>
        <v>23.640661938534279</v>
      </c>
      <c r="R33" s="81">
        <f t="shared" si="2"/>
        <v>23.640661938534279</v>
      </c>
      <c r="S33" s="30"/>
      <c r="T33" s="24">
        <v>4</v>
      </c>
    </row>
    <row r="34" spans="1:20" s="24" customFormat="1" ht="45.75" customHeight="1" x14ac:dyDescent="0.25">
      <c r="A34" s="9">
        <v>23</v>
      </c>
      <c r="B34" s="13">
        <v>2</v>
      </c>
      <c r="C34" s="14">
        <v>11</v>
      </c>
      <c r="D34" s="20" t="s">
        <v>2</v>
      </c>
      <c r="E34" s="95" t="s">
        <v>85</v>
      </c>
      <c r="F34" s="20" t="s">
        <v>1</v>
      </c>
      <c r="G34" s="21" t="s">
        <v>3</v>
      </c>
      <c r="H34" s="22" t="s">
        <v>118</v>
      </c>
      <c r="I34" s="23">
        <v>416000000</v>
      </c>
      <c r="J34" s="11">
        <v>48936353</v>
      </c>
      <c r="K34" s="11">
        <f>65257299-J34</f>
        <v>16320946</v>
      </c>
      <c r="L34" s="11">
        <f t="shared" si="3"/>
        <v>65257299</v>
      </c>
      <c r="M34" s="81">
        <f>L34/I34*100</f>
        <v>15.686850721153847</v>
      </c>
      <c r="N34" s="11">
        <v>48936353</v>
      </c>
      <c r="O34" s="11">
        <f>65257299-N34</f>
        <v>16320946</v>
      </c>
      <c r="P34" s="11">
        <f t="shared" si="4"/>
        <v>65257299</v>
      </c>
      <c r="Q34" s="81">
        <f t="shared" si="6"/>
        <v>15.686850721153847</v>
      </c>
      <c r="R34" s="81">
        <f t="shared" si="2"/>
        <v>15.686850721153847</v>
      </c>
      <c r="S34" s="30"/>
      <c r="T34" s="24">
        <v>4</v>
      </c>
    </row>
    <row r="35" spans="1:20" s="24" customFormat="1" ht="45.6" customHeight="1" x14ac:dyDescent="0.25">
      <c r="A35" s="9">
        <v>24</v>
      </c>
      <c r="B35" s="13">
        <v>2</v>
      </c>
      <c r="C35" s="14">
        <v>11</v>
      </c>
      <c r="D35" s="20" t="s">
        <v>2</v>
      </c>
      <c r="E35" s="95" t="s">
        <v>85</v>
      </c>
      <c r="F35" s="20" t="s">
        <v>1</v>
      </c>
      <c r="G35" s="21" t="s">
        <v>75</v>
      </c>
      <c r="H35" s="22" t="s">
        <v>89</v>
      </c>
      <c r="I35" s="23">
        <v>25000000</v>
      </c>
      <c r="J35" s="11">
        <v>5875000</v>
      </c>
      <c r="K35" s="11">
        <v>0</v>
      </c>
      <c r="L35" s="11">
        <f t="shared" si="3"/>
        <v>5875000</v>
      </c>
      <c r="M35" s="81">
        <f t="shared" ref="M35" si="8">L35/I35*100</f>
        <v>23.5</v>
      </c>
      <c r="N35" s="11">
        <v>5875000</v>
      </c>
      <c r="O35" s="11">
        <v>0</v>
      </c>
      <c r="P35" s="11">
        <f t="shared" si="4"/>
        <v>5875000</v>
      </c>
      <c r="Q35" s="81">
        <f t="shared" si="6"/>
        <v>23.5</v>
      </c>
      <c r="R35" s="81">
        <f t="shared" si="2"/>
        <v>23.5</v>
      </c>
      <c r="S35" s="30"/>
      <c r="T35" s="24">
        <v>4</v>
      </c>
    </row>
    <row r="36" spans="1:20" s="8" customFormat="1" ht="40.15" customHeight="1" x14ac:dyDescent="0.25">
      <c r="A36" s="9">
        <v>25</v>
      </c>
      <c r="B36" s="13">
        <v>2</v>
      </c>
      <c r="C36" s="14">
        <v>11</v>
      </c>
      <c r="D36" s="15" t="s">
        <v>2</v>
      </c>
      <c r="E36" s="95" t="s">
        <v>85</v>
      </c>
      <c r="F36" s="15" t="s">
        <v>1</v>
      </c>
      <c r="G36" s="16" t="s">
        <v>12</v>
      </c>
      <c r="H36" s="10" t="s">
        <v>90</v>
      </c>
      <c r="I36" s="11">
        <v>24300000</v>
      </c>
      <c r="J36" s="11">
        <v>4350000</v>
      </c>
      <c r="K36" s="11">
        <f>8527820-J36</f>
        <v>4177820</v>
      </c>
      <c r="L36" s="11">
        <f t="shared" si="3"/>
        <v>8527820</v>
      </c>
      <c r="M36" s="81">
        <f t="shared" si="7"/>
        <v>35.09390946502058</v>
      </c>
      <c r="N36" s="11">
        <v>4350000</v>
      </c>
      <c r="O36" s="11">
        <f>8527820-N36</f>
        <v>4177820</v>
      </c>
      <c r="P36" s="11">
        <f t="shared" si="4"/>
        <v>8527820</v>
      </c>
      <c r="Q36" s="81">
        <f t="shared" si="6"/>
        <v>35.09390946502058</v>
      </c>
      <c r="R36" s="81">
        <f t="shared" si="2"/>
        <v>35.09390946502058</v>
      </c>
      <c r="S36" s="30"/>
      <c r="T36" s="8">
        <v>1</v>
      </c>
    </row>
    <row r="37" spans="1:20" s="8" customFormat="1" ht="66.75" customHeight="1" x14ac:dyDescent="0.25">
      <c r="A37" s="9">
        <v>26</v>
      </c>
      <c r="B37" s="13">
        <v>2</v>
      </c>
      <c r="C37" s="14">
        <v>11</v>
      </c>
      <c r="D37" s="15" t="s">
        <v>2</v>
      </c>
      <c r="E37" s="95" t="s">
        <v>85</v>
      </c>
      <c r="F37" s="15" t="s">
        <v>9</v>
      </c>
      <c r="G37" s="16" t="s">
        <v>2</v>
      </c>
      <c r="H37" s="10" t="s">
        <v>91</v>
      </c>
      <c r="I37" s="11">
        <v>163050000</v>
      </c>
      <c r="J37" s="11">
        <v>40955300</v>
      </c>
      <c r="K37" s="11">
        <f>51111300-J37</f>
        <v>10156000</v>
      </c>
      <c r="L37" s="11">
        <f t="shared" si="3"/>
        <v>51111300</v>
      </c>
      <c r="M37" s="81">
        <f t="shared" si="7"/>
        <v>31.347010119595215</v>
      </c>
      <c r="N37" s="11">
        <v>40955300</v>
      </c>
      <c r="O37" s="11">
        <f>51111300-N37</f>
        <v>10156000</v>
      </c>
      <c r="P37" s="11">
        <f t="shared" si="4"/>
        <v>51111300</v>
      </c>
      <c r="Q37" s="81">
        <f t="shared" si="6"/>
        <v>31.347010119595215</v>
      </c>
      <c r="R37" s="81">
        <f t="shared" si="2"/>
        <v>31.347010119595215</v>
      </c>
      <c r="S37" s="30"/>
      <c r="T37" s="8">
        <v>1</v>
      </c>
    </row>
    <row r="38" spans="1:20" s="8" customFormat="1" ht="55.15" customHeight="1" x14ac:dyDescent="0.25">
      <c r="A38" s="9">
        <v>27</v>
      </c>
      <c r="B38" s="13">
        <v>2</v>
      </c>
      <c r="C38" s="14">
        <v>11</v>
      </c>
      <c r="D38" s="15" t="s">
        <v>2</v>
      </c>
      <c r="E38" s="95" t="s">
        <v>85</v>
      </c>
      <c r="F38" s="15" t="s">
        <v>9</v>
      </c>
      <c r="G38" s="16" t="s">
        <v>3</v>
      </c>
      <c r="H38" s="10" t="s">
        <v>107</v>
      </c>
      <c r="I38" s="11">
        <v>49800000</v>
      </c>
      <c r="J38" s="11">
        <v>0</v>
      </c>
      <c r="K38" s="11">
        <v>2278000</v>
      </c>
      <c r="L38" s="11">
        <f t="shared" si="3"/>
        <v>2278000</v>
      </c>
      <c r="M38" s="81">
        <f t="shared" si="7"/>
        <v>4.5742971887550201</v>
      </c>
      <c r="N38" s="11">
        <v>0</v>
      </c>
      <c r="O38" s="11">
        <v>2278000</v>
      </c>
      <c r="P38" s="11">
        <f t="shared" si="4"/>
        <v>2278000</v>
      </c>
      <c r="Q38" s="81">
        <f t="shared" si="6"/>
        <v>4.5742971887550201</v>
      </c>
      <c r="R38" s="81">
        <f t="shared" si="2"/>
        <v>4.5742971887550201</v>
      </c>
      <c r="S38" s="30"/>
      <c r="T38" s="8">
        <v>1</v>
      </c>
    </row>
    <row r="39" spans="1:20" s="8" customFormat="1" ht="40.15" customHeight="1" x14ac:dyDescent="0.25">
      <c r="A39" s="9">
        <v>28</v>
      </c>
      <c r="B39" s="13">
        <v>2</v>
      </c>
      <c r="C39" s="14">
        <v>11</v>
      </c>
      <c r="D39" s="15" t="s">
        <v>2</v>
      </c>
      <c r="E39" s="95" t="s">
        <v>85</v>
      </c>
      <c r="F39" s="15" t="s">
        <v>9</v>
      </c>
      <c r="G39" s="16" t="s">
        <v>9</v>
      </c>
      <c r="H39" s="10" t="s">
        <v>92</v>
      </c>
      <c r="I39" s="11">
        <v>60000000</v>
      </c>
      <c r="J39" s="11">
        <v>0</v>
      </c>
      <c r="K39" s="11"/>
      <c r="L39" s="11">
        <f t="shared" si="3"/>
        <v>0</v>
      </c>
      <c r="M39" s="81">
        <f t="shared" si="7"/>
        <v>0</v>
      </c>
      <c r="N39" s="11">
        <v>0</v>
      </c>
      <c r="O39" s="11"/>
      <c r="P39" s="11">
        <f t="shared" si="4"/>
        <v>0</v>
      </c>
      <c r="Q39" s="81">
        <f t="shared" si="6"/>
        <v>0</v>
      </c>
      <c r="R39" s="81">
        <f t="shared" si="2"/>
        <v>0</v>
      </c>
      <c r="S39" s="30"/>
    </row>
    <row r="40" spans="1:20" s="24" customFormat="1" ht="42" customHeight="1" x14ac:dyDescent="0.25">
      <c r="A40" s="9">
        <v>29</v>
      </c>
      <c r="B40" s="13">
        <v>2</v>
      </c>
      <c r="C40" s="14">
        <v>11</v>
      </c>
      <c r="D40" s="20" t="s">
        <v>3</v>
      </c>
      <c r="E40" s="20" t="s">
        <v>85</v>
      </c>
      <c r="F40" s="20" t="s">
        <v>3</v>
      </c>
      <c r="G40" s="21" t="s">
        <v>8</v>
      </c>
      <c r="H40" s="22" t="s">
        <v>136</v>
      </c>
      <c r="I40" s="23">
        <v>120000000</v>
      </c>
      <c r="J40" s="11">
        <v>0</v>
      </c>
      <c r="K40" s="11"/>
      <c r="L40" s="11">
        <f t="shared" si="3"/>
        <v>0</v>
      </c>
      <c r="M40" s="81">
        <f t="shared" si="7"/>
        <v>0</v>
      </c>
      <c r="N40" s="11">
        <v>0</v>
      </c>
      <c r="O40" s="11"/>
      <c r="P40" s="11">
        <f t="shared" si="4"/>
        <v>0</v>
      </c>
      <c r="Q40" s="81">
        <f t="shared" si="6"/>
        <v>0</v>
      </c>
      <c r="R40" s="81">
        <f t="shared" si="2"/>
        <v>0</v>
      </c>
      <c r="S40" s="30"/>
    </row>
    <row r="41" spans="1:20" s="24" customFormat="1" ht="41.25" customHeight="1" x14ac:dyDescent="0.25">
      <c r="A41" s="9">
        <v>30</v>
      </c>
      <c r="B41" s="13">
        <v>2</v>
      </c>
      <c r="C41" s="14">
        <v>11</v>
      </c>
      <c r="D41" s="20" t="s">
        <v>3</v>
      </c>
      <c r="E41" s="95" t="s">
        <v>85</v>
      </c>
      <c r="F41" s="20" t="s">
        <v>3</v>
      </c>
      <c r="G41" s="21" t="s">
        <v>4</v>
      </c>
      <c r="H41" s="22" t="s">
        <v>126</v>
      </c>
      <c r="I41" s="23">
        <v>150000000</v>
      </c>
      <c r="J41" s="11">
        <v>1303843</v>
      </c>
      <c r="K41" s="11">
        <f>94935364-J41</f>
        <v>93631521</v>
      </c>
      <c r="L41" s="11">
        <f t="shared" si="3"/>
        <v>94935364</v>
      </c>
      <c r="M41" s="81">
        <f t="shared" si="7"/>
        <v>63.290242666666664</v>
      </c>
      <c r="N41" s="11">
        <v>1303843</v>
      </c>
      <c r="O41" s="11">
        <f>94935364-N41</f>
        <v>93631521</v>
      </c>
      <c r="P41" s="11">
        <f t="shared" si="4"/>
        <v>94935364</v>
      </c>
      <c r="Q41" s="81">
        <f t="shared" si="6"/>
        <v>63.290242666666664</v>
      </c>
      <c r="R41" s="81">
        <f>Q41</f>
        <v>63.290242666666664</v>
      </c>
      <c r="S41" s="30"/>
      <c r="T41" s="24">
        <v>3</v>
      </c>
    </row>
    <row r="42" spans="1:20" s="24" customFormat="1" ht="70.150000000000006" customHeight="1" x14ac:dyDescent="0.25">
      <c r="A42" s="9">
        <v>31</v>
      </c>
      <c r="B42" s="13">
        <v>2</v>
      </c>
      <c r="C42" s="14">
        <v>11</v>
      </c>
      <c r="D42" s="20" t="s">
        <v>75</v>
      </c>
      <c r="E42" s="95" t="s">
        <v>85</v>
      </c>
      <c r="F42" s="20" t="s">
        <v>2</v>
      </c>
      <c r="G42" s="21" t="s">
        <v>2</v>
      </c>
      <c r="H42" s="22" t="s">
        <v>127</v>
      </c>
      <c r="I42" s="23">
        <v>70000000</v>
      </c>
      <c r="J42" s="11">
        <v>23168160</v>
      </c>
      <c r="K42" s="11">
        <f>24106160-J42</f>
        <v>938000</v>
      </c>
      <c r="L42" s="11">
        <f t="shared" si="3"/>
        <v>24106160</v>
      </c>
      <c r="M42" s="81">
        <f t="shared" si="7"/>
        <v>34.437371428571431</v>
      </c>
      <c r="N42" s="11">
        <v>23168160</v>
      </c>
      <c r="O42" s="11">
        <f>24106160-N42</f>
        <v>938000</v>
      </c>
      <c r="P42" s="11">
        <f t="shared" si="4"/>
        <v>24106160</v>
      </c>
      <c r="Q42" s="81">
        <f t="shared" si="6"/>
        <v>34.437371428571431</v>
      </c>
      <c r="R42" s="81">
        <f t="shared" si="2"/>
        <v>34.437371428571431</v>
      </c>
      <c r="S42" s="30"/>
    </row>
    <row r="43" spans="1:20" s="24" customFormat="1" ht="57" customHeight="1" x14ac:dyDescent="0.25">
      <c r="A43" s="9">
        <v>32</v>
      </c>
      <c r="B43" s="13">
        <v>2</v>
      </c>
      <c r="C43" s="14">
        <v>11</v>
      </c>
      <c r="D43" s="20" t="s">
        <v>75</v>
      </c>
      <c r="E43" s="20" t="s">
        <v>85</v>
      </c>
      <c r="F43" s="20" t="s">
        <v>2</v>
      </c>
      <c r="G43" s="21" t="s">
        <v>3</v>
      </c>
      <c r="H43" s="22" t="s">
        <v>93</v>
      </c>
      <c r="I43" s="23">
        <v>140000000</v>
      </c>
      <c r="J43" s="11">
        <v>53407714</v>
      </c>
      <c r="K43" s="11">
        <f>54907714-J43</f>
        <v>1500000</v>
      </c>
      <c r="L43" s="11">
        <f t="shared" si="3"/>
        <v>54907714</v>
      </c>
      <c r="M43" s="81">
        <f t="shared" si="7"/>
        <v>39.219795714285716</v>
      </c>
      <c r="N43" s="11">
        <v>53407714</v>
      </c>
      <c r="O43" s="11">
        <f>54907714-N43</f>
        <v>1500000</v>
      </c>
      <c r="P43" s="11">
        <f t="shared" si="4"/>
        <v>54907714</v>
      </c>
      <c r="Q43" s="81">
        <f t="shared" si="6"/>
        <v>39.219795714285716</v>
      </c>
      <c r="R43" s="81">
        <f t="shared" si="2"/>
        <v>39.219795714285716</v>
      </c>
      <c r="S43" s="30"/>
    </row>
    <row r="44" spans="1:20" s="24" customFormat="1" ht="42" customHeight="1" x14ac:dyDescent="0.25">
      <c r="A44" s="9">
        <v>33</v>
      </c>
      <c r="B44" s="13">
        <v>2</v>
      </c>
      <c r="C44" s="14">
        <v>11</v>
      </c>
      <c r="D44" s="20" t="s">
        <v>75</v>
      </c>
      <c r="E44" s="20" t="s">
        <v>85</v>
      </c>
      <c r="F44" s="20" t="s">
        <v>2</v>
      </c>
      <c r="G44" s="21" t="s">
        <v>7</v>
      </c>
      <c r="H44" s="22" t="s">
        <v>94</v>
      </c>
      <c r="I44" s="23">
        <v>310697000</v>
      </c>
      <c r="J44" s="11">
        <v>47856560</v>
      </c>
      <c r="K44" s="11">
        <f>59190160-J44</f>
        <v>11333600</v>
      </c>
      <c r="L44" s="11">
        <f t="shared" si="3"/>
        <v>59190160</v>
      </c>
      <c r="M44" s="81">
        <f t="shared" si="7"/>
        <v>19.050766502412316</v>
      </c>
      <c r="N44" s="11">
        <v>47856560</v>
      </c>
      <c r="O44" s="11">
        <f>59190160-N44</f>
        <v>11333600</v>
      </c>
      <c r="P44" s="11">
        <f t="shared" si="4"/>
        <v>59190160</v>
      </c>
      <c r="Q44" s="81">
        <f t="shared" si="6"/>
        <v>19.050766502412316</v>
      </c>
      <c r="R44" s="81">
        <f t="shared" si="2"/>
        <v>19.050766502412316</v>
      </c>
      <c r="S44" s="30"/>
    </row>
    <row r="45" spans="1:20" s="24" customFormat="1" ht="43.5" customHeight="1" x14ac:dyDescent="0.25">
      <c r="A45" s="9">
        <v>34</v>
      </c>
      <c r="B45" s="13">
        <v>2</v>
      </c>
      <c r="C45" s="14">
        <v>11</v>
      </c>
      <c r="D45" s="20" t="s">
        <v>75</v>
      </c>
      <c r="E45" s="20" t="s">
        <v>85</v>
      </c>
      <c r="F45" s="20" t="s">
        <v>3</v>
      </c>
      <c r="G45" s="21" t="s">
        <v>2</v>
      </c>
      <c r="H45" s="22" t="s">
        <v>95</v>
      </c>
      <c r="I45" s="23">
        <v>42500000</v>
      </c>
      <c r="J45" s="11">
        <v>1787800</v>
      </c>
      <c r="K45" s="11">
        <v>0</v>
      </c>
      <c r="L45" s="11">
        <f t="shared" si="3"/>
        <v>1787800</v>
      </c>
      <c r="M45" s="81">
        <f t="shared" si="7"/>
        <v>4.2065882352941175</v>
      </c>
      <c r="N45" s="11">
        <v>1787800</v>
      </c>
      <c r="O45" s="11">
        <v>0</v>
      </c>
      <c r="P45" s="11">
        <f t="shared" si="4"/>
        <v>1787800</v>
      </c>
      <c r="Q45" s="81">
        <f t="shared" si="6"/>
        <v>4.2065882352941175</v>
      </c>
      <c r="R45" s="81">
        <f t="shared" si="2"/>
        <v>4.2065882352941175</v>
      </c>
      <c r="S45" s="30"/>
    </row>
    <row r="46" spans="1:20" s="24" customFormat="1" ht="40.15" customHeight="1" x14ac:dyDescent="0.25">
      <c r="A46" s="9">
        <v>35</v>
      </c>
      <c r="B46" s="13">
        <v>2</v>
      </c>
      <c r="C46" s="14">
        <v>11</v>
      </c>
      <c r="D46" s="20" t="s">
        <v>75</v>
      </c>
      <c r="E46" s="20" t="s">
        <v>85</v>
      </c>
      <c r="F46" s="20" t="s">
        <v>75</v>
      </c>
      <c r="G46" s="21" t="s">
        <v>9</v>
      </c>
      <c r="H46" s="22" t="s">
        <v>128</v>
      </c>
      <c r="I46" s="23">
        <v>70000000</v>
      </c>
      <c r="J46" s="11">
        <v>1971000</v>
      </c>
      <c r="K46" s="11">
        <f>3315000-J46</f>
        <v>1344000</v>
      </c>
      <c r="L46" s="11">
        <f t="shared" si="3"/>
        <v>3315000</v>
      </c>
      <c r="M46" s="81">
        <f t="shared" si="7"/>
        <v>4.7357142857142858</v>
      </c>
      <c r="N46" s="11">
        <v>1971000</v>
      </c>
      <c r="O46" s="11">
        <f>3315000-N46</f>
        <v>1344000</v>
      </c>
      <c r="P46" s="11">
        <f t="shared" si="4"/>
        <v>3315000</v>
      </c>
      <c r="Q46" s="81">
        <f t="shared" si="6"/>
        <v>4.7357142857142858</v>
      </c>
      <c r="R46" s="81">
        <f t="shared" si="2"/>
        <v>4.7357142857142858</v>
      </c>
      <c r="S46" s="30"/>
    </row>
    <row r="47" spans="1:20" s="24" customFormat="1" ht="48" customHeight="1" x14ac:dyDescent="0.25">
      <c r="A47" s="9">
        <v>36</v>
      </c>
      <c r="B47" s="13">
        <v>2</v>
      </c>
      <c r="C47" s="14">
        <v>11</v>
      </c>
      <c r="D47" s="20" t="s">
        <v>12</v>
      </c>
      <c r="E47" s="20" t="s">
        <v>85</v>
      </c>
      <c r="F47" s="20" t="s">
        <v>2</v>
      </c>
      <c r="G47" s="21" t="s">
        <v>9</v>
      </c>
      <c r="H47" s="22" t="s">
        <v>122</v>
      </c>
      <c r="I47" s="23">
        <v>97300000</v>
      </c>
      <c r="J47" s="11">
        <v>11353800</v>
      </c>
      <c r="K47" s="11">
        <f>14802800-J47</f>
        <v>3449000</v>
      </c>
      <c r="L47" s="11">
        <f t="shared" si="3"/>
        <v>14802800</v>
      </c>
      <c r="M47" s="81">
        <f t="shared" si="7"/>
        <v>15.213566289825284</v>
      </c>
      <c r="N47" s="11">
        <v>11353800</v>
      </c>
      <c r="O47" s="11">
        <f>14802800-N47</f>
        <v>3449000</v>
      </c>
      <c r="P47" s="11">
        <f t="shared" si="4"/>
        <v>14802800</v>
      </c>
      <c r="Q47" s="81">
        <f t="shared" si="6"/>
        <v>15.213566289825284</v>
      </c>
      <c r="R47" s="81">
        <f t="shared" si="2"/>
        <v>15.213566289825284</v>
      </c>
      <c r="S47" s="30"/>
    </row>
    <row r="48" spans="1:20" s="24" customFormat="1" ht="78.599999999999994" customHeight="1" x14ac:dyDescent="0.25">
      <c r="A48" s="9">
        <v>37</v>
      </c>
      <c r="B48" s="13">
        <v>2</v>
      </c>
      <c r="C48" s="14">
        <v>11</v>
      </c>
      <c r="D48" s="20" t="s">
        <v>8</v>
      </c>
      <c r="E48" s="20" t="s">
        <v>85</v>
      </c>
      <c r="F48" s="20" t="s">
        <v>2</v>
      </c>
      <c r="G48" s="21" t="s">
        <v>2</v>
      </c>
      <c r="H48" s="22" t="s">
        <v>97</v>
      </c>
      <c r="I48" s="23">
        <v>12800000</v>
      </c>
      <c r="J48" s="11">
        <v>3962200</v>
      </c>
      <c r="K48" s="11">
        <v>0</v>
      </c>
      <c r="L48" s="11">
        <f t="shared" si="3"/>
        <v>3962200</v>
      </c>
      <c r="M48" s="81">
        <f t="shared" si="7"/>
        <v>30.954687499999999</v>
      </c>
      <c r="N48" s="11">
        <v>3962200</v>
      </c>
      <c r="O48" s="11">
        <v>0</v>
      </c>
      <c r="P48" s="11">
        <f t="shared" si="4"/>
        <v>3962200</v>
      </c>
      <c r="Q48" s="81">
        <f t="shared" si="6"/>
        <v>30.954687499999999</v>
      </c>
      <c r="R48" s="81">
        <f t="shared" si="2"/>
        <v>30.954687499999999</v>
      </c>
      <c r="S48" s="30"/>
    </row>
    <row r="49" spans="1:20" s="24" customFormat="1" ht="48.75" customHeight="1" x14ac:dyDescent="0.25">
      <c r="A49" s="9">
        <v>38</v>
      </c>
      <c r="B49" s="13">
        <v>2</v>
      </c>
      <c r="C49" s="14">
        <v>11</v>
      </c>
      <c r="D49" s="20" t="s">
        <v>4</v>
      </c>
      <c r="E49" s="20" t="s">
        <v>85</v>
      </c>
      <c r="F49" s="20" t="s">
        <v>2</v>
      </c>
      <c r="G49" s="21" t="s">
        <v>2</v>
      </c>
      <c r="H49" s="22" t="s">
        <v>108</v>
      </c>
      <c r="I49" s="23">
        <v>60000000</v>
      </c>
      <c r="J49" s="11">
        <v>18686800</v>
      </c>
      <c r="K49" s="11">
        <f>21686800-J49</f>
        <v>3000000</v>
      </c>
      <c r="L49" s="11">
        <f t="shared" si="3"/>
        <v>21686800</v>
      </c>
      <c r="M49" s="81">
        <f t="shared" si="7"/>
        <v>36.144666666666666</v>
      </c>
      <c r="N49" s="11">
        <v>18686800</v>
      </c>
      <c r="O49" s="11">
        <f>21686800-N49</f>
        <v>3000000</v>
      </c>
      <c r="P49" s="11">
        <f t="shared" si="4"/>
        <v>21686800</v>
      </c>
      <c r="Q49" s="81">
        <f t="shared" si="6"/>
        <v>36.144666666666666</v>
      </c>
      <c r="R49" s="81">
        <f t="shared" si="2"/>
        <v>36.144666666666666</v>
      </c>
      <c r="S49" s="30"/>
    </row>
    <row r="50" spans="1:20" s="24" customFormat="1" ht="112.15" customHeight="1" x14ac:dyDescent="0.25">
      <c r="A50" s="9">
        <v>39</v>
      </c>
      <c r="B50" s="13">
        <v>2</v>
      </c>
      <c r="C50" s="14">
        <v>11</v>
      </c>
      <c r="D50" s="20" t="s">
        <v>4</v>
      </c>
      <c r="E50" s="20" t="s">
        <v>85</v>
      </c>
      <c r="F50" s="20" t="s">
        <v>2</v>
      </c>
      <c r="G50" s="21" t="s">
        <v>9</v>
      </c>
      <c r="H50" s="10" t="s">
        <v>137</v>
      </c>
      <c r="I50" s="23">
        <v>50000000</v>
      </c>
      <c r="J50" s="11">
        <v>10497600</v>
      </c>
      <c r="K50" s="11">
        <f>14611700-J50</f>
        <v>4114100</v>
      </c>
      <c r="L50" s="11">
        <f t="shared" si="3"/>
        <v>14611700</v>
      </c>
      <c r="M50" s="81">
        <f t="shared" si="7"/>
        <v>29.223399999999998</v>
      </c>
      <c r="N50" s="11">
        <v>10497600</v>
      </c>
      <c r="O50" s="11">
        <f>14611700-N50</f>
        <v>4114100</v>
      </c>
      <c r="P50" s="11">
        <f t="shared" si="4"/>
        <v>14611700</v>
      </c>
      <c r="Q50" s="81">
        <f t="shared" si="6"/>
        <v>29.223399999999998</v>
      </c>
      <c r="R50" s="81">
        <f t="shared" si="2"/>
        <v>29.223399999999998</v>
      </c>
      <c r="S50" s="30"/>
    </row>
    <row r="51" spans="1:20" s="24" customFormat="1" ht="36.6" customHeight="1" x14ac:dyDescent="0.25">
      <c r="A51" s="9">
        <v>40</v>
      </c>
      <c r="B51" s="13">
        <v>2</v>
      </c>
      <c r="C51" s="14">
        <v>11</v>
      </c>
      <c r="D51" s="20" t="s">
        <v>1</v>
      </c>
      <c r="E51" s="20" t="s">
        <v>85</v>
      </c>
      <c r="F51" s="20" t="s">
        <v>2</v>
      </c>
      <c r="G51" s="21" t="s">
        <v>3</v>
      </c>
      <c r="H51" s="22" t="s">
        <v>98</v>
      </c>
      <c r="I51" s="23">
        <v>24000000</v>
      </c>
      <c r="J51" s="11">
        <v>1896500</v>
      </c>
      <c r="K51" s="11">
        <v>0</v>
      </c>
      <c r="L51" s="11">
        <f t="shared" si="3"/>
        <v>1896500</v>
      </c>
      <c r="M51" s="81">
        <f t="shared" si="7"/>
        <v>7.9020833333333336</v>
      </c>
      <c r="N51" s="11">
        <v>1896500</v>
      </c>
      <c r="O51" s="11">
        <v>0</v>
      </c>
      <c r="P51" s="11">
        <f t="shared" si="4"/>
        <v>1896500</v>
      </c>
      <c r="Q51" s="81">
        <f t="shared" si="6"/>
        <v>7.9020833333333336</v>
      </c>
      <c r="R51" s="81">
        <f t="shared" si="2"/>
        <v>7.9020833333333336</v>
      </c>
      <c r="S51" s="30"/>
      <c r="T51" s="127"/>
    </row>
    <row r="52" spans="1:20" s="24" customFormat="1" ht="40.15" customHeight="1" x14ac:dyDescent="0.25">
      <c r="A52" s="9">
        <v>41</v>
      </c>
      <c r="B52" s="13">
        <v>2</v>
      </c>
      <c r="C52" s="14">
        <v>11</v>
      </c>
      <c r="D52" s="20" t="s">
        <v>1</v>
      </c>
      <c r="E52" s="20" t="s">
        <v>85</v>
      </c>
      <c r="F52" s="20" t="s">
        <v>2</v>
      </c>
      <c r="G52" s="21" t="s">
        <v>75</v>
      </c>
      <c r="H52" s="22" t="s">
        <v>104</v>
      </c>
      <c r="I52" s="23">
        <v>30000000</v>
      </c>
      <c r="J52" s="11">
        <v>9243051</v>
      </c>
      <c r="K52" s="11">
        <f>29375051-J52</f>
        <v>20132000</v>
      </c>
      <c r="L52" s="11">
        <f t="shared" si="3"/>
        <v>29375051</v>
      </c>
      <c r="M52" s="81">
        <f t="shared" si="7"/>
        <v>97.916836666666669</v>
      </c>
      <c r="N52" s="11">
        <v>9243051</v>
      </c>
      <c r="O52" s="11">
        <f>29375051-N52</f>
        <v>20132000</v>
      </c>
      <c r="P52" s="11">
        <f t="shared" si="4"/>
        <v>29375051</v>
      </c>
      <c r="Q52" s="81">
        <f t="shared" si="6"/>
        <v>97.916836666666669</v>
      </c>
      <c r="R52" s="81">
        <f>Q52</f>
        <v>97.916836666666669</v>
      </c>
      <c r="S52" s="30"/>
    </row>
    <row r="53" spans="1:20" s="24" customFormat="1" ht="84.6" customHeight="1" x14ac:dyDescent="0.25">
      <c r="A53" s="9">
        <v>42</v>
      </c>
      <c r="B53" s="13">
        <v>2</v>
      </c>
      <c r="C53" s="14">
        <v>11</v>
      </c>
      <c r="D53" s="20" t="s">
        <v>1</v>
      </c>
      <c r="E53" s="126">
        <v>2</v>
      </c>
      <c r="F53" s="20" t="s">
        <v>2</v>
      </c>
      <c r="G53" s="21" t="s">
        <v>8</v>
      </c>
      <c r="H53" s="22" t="s">
        <v>129</v>
      </c>
      <c r="I53" s="23">
        <v>16500000</v>
      </c>
      <c r="J53" s="11">
        <v>1260150</v>
      </c>
      <c r="K53" s="11">
        <v>0</v>
      </c>
      <c r="L53" s="11">
        <f t="shared" si="3"/>
        <v>1260150</v>
      </c>
      <c r="M53" s="81">
        <f>L53/I53*100</f>
        <v>7.6372727272727277</v>
      </c>
      <c r="N53" s="11">
        <v>1260150</v>
      </c>
      <c r="O53" s="11">
        <v>0</v>
      </c>
      <c r="P53" s="11">
        <f t="shared" si="4"/>
        <v>1260150</v>
      </c>
      <c r="Q53" s="81">
        <f t="shared" si="6"/>
        <v>7.6372727272727277</v>
      </c>
      <c r="R53" s="81">
        <f>Q53</f>
        <v>7.6372727272727277</v>
      </c>
      <c r="S53" s="30"/>
    </row>
    <row r="54" spans="1:20" s="24" customFormat="1" ht="60.6" customHeight="1" x14ac:dyDescent="0.25">
      <c r="A54" s="9">
        <v>43</v>
      </c>
      <c r="B54" s="13">
        <v>2</v>
      </c>
      <c r="C54" s="14">
        <v>11</v>
      </c>
      <c r="D54" s="20" t="s">
        <v>9</v>
      </c>
      <c r="E54" s="20" t="s">
        <v>85</v>
      </c>
      <c r="F54" s="20" t="s">
        <v>2</v>
      </c>
      <c r="G54" s="21" t="s">
        <v>2</v>
      </c>
      <c r="H54" s="22" t="s">
        <v>99</v>
      </c>
      <c r="I54" s="23">
        <v>20000000</v>
      </c>
      <c r="J54" s="11">
        <v>0</v>
      </c>
      <c r="K54" s="11"/>
      <c r="L54" s="11">
        <f t="shared" si="3"/>
        <v>0</v>
      </c>
      <c r="M54" s="81">
        <f t="shared" si="7"/>
        <v>0</v>
      </c>
      <c r="N54" s="11">
        <v>0</v>
      </c>
      <c r="O54" s="11"/>
      <c r="P54" s="11">
        <f t="shared" si="4"/>
        <v>0</v>
      </c>
      <c r="Q54" s="81">
        <f t="shared" si="6"/>
        <v>0</v>
      </c>
      <c r="R54" s="81">
        <f>Q54</f>
        <v>0</v>
      </c>
      <c r="S54" s="30"/>
    </row>
    <row r="55" spans="1:20" s="24" customFormat="1" ht="54" customHeight="1" x14ac:dyDescent="0.25">
      <c r="A55" s="9">
        <v>44</v>
      </c>
      <c r="B55" s="13">
        <v>2</v>
      </c>
      <c r="C55" s="14">
        <v>11</v>
      </c>
      <c r="D55" s="20" t="s">
        <v>5</v>
      </c>
      <c r="E55" s="20" t="s">
        <v>85</v>
      </c>
      <c r="F55" s="20" t="s">
        <v>2</v>
      </c>
      <c r="G55" s="21" t="s">
        <v>12</v>
      </c>
      <c r="H55" s="22" t="s">
        <v>130</v>
      </c>
      <c r="I55" s="23">
        <v>50000000</v>
      </c>
      <c r="J55" s="11">
        <v>8708600</v>
      </c>
      <c r="K55" s="11">
        <f>11781000-J55</f>
        <v>3072400</v>
      </c>
      <c r="L55" s="11">
        <f t="shared" si="3"/>
        <v>11781000</v>
      </c>
      <c r="M55" s="81">
        <f t="shared" si="7"/>
        <v>23.562000000000001</v>
      </c>
      <c r="N55" s="11">
        <v>8708600</v>
      </c>
      <c r="O55" s="11">
        <f>11781000-N55</f>
        <v>3072400</v>
      </c>
      <c r="P55" s="11">
        <f t="shared" si="4"/>
        <v>11781000</v>
      </c>
      <c r="Q55" s="81">
        <f t="shared" si="6"/>
        <v>23.562000000000001</v>
      </c>
      <c r="R55" s="81">
        <f t="shared" si="2"/>
        <v>23.562000000000001</v>
      </c>
      <c r="S55" s="30"/>
    </row>
    <row r="56" spans="1:20" s="24" customFormat="1" ht="43.9" customHeight="1" x14ac:dyDescent="0.25">
      <c r="A56" s="9">
        <v>45</v>
      </c>
      <c r="B56" s="13">
        <v>2</v>
      </c>
      <c r="C56" s="14">
        <v>11</v>
      </c>
      <c r="D56" s="20" t="s">
        <v>6</v>
      </c>
      <c r="E56" s="20" t="s">
        <v>85</v>
      </c>
      <c r="F56" s="20" t="s">
        <v>2</v>
      </c>
      <c r="G56" s="21" t="s">
        <v>10</v>
      </c>
      <c r="H56" s="22" t="s">
        <v>135</v>
      </c>
      <c r="I56" s="23">
        <v>2273000000</v>
      </c>
      <c r="J56" s="11">
        <v>520200</v>
      </c>
      <c r="K56" s="11">
        <v>0</v>
      </c>
      <c r="L56" s="11">
        <f t="shared" si="3"/>
        <v>520200</v>
      </c>
      <c r="M56" s="81">
        <f t="shared" si="7"/>
        <v>2.2886053673559174E-2</v>
      </c>
      <c r="N56" s="11">
        <v>520200</v>
      </c>
      <c r="O56" s="11">
        <v>0</v>
      </c>
      <c r="P56" s="11">
        <f t="shared" si="4"/>
        <v>520200</v>
      </c>
      <c r="Q56" s="81">
        <f t="shared" si="6"/>
        <v>2.2886053673559174E-2</v>
      </c>
      <c r="R56" s="81">
        <f t="shared" si="2"/>
        <v>2.2886053673559174E-2</v>
      </c>
      <c r="S56" s="30"/>
    </row>
    <row r="57" spans="1:20" s="24" customFormat="1" ht="33.6" customHeight="1" x14ac:dyDescent="0.25">
      <c r="A57" s="9">
        <v>46</v>
      </c>
      <c r="B57" s="13">
        <v>2</v>
      </c>
      <c r="C57" s="14">
        <v>11</v>
      </c>
      <c r="D57" s="20" t="s">
        <v>6</v>
      </c>
      <c r="E57" s="20" t="s">
        <v>85</v>
      </c>
      <c r="F57" s="20" t="s">
        <v>2</v>
      </c>
      <c r="G57" s="21" t="s">
        <v>11</v>
      </c>
      <c r="H57" s="22" t="s">
        <v>131</v>
      </c>
      <c r="I57" s="23">
        <v>209600000</v>
      </c>
      <c r="J57" s="11">
        <v>33612000</v>
      </c>
      <c r="K57" s="11">
        <f>44532000-J57</f>
        <v>10920000</v>
      </c>
      <c r="L57" s="11">
        <f t="shared" si="3"/>
        <v>44532000</v>
      </c>
      <c r="M57" s="81">
        <f t="shared" si="7"/>
        <v>21.246183206106871</v>
      </c>
      <c r="N57" s="11">
        <v>33612000</v>
      </c>
      <c r="O57" s="11">
        <f>44532000-N57</f>
        <v>10920000</v>
      </c>
      <c r="P57" s="11">
        <f t="shared" si="4"/>
        <v>44532000</v>
      </c>
      <c r="Q57" s="81">
        <f t="shared" si="6"/>
        <v>21.246183206106871</v>
      </c>
      <c r="R57" s="81">
        <f t="shared" si="2"/>
        <v>21.246183206106871</v>
      </c>
      <c r="S57" s="30"/>
    </row>
    <row r="58" spans="1:20" s="24" customFormat="1" ht="56.45" customHeight="1" x14ac:dyDescent="0.25">
      <c r="A58" s="9">
        <v>47</v>
      </c>
      <c r="B58" s="13">
        <v>2</v>
      </c>
      <c r="C58" s="14">
        <v>11</v>
      </c>
      <c r="D58" s="20" t="s">
        <v>6</v>
      </c>
      <c r="E58" s="20" t="s">
        <v>85</v>
      </c>
      <c r="F58" s="20" t="s">
        <v>2</v>
      </c>
      <c r="G58" s="21" t="s">
        <v>13</v>
      </c>
      <c r="H58" s="22" t="s">
        <v>132</v>
      </c>
      <c r="I58" s="23">
        <v>13619994600</v>
      </c>
      <c r="J58" s="11">
        <v>2216887750</v>
      </c>
      <c r="K58" s="11">
        <f>6579579750-J58</f>
        <v>4362692000</v>
      </c>
      <c r="L58" s="11">
        <f t="shared" si="3"/>
        <v>6579579750</v>
      </c>
      <c r="M58" s="81">
        <f t="shared" si="7"/>
        <v>48.308240518685672</v>
      </c>
      <c r="N58" s="11">
        <v>2216887750</v>
      </c>
      <c r="O58" s="11">
        <f>6579579750-N58</f>
        <v>4362692000</v>
      </c>
      <c r="P58" s="11">
        <f t="shared" si="4"/>
        <v>6579579750</v>
      </c>
      <c r="Q58" s="81">
        <f t="shared" si="6"/>
        <v>48.308240518685672</v>
      </c>
      <c r="R58" s="81">
        <f>Q58</f>
        <v>48.308240518685672</v>
      </c>
      <c r="S58" s="30"/>
    </row>
    <row r="59" spans="1:20" s="24" customFormat="1" ht="46.15" customHeight="1" x14ac:dyDescent="0.25">
      <c r="A59" s="9">
        <v>48</v>
      </c>
      <c r="B59" s="13">
        <v>3</v>
      </c>
      <c r="C59" s="14">
        <v>28</v>
      </c>
      <c r="D59" s="20" t="s">
        <v>12</v>
      </c>
      <c r="E59" s="20" t="s">
        <v>85</v>
      </c>
      <c r="F59" s="20" t="s">
        <v>2</v>
      </c>
      <c r="G59" s="21" t="s">
        <v>1</v>
      </c>
      <c r="H59" s="22" t="s">
        <v>133</v>
      </c>
      <c r="I59" s="23">
        <v>30000000</v>
      </c>
      <c r="J59" s="11">
        <v>1117200</v>
      </c>
      <c r="K59" s="11">
        <f>15774900-J59</f>
        <v>14657700</v>
      </c>
      <c r="L59" s="11">
        <f t="shared" si="3"/>
        <v>15774900</v>
      </c>
      <c r="M59" s="81">
        <f t="shared" si="7"/>
        <v>52.582999999999998</v>
      </c>
      <c r="N59" s="11">
        <v>1117200</v>
      </c>
      <c r="O59" s="11">
        <f>15774900-N59</f>
        <v>14657700</v>
      </c>
      <c r="P59" s="11">
        <f t="shared" si="4"/>
        <v>15774900</v>
      </c>
      <c r="Q59" s="81">
        <f t="shared" si="6"/>
        <v>52.582999999999998</v>
      </c>
      <c r="R59" s="81">
        <f>Q59</f>
        <v>52.582999999999998</v>
      </c>
      <c r="S59" s="30"/>
    </row>
    <row r="60" spans="1:20" s="8" customFormat="1" ht="35.1" customHeight="1" x14ac:dyDescent="0.25">
      <c r="A60" s="179" t="s">
        <v>14</v>
      </c>
      <c r="B60" s="144"/>
      <c r="C60" s="144"/>
      <c r="D60" s="144"/>
      <c r="E60" s="144"/>
      <c r="F60" s="144"/>
      <c r="G60" s="144"/>
      <c r="H60" s="191"/>
      <c r="I60" s="12">
        <f>SUM(I12:I59)</f>
        <v>27423097156</v>
      </c>
      <c r="J60" s="12">
        <f>SUM(J11:J59)</f>
        <v>4428319136</v>
      </c>
      <c r="K60" s="12">
        <f>SUM(K12:K59)</f>
        <v>5452592430</v>
      </c>
      <c r="L60" s="12">
        <f>SUM(L12:L59)</f>
        <v>9880911566</v>
      </c>
      <c r="M60" s="82">
        <f>L60/I60*100</f>
        <v>36.031347990313044</v>
      </c>
      <c r="N60" s="12">
        <f>SUM(N11:N59)</f>
        <v>4428319136</v>
      </c>
      <c r="O60" s="12">
        <f>SUM(O12:O59)</f>
        <v>5452592430</v>
      </c>
      <c r="P60" s="12">
        <f>SUM(P12:P59)</f>
        <v>9880911566</v>
      </c>
      <c r="Q60" s="82">
        <f>P60/I60*100</f>
        <v>36.031347990313044</v>
      </c>
      <c r="R60" s="82">
        <f>Q60</f>
        <v>36.031347990313044</v>
      </c>
      <c r="S60" s="83"/>
      <c r="T60" s="28"/>
    </row>
    <row r="62" spans="1:20" x14ac:dyDescent="0.2">
      <c r="N62" s="153" t="s">
        <v>139</v>
      </c>
      <c r="O62" s="153"/>
      <c r="P62" s="153"/>
      <c r="Q62" s="153"/>
      <c r="R62" s="153"/>
      <c r="S62" s="153"/>
    </row>
    <row r="63" spans="1:20" x14ac:dyDescent="0.2">
      <c r="J63" s="85"/>
    </row>
    <row r="64" spans="1:20" ht="15" customHeight="1" x14ac:dyDescent="0.2">
      <c r="N64" s="153" t="s">
        <v>123</v>
      </c>
      <c r="O64" s="153"/>
      <c r="P64" s="153"/>
      <c r="Q64" s="153"/>
      <c r="R64" s="1"/>
    </row>
    <row r="65" spans="10:19" x14ac:dyDescent="0.2">
      <c r="O65" s="1" t="s">
        <v>26</v>
      </c>
      <c r="P65" s="1"/>
      <c r="Q65" s="1"/>
      <c r="R65" s="1"/>
    </row>
    <row r="66" spans="10:19" x14ac:dyDescent="0.2">
      <c r="O66" s="1" t="s">
        <v>27</v>
      </c>
      <c r="P66" s="1"/>
      <c r="Q66" s="1"/>
      <c r="R66" s="1"/>
    </row>
    <row r="67" spans="10:19" x14ac:dyDescent="0.2">
      <c r="N67" s="25"/>
      <c r="O67" s="25"/>
      <c r="P67" s="25"/>
      <c r="Q67" s="25"/>
      <c r="R67" s="25"/>
      <c r="S67" s="25"/>
    </row>
    <row r="68" spans="10:19" x14ac:dyDescent="0.2">
      <c r="N68" s="25"/>
      <c r="O68" s="25"/>
      <c r="P68" s="25"/>
      <c r="Q68" s="25"/>
      <c r="R68" s="25"/>
      <c r="S68" s="25"/>
    </row>
    <row r="71" spans="10:19" ht="15" x14ac:dyDescent="0.25">
      <c r="J71" s="19"/>
      <c r="K71" s="19"/>
      <c r="L71" s="19"/>
      <c r="M71" s="84"/>
      <c r="O71" s="17" t="s">
        <v>125</v>
      </c>
      <c r="P71" s="17"/>
      <c r="Q71" s="17"/>
      <c r="R71" s="17"/>
      <c r="S71" s="17"/>
    </row>
    <row r="72" spans="10:19" x14ac:dyDescent="0.2">
      <c r="O72" s="1" t="s">
        <v>28</v>
      </c>
      <c r="P72" s="1"/>
      <c r="Q72" s="1"/>
      <c r="R72" s="1"/>
    </row>
    <row r="73" spans="10:19" x14ac:dyDescent="0.2">
      <c r="O73" s="1" t="s">
        <v>124</v>
      </c>
      <c r="P73" s="1"/>
      <c r="Q73" s="1"/>
      <c r="R73" s="1"/>
    </row>
  </sheetData>
  <autoFilter ref="T1:T73" xr:uid="{00000000-0009-0000-0000-000011000000}"/>
  <mergeCells count="21">
    <mergeCell ref="B11:G11"/>
    <mergeCell ref="A60:H60"/>
    <mergeCell ref="N62:S62"/>
    <mergeCell ref="N64:Q64"/>
    <mergeCell ref="K9:K10"/>
    <mergeCell ref="L9:L10"/>
    <mergeCell ref="M9:M10"/>
    <mergeCell ref="N9:N10"/>
    <mergeCell ref="O9:O10"/>
    <mergeCell ref="P9:P10"/>
    <mergeCell ref="A1:S1"/>
    <mergeCell ref="A2:S2"/>
    <mergeCell ref="N7:Q7"/>
    <mergeCell ref="A8:A10"/>
    <mergeCell ref="B8:G10"/>
    <mergeCell ref="H8:H10"/>
    <mergeCell ref="J8:M8"/>
    <mergeCell ref="N8:Q8"/>
    <mergeCell ref="S8:S10"/>
    <mergeCell ref="J9:J10"/>
    <mergeCell ref="Q9:Q10"/>
  </mergeCells>
  <pageMargins left="0.511811023622047" right="0.31496062992126" top="0.55118110200000003" bottom="0.35433070900000002" header="0.31496062992126" footer="0.31496062992126"/>
  <pageSetup paperSize="5" scale="6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 2( APRIL )</vt:lpstr>
      <vt:lpstr> form 3 ( APRIL ) </vt:lpstr>
      <vt:lpstr>' form 3 ( APRIL ) '!Print_Area</vt:lpstr>
      <vt:lpstr>'form 2( APRIL )'!Print_Area</vt:lpstr>
      <vt:lpstr>' form 3 ( APRIL ) '!Print_Titles</vt:lpstr>
      <vt:lpstr>'form 2( APRIL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DLH Kra</cp:lastModifiedBy>
  <cp:lastPrinted>2025-04-30T03:39:02Z</cp:lastPrinted>
  <dcterms:created xsi:type="dcterms:W3CDTF">2015-02-03T00:38:16Z</dcterms:created>
  <dcterms:modified xsi:type="dcterms:W3CDTF">2025-05-14T04:47:35Z</dcterms:modified>
</cp:coreProperties>
</file>