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 activeTab="1"/>
  </bookViews>
  <sheets>
    <sheet name="agustus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90" i="1"/>
  <c r="L82"/>
  <c r="L76"/>
  <c r="L66"/>
  <c r="L58"/>
  <c r="L12"/>
  <c r="E105"/>
  <c r="D12"/>
  <c r="D102" l="1"/>
  <c r="C12"/>
  <c r="C107"/>
  <c r="C102"/>
  <c r="H16"/>
  <c r="I16"/>
  <c r="H18"/>
  <c r="I18"/>
  <c r="H20"/>
  <c r="I20"/>
  <c r="H22"/>
  <c r="I22"/>
  <c r="H26"/>
  <c r="I26"/>
  <c r="H30"/>
  <c r="I30"/>
  <c r="H32"/>
  <c r="I32"/>
  <c r="H34"/>
  <c r="I34"/>
  <c r="H36"/>
  <c r="I36"/>
  <c r="H38"/>
  <c r="I38"/>
  <c r="H40"/>
  <c r="I40"/>
  <c r="H42"/>
  <c r="I42"/>
  <c r="H46"/>
  <c r="I46"/>
  <c r="H48"/>
  <c r="I48"/>
  <c r="H50"/>
  <c r="I50"/>
  <c r="H54"/>
  <c r="I54"/>
  <c r="H56"/>
  <c r="I56"/>
  <c r="H62"/>
  <c r="I62"/>
  <c r="H64"/>
  <c r="I64"/>
  <c r="H70"/>
  <c r="I70"/>
  <c r="H74"/>
  <c r="I74"/>
  <c r="H80"/>
  <c r="I80"/>
  <c r="H86"/>
  <c r="I86"/>
  <c r="H88"/>
  <c r="I88"/>
  <c r="H94"/>
  <c r="I94"/>
  <c r="H96"/>
  <c r="I96"/>
  <c r="H98"/>
  <c r="I98"/>
  <c r="H100"/>
  <c r="I100"/>
  <c r="D92"/>
  <c r="D90" s="1"/>
  <c r="H90" s="1"/>
  <c r="E92"/>
  <c r="I92" s="1"/>
  <c r="E90"/>
  <c r="I90" s="1"/>
  <c r="D84"/>
  <c r="D82" s="1"/>
  <c r="H82" s="1"/>
  <c r="E84"/>
  <c r="I84" s="1"/>
  <c r="E82"/>
  <c r="I82" s="1"/>
  <c r="D78"/>
  <c r="D76" s="1"/>
  <c r="H76" s="1"/>
  <c r="E78"/>
  <c r="I78" s="1"/>
  <c r="E76"/>
  <c r="I76" s="1"/>
  <c r="D72"/>
  <c r="E72"/>
  <c r="I72" s="1"/>
  <c r="E66"/>
  <c r="I66" s="1"/>
  <c r="D68"/>
  <c r="H68" s="1"/>
  <c r="E68"/>
  <c r="I68" s="1"/>
  <c r="D60"/>
  <c r="D58" s="1"/>
  <c r="H58" s="1"/>
  <c r="E60"/>
  <c r="I60" s="1"/>
  <c r="C60"/>
  <c r="C58" s="1"/>
  <c r="D52"/>
  <c r="H52" s="1"/>
  <c r="E52"/>
  <c r="I52" s="1"/>
  <c r="C52"/>
  <c r="D44"/>
  <c r="H44" s="1"/>
  <c r="E44"/>
  <c r="I44" s="1"/>
  <c r="C44"/>
  <c r="D28"/>
  <c r="H28" s="1"/>
  <c r="E28"/>
  <c r="I28" s="1"/>
  <c r="C28"/>
  <c r="E24"/>
  <c r="I24" s="1"/>
  <c r="D24"/>
  <c r="H24" s="1"/>
  <c r="D14"/>
  <c r="H14" s="1"/>
  <c r="E14"/>
  <c r="I14" s="1"/>
  <c r="F16"/>
  <c r="G16" s="1"/>
  <c r="F18"/>
  <c r="J18" s="1"/>
  <c r="K18" s="1"/>
  <c r="F20"/>
  <c r="G20" s="1"/>
  <c r="F22"/>
  <c r="J22" s="1"/>
  <c r="K22" s="1"/>
  <c r="F26"/>
  <c r="F24" s="1"/>
  <c r="G24" s="1"/>
  <c r="F30"/>
  <c r="J30" s="1"/>
  <c r="K30" s="1"/>
  <c r="F34"/>
  <c r="J34" s="1"/>
  <c r="K34" s="1"/>
  <c r="F36"/>
  <c r="G36" s="1"/>
  <c r="F38"/>
  <c r="J38" s="1"/>
  <c r="K38" s="1"/>
  <c r="F40"/>
  <c r="G40" s="1"/>
  <c r="F42"/>
  <c r="J42" s="1"/>
  <c r="K42" s="1"/>
  <c r="F46"/>
  <c r="J46" s="1"/>
  <c r="K46" s="1"/>
  <c r="F48"/>
  <c r="F50"/>
  <c r="J50" s="1"/>
  <c r="K50" s="1"/>
  <c r="F54"/>
  <c r="J54" s="1"/>
  <c r="K54" s="1"/>
  <c r="F56"/>
  <c r="G56" s="1"/>
  <c r="F62"/>
  <c r="J62" s="1"/>
  <c r="K62" s="1"/>
  <c r="F64"/>
  <c r="G64" s="1"/>
  <c r="F70"/>
  <c r="J70" s="1"/>
  <c r="K70" s="1"/>
  <c r="F74"/>
  <c r="F72" s="1"/>
  <c r="F80"/>
  <c r="F78" s="1"/>
  <c r="F86"/>
  <c r="J86" s="1"/>
  <c r="K86" s="1"/>
  <c r="F88"/>
  <c r="G88" s="1"/>
  <c r="F94"/>
  <c r="J94" s="1"/>
  <c r="K94" s="1"/>
  <c r="F96"/>
  <c r="G96" s="1"/>
  <c r="F98"/>
  <c r="J98" s="1"/>
  <c r="K98" s="1"/>
  <c r="F100"/>
  <c r="J100" s="1"/>
  <c r="K100" s="1"/>
  <c r="C92"/>
  <c r="C90" s="1"/>
  <c r="C84"/>
  <c r="C82" s="1"/>
  <c r="C78"/>
  <c r="C76" s="1"/>
  <c r="C72"/>
  <c r="C68"/>
  <c r="C14"/>
  <c r="G48" l="1"/>
  <c r="E12"/>
  <c r="E102" s="1"/>
  <c r="F76"/>
  <c r="J78"/>
  <c r="K78" s="1"/>
  <c r="G78"/>
  <c r="F66"/>
  <c r="G72"/>
  <c r="J72"/>
  <c r="K72" s="1"/>
  <c r="E58"/>
  <c r="I58" s="1"/>
  <c r="D66"/>
  <c r="H66" s="1"/>
  <c r="G100"/>
  <c r="G74"/>
  <c r="G50"/>
  <c r="G42"/>
  <c r="G34"/>
  <c r="G26"/>
  <c r="G18"/>
  <c r="J96"/>
  <c r="K96" s="1"/>
  <c r="H92"/>
  <c r="J88"/>
  <c r="K88" s="1"/>
  <c r="H84"/>
  <c r="J80"/>
  <c r="K80" s="1"/>
  <c r="J64"/>
  <c r="K64" s="1"/>
  <c r="H60"/>
  <c r="J56"/>
  <c r="K56" s="1"/>
  <c r="J48"/>
  <c r="K48" s="1"/>
  <c r="J40"/>
  <c r="K40" s="1"/>
  <c r="J24"/>
  <c r="K24" s="1"/>
  <c r="J16"/>
  <c r="K16" s="1"/>
  <c r="G98"/>
  <c r="G80"/>
  <c r="H78"/>
  <c r="J74"/>
  <c r="K74" s="1"/>
  <c r="J26"/>
  <c r="K26" s="1"/>
  <c r="F68"/>
  <c r="F84"/>
  <c r="F92"/>
  <c r="G70"/>
  <c r="G62"/>
  <c r="G54"/>
  <c r="G46"/>
  <c r="G38"/>
  <c r="G30"/>
  <c r="G22"/>
  <c r="H72"/>
  <c r="J36"/>
  <c r="K36" s="1"/>
  <c r="J20"/>
  <c r="K20" s="1"/>
  <c r="F44"/>
  <c r="F52"/>
  <c r="F60"/>
  <c r="G94"/>
  <c r="G86"/>
  <c r="F14"/>
  <c r="C66"/>
  <c r="F12" l="1"/>
  <c r="F102" s="1"/>
  <c r="I12"/>
  <c r="G44"/>
  <c r="J44"/>
  <c r="K44" s="1"/>
  <c r="J66"/>
  <c r="K66" s="1"/>
  <c r="G66"/>
  <c r="J12"/>
  <c r="K12" s="1"/>
  <c r="F90"/>
  <c r="J92"/>
  <c r="K92" s="1"/>
  <c r="G92"/>
  <c r="J14"/>
  <c r="K14" s="1"/>
  <c r="G14"/>
  <c r="G60"/>
  <c r="F58"/>
  <c r="J60"/>
  <c r="K60" s="1"/>
  <c r="H102"/>
  <c r="H12"/>
  <c r="F82"/>
  <c r="J84"/>
  <c r="K84" s="1"/>
  <c r="G84"/>
  <c r="G52"/>
  <c r="J52"/>
  <c r="K52" s="1"/>
  <c r="G68"/>
  <c r="J68"/>
  <c r="K68" s="1"/>
  <c r="G76"/>
  <c r="J76"/>
  <c r="K76" s="1"/>
  <c r="F106" l="1"/>
  <c r="G12"/>
  <c r="G82"/>
  <c r="J82"/>
  <c r="K82" s="1"/>
  <c r="J90"/>
  <c r="K90" s="1"/>
  <c r="G90"/>
  <c r="J58"/>
  <c r="K58" s="1"/>
  <c r="G58"/>
  <c r="O103" l="1"/>
  <c r="F32" l="1"/>
  <c r="I102" l="1"/>
  <c r="G32"/>
  <c r="J32"/>
  <c r="K32" s="1"/>
  <c r="F28"/>
  <c r="O102"/>
  <c r="G28" l="1"/>
  <c r="J28"/>
  <c r="K28" s="1"/>
  <c r="J102"/>
  <c r="K102" s="1"/>
  <c r="L102" s="1"/>
  <c r="G102"/>
</calcChain>
</file>

<file path=xl/sharedStrings.xml><?xml version="1.0" encoding="utf-8"?>
<sst xmlns="http://schemas.openxmlformats.org/spreadsheetml/2006/main" count="119" uniqueCount="114">
  <si>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</si>
  <si>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</si>
  <si>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</si>
  <si>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</si>
  <si>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</si>
  <si>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</si>
  <si>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</si>
  <si>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</si>
  <si>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</si>
  <si>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</si>
  <si>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</si>
  <si>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</si>
  <si>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</si>
  <si>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</si>
  <si>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</si>
  <si>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</si>
  <si>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</si>
  <si>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</si>
  <si>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</si>
  <si>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</si>
  <si>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</si>
  <si>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</si>
  <si>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Penyusunan Dokumen Perencanaan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</si>
  <si>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</si>
  <si>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</si>
  <si>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</si>
  <si>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</si>
  <si>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</si>
  <si>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</si>
  <si>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</si>
  <si>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</si>
  <si>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</si>
  <si>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</si>
  <si>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</si>
  <si>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</si>
  <si>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</si>
  <si>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</si>
  <si>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</si>
  <si>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 xml:space="preserve">Penyediaan Peralatan Rumah Tangga 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</si>
  <si>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</si>
  <si>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</si>
  <si>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</si>
  <si>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</si>
  <si>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</si>
  <si>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</si>
  <si>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</si>
  <si>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</si>
  <si>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</si>
  <si>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</si>
  <si>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</si>
  <si>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</si>
  <si>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</si>
  <si>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</si>
  <si>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</si>
  <si>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</si>
  <si>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</si>
  <si>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</si>
  <si>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</si>
  <si>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</si>
  <si>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</si>
  <si>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</si>
  <si>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</si>
  <si>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</si>
  <si>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</si>
  <si>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</si>
  <si>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</si>
  <si>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</si>
  <si>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</si>
  <si>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</si>
  <si>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</si>
  <si>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</si>
  <si>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</si>
  <si>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</si>
  <si>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</si>
  <si>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</si>
  <si>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</si>
  <si>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</si>
  <si>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</si>
  <si>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</si>
  <si>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</si>
  <si>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</si>
  <si>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</si>
  <si>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</si>
  <si>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</si>
  <si>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</si>
  <si>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</si>
  <si>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</si>
  <si>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</si>
  <si>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</si>
  <si>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</si>
  <si>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</si>
  <si>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</si>
  <si>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</si>
  <si>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</si>
  <si>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</si>
  <si>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</si>
  <si>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</si>
  <si>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</si>
  <si>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</si>
  <si>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</si>
  <si>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</si>
  <si>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</si>
  <si>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</si>
  <si>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</si>
  <si>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</si>
  <si>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</si>
  <si>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</si>
  <si>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:AGUSTUS 2021</t>
  </si>
  <si>
    <t>REALISASI PENGGUNA  DANA PEKERJAAN / KEGIATAN TAHUN ANGGARAN 2021</t>
  </si>
  <si>
    <t xml:space="preserve">Drs. MURSENO </t>
  </si>
  <si>
    <t xml:space="preserve">Pembina Tingkat I </t>
  </si>
  <si>
    <t xml:space="preserve">NIP. 19660102 199302 1 001 </t>
  </si>
  <si>
    <t>Jumapolo,   31 Agustus 2021</t>
  </si>
  <si>
    <t>%</t>
  </si>
</sst>
</file>

<file path=xl/styles.xml><?xml version="1.0" encoding="utf-8"?>
<styleSheet xmlns="http://schemas.openxmlformats.org/spreadsheetml/2006/main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0.000"/>
    <numFmt numFmtId="171" formatCode="_(* #,##0.00_);_(* \(#,##0.00\);_(* &quot;-&quot;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2" applyFont="1"/>
    <xf numFmtId="0" fontId="4" fillId="0" borderId="0" xfId="0" applyFont="1" applyAlignme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41" fontId="0" fillId="0" borderId="0" xfId="0" applyNumberFormat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8" fontId="4" fillId="0" borderId="0" xfId="1" applyNumberFormat="1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6" fontId="5" fillId="0" borderId="0" xfId="0" applyNumberFormat="1" applyFont="1" applyBorder="1" applyAlignment="1"/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0" fontId="8" fillId="0" borderId="7" xfId="4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5" applyNumberFormat="1" applyFont="1" applyBorder="1" applyAlignment="1">
      <alignment horizontal="left" vertical="top" wrapText="1"/>
    </xf>
    <xf numFmtId="168" fontId="11" fillId="0" borderId="7" xfId="5" applyNumberFormat="1" applyFont="1" applyBorder="1" applyAlignment="1">
      <alignment horizontal="left" vertical="center" readingOrder="1"/>
    </xf>
    <xf numFmtId="168" fontId="11" fillId="0" borderId="7" xfId="5" applyNumberFormat="1" applyFont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readingOrder="1"/>
    </xf>
    <xf numFmtId="0" fontId="12" fillId="0" borderId="7" xfId="0" applyFont="1" applyFill="1" applyBorder="1" applyAlignment="1">
      <alignment horizontal="left" vertical="center" wrapText="1"/>
    </xf>
    <xf numFmtId="168" fontId="8" fillId="0" borderId="7" xfId="5" applyNumberFormat="1" applyFont="1" applyFill="1" applyBorder="1" applyAlignment="1">
      <alignment horizontal="left" vertical="center" readingOrder="1"/>
    </xf>
    <xf numFmtId="168" fontId="11" fillId="0" borderId="7" xfId="5" applyNumberFormat="1" applyFont="1" applyBorder="1" applyAlignment="1">
      <alignment horizontal="left" vertical="top" wrapText="1" readingOrder="1"/>
    </xf>
    <xf numFmtId="168" fontId="11" fillId="0" borderId="7" xfId="5" applyNumberFormat="1" applyFont="1" applyFill="1" applyBorder="1" applyAlignment="1">
      <alignment horizontal="left" vertical="center" readingOrder="1"/>
    </xf>
    <xf numFmtId="168" fontId="11" fillId="0" borderId="7" xfId="5" applyNumberFormat="1" applyFont="1" applyFill="1" applyBorder="1" applyAlignment="1">
      <alignment horizontal="left" vertical="top" wrapText="1" readingOrder="1"/>
    </xf>
    <xf numFmtId="168" fontId="8" fillId="0" borderId="7" xfId="5" applyNumberFormat="1" applyFont="1" applyBorder="1" applyAlignment="1">
      <alignment horizontal="left" vertical="top" wrapText="1" readingOrder="1"/>
    </xf>
    <xf numFmtId="168" fontId="11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wrapText="1" readingOrder="1"/>
    </xf>
    <xf numFmtId="164" fontId="0" fillId="0" borderId="7" xfId="2" applyFont="1" applyBorder="1" applyAlignment="1">
      <alignment vertical="top"/>
    </xf>
    <xf numFmtId="168" fontId="11" fillId="0" borderId="7" xfId="5" applyNumberFormat="1" applyFont="1" applyBorder="1" applyAlignment="1">
      <alignment horizontal="center" vertical="top"/>
    </xf>
    <xf numFmtId="168" fontId="11" fillId="0" borderId="7" xfId="5" applyNumberFormat="1" applyFont="1" applyFill="1" applyBorder="1" applyAlignment="1">
      <alignment horizontal="center" vertical="top"/>
    </xf>
    <xf numFmtId="168" fontId="8" fillId="2" borderId="7" xfId="5" applyNumberFormat="1" applyFont="1" applyFill="1" applyBorder="1" applyAlignment="1">
      <alignment horizontal="center" vertical="top"/>
    </xf>
    <xf numFmtId="168" fontId="8" fillId="0" borderId="7" xfId="5" applyNumberFormat="1" applyFont="1" applyBorder="1" applyAlignment="1">
      <alignment horizontal="center" vertical="top"/>
    </xf>
    <xf numFmtId="164" fontId="0" fillId="0" borderId="7" xfId="2" applyFont="1" applyBorder="1" applyAlignment="1">
      <alignment horizontal="center" vertical="top"/>
    </xf>
    <xf numFmtId="168" fontId="8" fillId="0" borderId="7" xfId="5" applyNumberFormat="1" applyFont="1" applyFill="1" applyBorder="1" applyAlignment="1">
      <alignment horizontal="center" vertical="top"/>
    </xf>
    <xf numFmtId="164" fontId="0" fillId="2" borderId="7" xfId="2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1" fillId="2" borderId="7" xfId="5" applyNumberFormat="1" applyFont="1" applyFill="1" applyBorder="1" applyAlignment="1">
      <alignment horizontal="center" vertical="top"/>
    </xf>
    <xf numFmtId="164" fontId="15" fillId="0" borderId="7" xfId="2" applyFont="1" applyBorder="1" applyAlignment="1">
      <alignment horizontal="center" vertical="top"/>
    </xf>
    <xf numFmtId="164" fontId="1" fillId="0" borderId="7" xfId="2" applyFont="1" applyBorder="1" applyAlignment="1">
      <alignment horizontal="center" vertical="top"/>
    </xf>
    <xf numFmtId="164" fontId="13" fillId="0" borderId="7" xfId="2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2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vertical="top"/>
    </xf>
    <xf numFmtId="168" fontId="14" fillId="2" borderId="7" xfId="5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10" fontId="4" fillId="0" borderId="7" xfId="0" applyNumberFormat="1" applyFont="1" applyBorder="1" applyAlignment="1">
      <alignment vertical="top"/>
    </xf>
    <xf numFmtId="10" fontId="5" fillId="0" borderId="7" xfId="0" applyNumberFormat="1" applyFont="1" applyBorder="1" applyAlignment="1">
      <alignment vertical="top"/>
    </xf>
    <xf numFmtId="169" fontId="4" fillId="0" borderId="7" xfId="0" applyNumberFormat="1" applyFont="1" applyBorder="1" applyAlignment="1">
      <alignment vertical="top"/>
    </xf>
    <xf numFmtId="9" fontId="4" fillId="0" borderId="7" xfId="3" applyNumberFormat="1" applyFont="1" applyBorder="1" applyAlignment="1">
      <alignment vertical="top"/>
    </xf>
    <xf numFmtId="10" fontId="4" fillId="0" borderId="7" xfId="3" applyNumberFormat="1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8" fontId="8" fillId="3" borderId="7" xfId="5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71" fontId="4" fillId="0" borderId="7" xfId="0" applyNumberFormat="1" applyFont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Comma" xfId="1" builtinId="3"/>
    <cellStyle name="Comma [0]" xfId="2" builtinId="6"/>
    <cellStyle name="Comma 46" xfId="5"/>
    <cellStyle name="Normal" xfId="0" builtinId="0"/>
    <cellStyle name="Normal 1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3"/>
  <sheetViews>
    <sheetView zoomScale="82" zoomScaleNormal="82" workbookViewId="0">
      <pane ySplit="8" topLeftCell="A85" activePane="bottomLeft" state="frozen"/>
      <selection pane="bottomLeft" activeCell="G102" sqref="G102"/>
    </sheetView>
  </sheetViews>
  <sheetFormatPr defaultRowHeight="15"/>
  <cols>
    <col min="2" max="2" width="43.5703125" customWidth="1"/>
    <col min="3" max="5" width="14.85546875" customWidth="1"/>
    <col min="6" max="6" width="14.5703125" customWidth="1"/>
    <col min="7" max="7" width="8" customWidth="1"/>
    <col min="8" max="8" width="14.7109375" customWidth="1"/>
    <col min="9" max="9" width="14.42578125" customWidth="1"/>
    <col min="10" max="10" width="14.7109375" customWidth="1"/>
    <col min="11" max="11" width="9.28515625" customWidth="1"/>
    <col min="12" max="12" width="13.85546875" customWidth="1"/>
    <col min="14" max="15" width="9.140625" style="13"/>
  </cols>
  <sheetData>
    <row r="1" spans="1:19" ht="18.75" customHeight="1">
      <c r="A1" s="100" t="s">
        <v>108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35"/>
      <c r="R1" s="1"/>
      <c r="S1" s="1"/>
    </row>
    <row r="2" spans="1:19" ht="18.75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35"/>
      <c r="R2" s="1"/>
      <c r="S2" s="1"/>
    </row>
    <row r="3" spans="1:19" ht="18.75" customHeight="1">
      <c r="L3" s="8"/>
      <c r="M3" s="8"/>
      <c r="N3" s="8"/>
      <c r="R3" s="1"/>
      <c r="S3" s="1"/>
    </row>
    <row r="4" spans="1:19" ht="18.75" customHeight="1">
      <c r="B4" s="2" t="s">
        <v>1</v>
      </c>
      <c r="C4" s="3" t="s">
        <v>2</v>
      </c>
      <c r="D4" s="2"/>
      <c r="E4" s="2"/>
      <c r="F4" s="3"/>
      <c r="G4" s="3"/>
      <c r="H4" s="3"/>
      <c r="I4" s="3"/>
      <c r="L4" s="8"/>
      <c r="M4" s="8"/>
      <c r="N4" s="8"/>
      <c r="R4" s="1"/>
      <c r="S4" s="1"/>
    </row>
    <row r="5" spans="1:19" ht="18.75" customHeight="1">
      <c r="B5" s="2" t="s">
        <v>3</v>
      </c>
      <c r="C5" s="3" t="s">
        <v>4</v>
      </c>
      <c r="D5" s="2"/>
      <c r="E5" s="2"/>
      <c r="F5" s="3"/>
      <c r="G5" s="3"/>
      <c r="H5" s="3"/>
      <c r="I5" s="3"/>
      <c r="L5" s="8"/>
      <c r="M5" s="8"/>
      <c r="N5" s="8"/>
      <c r="R5" s="1"/>
      <c r="S5" s="1"/>
    </row>
    <row r="6" spans="1:19" ht="18.75" customHeight="1">
      <c r="B6" s="2" t="s">
        <v>5</v>
      </c>
      <c r="C6" s="3" t="s">
        <v>107</v>
      </c>
      <c r="D6" s="2"/>
      <c r="E6" s="2"/>
      <c r="F6" s="3"/>
      <c r="G6" s="3"/>
      <c r="H6" s="3"/>
      <c r="I6" s="3"/>
      <c r="L6" s="10"/>
      <c r="M6" s="10"/>
      <c r="N6" s="8"/>
      <c r="R6" s="1"/>
      <c r="S6" s="1"/>
    </row>
    <row r="7" spans="1:19" ht="18.75" customHeight="1">
      <c r="A7" s="4"/>
      <c r="B7" s="5"/>
      <c r="C7" s="4" t="s">
        <v>6</v>
      </c>
      <c r="D7" s="6"/>
      <c r="E7" s="67" t="s">
        <v>7</v>
      </c>
      <c r="F7" s="67"/>
      <c r="G7" s="67"/>
      <c r="H7" s="6"/>
      <c r="I7" s="67" t="s">
        <v>8</v>
      </c>
      <c r="J7" s="67"/>
      <c r="K7" s="7"/>
      <c r="L7" s="101" t="s">
        <v>9</v>
      </c>
      <c r="M7" s="103" t="s">
        <v>10</v>
      </c>
      <c r="N7" s="36"/>
      <c r="R7" s="1"/>
      <c r="S7" s="1"/>
    </row>
    <row r="8" spans="1:19" ht="18.75" customHeight="1">
      <c r="A8" s="9"/>
      <c r="B8" s="10"/>
      <c r="C8" s="9" t="s">
        <v>11</v>
      </c>
      <c r="D8" s="9" t="s">
        <v>12</v>
      </c>
      <c r="E8" s="9" t="s">
        <v>13</v>
      </c>
      <c r="F8" s="9" t="s">
        <v>14</v>
      </c>
      <c r="G8" s="96" t="s">
        <v>113</v>
      </c>
      <c r="H8" s="9" t="s">
        <v>12</v>
      </c>
      <c r="I8" s="9" t="s">
        <v>13</v>
      </c>
      <c r="J8" s="9" t="s">
        <v>14</v>
      </c>
      <c r="K8" s="96" t="s">
        <v>113</v>
      </c>
      <c r="L8" s="102"/>
      <c r="M8" s="104"/>
      <c r="N8" s="36"/>
      <c r="R8" s="1"/>
      <c r="S8" s="1"/>
    </row>
    <row r="9" spans="1:19" ht="18.75" customHeight="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65"/>
      <c r="O9" s="66"/>
      <c r="R9" s="1"/>
      <c r="S9" s="1"/>
    </row>
    <row r="10" spans="1:19" ht="18.75" customHeight="1">
      <c r="A10" s="4"/>
      <c r="B10" s="12" t="s">
        <v>15</v>
      </c>
      <c r="C10" s="4"/>
      <c r="D10" s="4"/>
      <c r="E10" s="4"/>
      <c r="F10" s="4"/>
      <c r="G10" s="4"/>
      <c r="H10" s="4"/>
      <c r="I10" s="11"/>
      <c r="J10" s="11"/>
      <c r="K10" s="4"/>
      <c r="L10" s="4"/>
      <c r="M10" s="4"/>
      <c r="N10" s="8"/>
      <c r="R10" s="1"/>
      <c r="S10" s="1"/>
    </row>
    <row r="11" spans="1:19" ht="32.25" customHeight="1">
      <c r="A11" s="11"/>
      <c r="B11" s="68" t="s">
        <v>31</v>
      </c>
      <c r="C11" s="76"/>
      <c r="D11" s="77"/>
      <c r="E11" s="77"/>
      <c r="F11" s="77"/>
      <c r="G11" s="77"/>
      <c r="H11" s="77"/>
      <c r="I11" s="78"/>
      <c r="J11" s="78"/>
      <c r="K11" s="77"/>
      <c r="L11" s="77"/>
      <c r="M11" s="77"/>
      <c r="N11" s="22"/>
      <c r="R11" s="1"/>
      <c r="S11" s="1"/>
    </row>
    <row r="12" spans="1:19" ht="32.25" customHeight="1">
      <c r="A12" s="94">
        <v>1</v>
      </c>
      <c r="B12" s="40" t="s">
        <v>20</v>
      </c>
      <c r="C12" s="72">
        <f>SUM(C14+C24+C44+C28+C52)</f>
        <v>2200147000</v>
      </c>
      <c r="D12" s="72">
        <f>SUM(D14+D24+D44+D52+D28)</f>
        <v>1015943441</v>
      </c>
      <c r="E12" s="72">
        <f t="shared" ref="E12:F12" si="0">SUM(E14+E24+E44+E52)</f>
        <v>315667890</v>
      </c>
      <c r="F12" s="72">
        <f t="shared" si="0"/>
        <v>1325505131</v>
      </c>
      <c r="G12" s="93">
        <f>F12/C12*100%</f>
        <v>0.6024620768521376</v>
      </c>
      <c r="H12" s="83">
        <f>D12</f>
        <v>1015943441</v>
      </c>
      <c r="I12" s="83">
        <f t="shared" ref="I12:J12" si="1">E12</f>
        <v>315667890</v>
      </c>
      <c r="J12" s="83">
        <f t="shared" si="1"/>
        <v>1325505131</v>
      </c>
      <c r="K12" s="85">
        <f>J12/C12*100</f>
        <v>60.246207685213761</v>
      </c>
      <c r="L12" s="85">
        <f>K12</f>
        <v>60.246207685213761</v>
      </c>
      <c r="M12" s="85"/>
      <c r="N12" s="37"/>
      <c r="O12" s="64"/>
      <c r="R12" s="1"/>
      <c r="S12" s="1"/>
    </row>
    <row r="13" spans="1:19" ht="32.25" customHeight="1">
      <c r="A13" s="11"/>
      <c r="B13" s="68" t="s">
        <v>28</v>
      </c>
      <c r="C13" s="69"/>
      <c r="D13" s="70"/>
      <c r="E13" s="78"/>
      <c r="F13" s="78"/>
      <c r="G13" s="90"/>
      <c r="H13" s="78"/>
      <c r="I13" s="78"/>
      <c r="J13" s="78"/>
      <c r="K13" s="85"/>
      <c r="L13" s="77"/>
      <c r="M13" s="77"/>
      <c r="N13" s="22"/>
      <c r="O13" s="64"/>
      <c r="R13" s="1"/>
      <c r="S13" s="1"/>
    </row>
    <row r="14" spans="1:19" ht="32.25" customHeight="1">
      <c r="A14" s="11"/>
      <c r="B14" s="41" t="s">
        <v>21</v>
      </c>
      <c r="C14" s="72">
        <f>SUM(C16+C18+C20+C22)</f>
        <v>3600000</v>
      </c>
      <c r="D14" s="72">
        <f t="shared" ref="D14:F14" si="2">SUM(D16+D18+D20+D22)</f>
        <v>3068300</v>
      </c>
      <c r="E14" s="72">
        <f t="shared" si="2"/>
        <v>0</v>
      </c>
      <c r="F14" s="72">
        <f t="shared" si="2"/>
        <v>3068300</v>
      </c>
      <c r="G14" s="89">
        <f t="shared" ref="G14:G76" si="3">F14/C14*100%</f>
        <v>0.85230555555555554</v>
      </c>
      <c r="H14" s="83">
        <f t="shared" ref="H14:H76" si="4">D14</f>
        <v>3068300</v>
      </c>
      <c r="I14" s="83">
        <f t="shared" ref="I14:I76" si="5">E14</f>
        <v>0</v>
      </c>
      <c r="J14" s="83">
        <f t="shared" ref="J14:J76" si="6">F14</f>
        <v>3068300</v>
      </c>
      <c r="K14" s="85">
        <f t="shared" ref="K14:K76" si="7">J14/C14*100</f>
        <v>85.230555555555554</v>
      </c>
      <c r="L14" s="85"/>
      <c r="M14" s="79"/>
      <c r="N14" s="37"/>
      <c r="O14" s="64"/>
      <c r="R14" s="1"/>
      <c r="S14" s="1"/>
    </row>
    <row r="15" spans="1:19" ht="32.25" customHeight="1">
      <c r="A15" s="11"/>
      <c r="B15" s="68" t="s">
        <v>29</v>
      </c>
      <c r="C15" s="69"/>
      <c r="D15" s="70"/>
      <c r="E15" s="78"/>
      <c r="F15" s="78"/>
      <c r="G15" s="90"/>
      <c r="H15" s="78"/>
      <c r="I15" s="78"/>
      <c r="J15" s="78"/>
      <c r="K15" s="85"/>
      <c r="L15" s="77"/>
      <c r="M15" s="77"/>
      <c r="N15" s="22"/>
      <c r="O15" s="64"/>
      <c r="R15" s="1"/>
      <c r="S15" s="1"/>
    </row>
    <row r="16" spans="1:19" ht="32.25" customHeight="1">
      <c r="A16" s="11"/>
      <c r="B16" s="42" t="s">
        <v>22</v>
      </c>
      <c r="C16" s="73">
        <v>900000</v>
      </c>
      <c r="D16" s="80">
        <v>629900</v>
      </c>
      <c r="E16" s="73">
        <v>0</v>
      </c>
      <c r="F16" s="78">
        <f t="shared" ref="F16:F74" si="8">D16+E16</f>
        <v>629900</v>
      </c>
      <c r="G16" s="90">
        <f t="shared" si="3"/>
        <v>0.69988888888888889</v>
      </c>
      <c r="H16" s="78">
        <f t="shared" si="4"/>
        <v>629900</v>
      </c>
      <c r="I16" s="78">
        <f t="shared" si="5"/>
        <v>0</v>
      </c>
      <c r="J16" s="78">
        <f t="shared" si="6"/>
        <v>629900</v>
      </c>
      <c r="K16" s="79">
        <f t="shared" si="7"/>
        <v>69.988888888888894</v>
      </c>
      <c r="L16" s="79"/>
      <c r="M16" s="79"/>
      <c r="N16" s="37"/>
      <c r="O16" s="64"/>
      <c r="R16" s="1"/>
      <c r="S16" s="1"/>
    </row>
    <row r="17" spans="1:19" ht="32.25" customHeight="1">
      <c r="A17" s="11"/>
      <c r="B17" s="68" t="s">
        <v>30</v>
      </c>
      <c r="C17" s="60"/>
      <c r="D17" s="70"/>
      <c r="E17" s="70"/>
      <c r="F17" s="78"/>
      <c r="G17" s="90"/>
      <c r="H17" s="78"/>
      <c r="I17" s="78"/>
      <c r="J17" s="78"/>
      <c r="K17" s="79"/>
      <c r="L17" s="77"/>
      <c r="M17" s="77"/>
      <c r="N17" s="22"/>
      <c r="O17" s="64"/>
      <c r="R17" s="1"/>
      <c r="S17" s="1"/>
    </row>
    <row r="18" spans="1:19" ht="32.25" customHeight="1">
      <c r="A18" s="11"/>
      <c r="B18" s="43" t="s">
        <v>23</v>
      </c>
      <c r="C18" s="60">
        <v>900000</v>
      </c>
      <c r="D18" s="55">
        <v>892500</v>
      </c>
      <c r="E18" s="60">
        <v>0</v>
      </c>
      <c r="F18" s="78">
        <f t="shared" si="8"/>
        <v>892500</v>
      </c>
      <c r="G18" s="90">
        <f t="shared" si="3"/>
        <v>0.9916666666666667</v>
      </c>
      <c r="H18" s="78">
        <f t="shared" si="4"/>
        <v>892500</v>
      </c>
      <c r="I18" s="78">
        <f t="shared" si="5"/>
        <v>0</v>
      </c>
      <c r="J18" s="78">
        <f t="shared" si="6"/>
        <v>892500</v>
      </c>
      <c r="K18" s="79">
        <f t="shared" si="7"/>
        <v>99.166666666666671</v>
      </c>
      <c r="L18" s="79"/>
      <c r="M18" s="79"/>
      <c r="N18" s="37"/>
      <c r="O18" s="64"/>
      <c r="R18" s="1"/>
      <c r="S18" s="1"/>
    </row>
    <row r="19" spans="1:19" ht="31.5" customHeight="1">
      <c r="A19" s="11"/>
      <c r="B19" s="68" t="s">
        <v>32</v>
      </c>
      <c r="C19" s="74"/>
      <c r="D19" s="70"/>
      <c r="E19" s="70"/>
      <c r="F19" s="78"/>
      <c r="G19" s="90"/>
      <c r="H19" s="78"/>
      <c r="I19" s="78"/>
      <c r="J19" s="78"/>
      <c r="K19" s="79"/>
      <c r="L19" s="77"/>
      <c r="M19" s="77"/>
      <c r="N19" s="22"/>
      <c r="O19" s="64"/>
      <c r="R19" s="1"/>
      <c r="S19" s="1"/>
    </row>
    <row r="20" spans="1:19" ht="32.25" customHeight="1">
      <c r="A20" s="20"/>
      <c r="B20" s="43" t="s">
        <v>24</v>
      </c>
      <c r="C20" s="73">
        <v>900000</v>
      </c>
      <c r="D20" s="55">
        <v>795000</v>
      </c>
      <c r="E20" s="60">
        <v>0</v>
      </c>
      <c r="F20" s="78">
        <f t="shared" si="8"/>
        <v>795000</v>
      </c>
      <c r="G20" s="90">
        <f t="shared" si="3"/>
        <v>0.8833333333333333</v>
      </c>
      <c r="H20" s="78">
        <f t="shared" si="4"/>
        <v>795000</v>
      </c>
      <c r="I20" s="78">
        <f t="shared" si="5"/>
        <v>0</v>
      </c>
      <c r="J20" s="78">
        <f t="shared" si="6"/>
        <v>795000</v>
      </c>
      <c r="K20" s="79">
        <f t="shared" si="7"/>
        <v>88.333333333333329</v>
      </c>
      <c r="L20" s="79"/>
      <c r="M20" s="79"/>
      <c r="N20" s="37"/>
      <c r="O20" s="64"/>
      <c r="R20" s="1"/>
      <c r="S20" s="1"/>
    </row>
    <row r="21" spans="1:19" ht="32.25" customHeight="1">
      <c r="A21" s="11"/>
      <c r="B21" s="68" t="s">
        <v>33</v>
      </c>
      <c r="C21" s="60"/>
      <c r="D21" s="70"/>
      <c r="E21" s="70"/>
      <c r="F21" s="78"/>
      <c r="G21" s="90"/>
      <c r="H21" s="78"/>
      <c r="I21" s="78"/>
      <c r="J21" s="78"/>
      <c r="K21" s="79"/>
      <c r="L21" s="77"/>
      <c r="M21" s="77"/>
      <c r="N21" s="22"/>
      <c r="O21" s="64"/>
      <c r="R21" s="1"/>
      <c r="S21" s="1"/>
    </row>
    <row r="22" spans="1:19" ht="32.25" customHeight="1">
      <c r="A22" s="11"/>
      <c r="B22" s="44" t="s">
        <v>25</v>
      </c>
      <c r="C22" s="60">
        <v>900000</v>
      </c>
      <c r="D22" s="55">
        <v>750900</v>
      </c>
      <c r="E22" s="74">
        <v>0</v>
      </c>
      <c r="F22" s="78">
        <f t="shared" si="8"/>
        <v>750900</v>
      </c>
      <c r="G22" s="90">
        <f t="shared" si="3"/>
        <v>0.83433333333333337</v>
      </c>
      <c r="H22" s="78">
        <f t="shared" si="4"/>
        <v>750900</v>
      </c>
      <c r="I22" s="78">
        <f t="shared" si="5"/>
        <v>0</v>
      </c>
      <c r="J22" s="78">
        <f t="shared" si="6"/>
        <v>750900</v>
      </c>
      <c r="K22" s="79">
        <f t="shared" si="7"/>
        <v>83.433333333333337</v>
      </c>
      <c r="L22" s="79"/>
      <c r="M22" s="79"/>
      <c r="N22" s="37"/>
      <c r="O22" s="64"/>
      <c r="R22" s="1"/>
      <c r="S22" s="1"/>
    </row>
    <row r="23" spans="1:19" ht="32.25" customHeight="1">
      <c r="A23" s="11"/>
      <c r="B23" s="68" t="s">
        <v>34</v>
      </c>
      <c r="C23" s="74"/>
      <c r="D23" s="70"/>
      <c r="E23" s="70"/>
      <c r="F23" s="78"/>
      <c r="G23" s="90"/>
      <c r="H23" s="78"/>
      <c r="I23" s="78"/>
      <c r="J23" s="78"/>
      <c r="K23" s="79"/>
      <c r="L23" s="77"/>
      <c r="M23" s="77"/>
      <c r="N23" s="22"/>
      <c r="O23" s="64"/>
      <c r="R23" s="1"/>
      <c r="S23" s="1"/>
    </row>
    <row r="24" spans="1:19" s="1" customFormat="1" ht="32.25" customHeight="1">
      <c r="A24" s="11"/>
      <c r="B24" s="45" t="s">
        <v>26</v>
      </c>
      <c r="C24" s="86">
        <v>2018927000</v>
      </c>
      <c r="D24" s="63">
        <f>D26</f>
        <v>964477231</v>
      </c>
      <c r="E24" s="63">
        <f t="shared" ref="E24:F24" si="9">E26</f>
        <v>273122606</v>
      </c>
      <c r="F24" s="63">
        <f t="shared" si="9"/>
        <v>1237599837</v>
      </c>
      <c r="G24" s="89">
        <f t="shared" si="3"/>
        <v>0.61299880431536158</v>
      </c>
      <c r="H24" s="83">
        <f t="shared" si="4"/>
        <v>964477231</v>
      </c>
      <c r="I24" s="83">
        <f t="shared" si="5"/>
        <v>273122606</v>
      </c>
      <c r="J24" s="83">
        <f t="shared" si="6"/>
        <v>1237599837</v>
      </c>
      <c r="K24" s="85">
        <f t="shared" si="7"/>
        <v>61.29988043153616</v>
      </c>
      <c r="L24" s="85"/>
      <c r="M24" s="85"/>
      <c r="N24" s="37"/>
      <c r="O24" s="64"/>
      <c r="P24"/>
      <c r="Q24"/>
    </row>
    <row r="25" spans="1:19" s="1" customFormat="1" ht="32.25" customHeight="1">
      <c r="A25" s="11"/>
      <c r="B25" s="68" t="s">
        <v>35</v>
      </c>
      <c r="C25" s="75"/>
      <c r="D25" s="70"/>
      <c r="E25" s="70"/>
      <c r="F25" s="78"/>
      <c r="G25" s="90"/>
      <c r="H25" s="78"/>
      <c r="I25" s="78"/>
      <c r="J25" s="78"/>
      <c r="K25" s="85"/>
      <c r="L25" s="77"/>
      <c r="M25" s="77"/>
      <c r="N25" s="22"/>
      <c r="O25" s="64"/>
      <c r="P25"/>
      <c r="Q25"/>
    </row>
    <row r="26" spans="1:19" s="1" customFormat="1" ht="32.25" customHeight="1">
      <c r="A26" s="11"/>
      <c r="B26" s="46" t="s">
        <v>27</v>
      </c>
      <c r="C26" s="71">
        <v>2018927000</v>
      </c>
      <c r="D26" s="55">
        <v>964477231</v>
      </c>
      <c r="E26" s="60">
        <v>273122606</v>
      </c>
      <c r="F26" s="78">
        <f t="shared" si="8"/>
        <v>1237599837</v>
      </c>
      <c r="G26" s="90">
        <f t="shared" si="3"/>
        <v>0.61299880431536158</v>
      </c>
      <c r="H26" s="78">
        <f t="shared" si="4"/>
        <v>964477231</v>
      </c>
      <c r="I26" s="78">
        <f t="shared" si="5"/>
        <v>273122606</v>
      </c>
      <c r="J26" s="78">
        <f t="shared" si="6"/>
        <v>1237599837</v>
      </c>
      <c r="K26" s="79">
        <f t="shared" si="7"/>
        <v>61.29988043153616</v>
      </c>
      <c r="L26" s="79"/>
      <c r="M26" s="79"/>
      <c r="N26" s="37"/>
      <c r="O26" s="64"/>
      <c r="P26"/>
      <c r="Q26"/>
    </row>
    <row r="27" spans="1:19" s="1" customFormat="1" ht="33" customHeight="1">
      <c r="A27" s="11"/>
      <c r="B27" s="68" t="s">
        <v>71</v>
      </c>
      <c r="C27" s="69"/>
      <c r="D27" s="70"/>
      <c r="E27" s="70"/>
      <c r="F27" s="78"/>
      <c r="G27" s="90"/>
      <c r="H27" s="78"/>
      <c r="I27" s="78"/>
      <c r="J27" s="78"/>
      <c r="K27" s="79"/>
      <c r="L27" s="77"/>
      <c r="M27" s="77"/>
      <c r="N27" s="22"/>
      <c r="O27" s="64"/>
      <c r="P27"/>
      <c r="Q27"/>
    </row>
    <row r="28" spans="1:19" s="1" customFormat="1" ht="33" customHeight="1">
      <c r="A28" s="11"/>
      <c r="B28" s="47" t="s">
        <v>36</v>
      </c>
      <c r="C28" s="63">
        <f>SUM(C30+C32+C34+C36+C38+C40+C42)</f>
        <v>32500000</v>
      </c>
      <c r="D28" s="63">
        <f t="shared" ref="D28:F28" si="10">SUM(D30+D32+D34+D36+D38+D40+D42)</f>
        <v>6106200</v>
      </c>
      <c r="E28" s="63">
        <f t="shared" si="10"/>
        <v>14775800</v>
      </c>
      <c r="F28" s="63">
        <f t="shared" si="10"/>
        <v>20882000</v>
      </c>
      <c r="G28" s="90">
        <f t="shared" si="3"/>
        <v>0.64252307692307697</v>
      </c>
      <c r="H28" s="78">
        <f t="shared" si="4"/>
        <v>6106200</v>
      </c>
      <c r="I28" s="78">
        <f t="shared" si="5"/>
        <v>14775800</v>
      </c>
      <c r="J28" s="78">
        <f t="shared" si="6"/>
        <v>20882000</v>
      </c>
      <c r="K28" s="79">
        <f t="shared" si="7"/>
        <v>64.252307692307696</v>
      </c>
      <c r="L28" s="81"/>
      <c r="M28" s="81"/>
      <c r="N28" s="38"/>
      <c r="O28" s="64"/>
      <c r="P28"/>
      <c r="Q28"/>
    </row>
    <row r="29" spans="1:19" s="1" customFormat="1" ht="33" customHeight="1">
      <c r="A29" s="11"/>
      <c r="B29" s="68" t="s">
        <v>72</v>
      </c>
      <c r="C29" s="69"/>
      <c r="D29" s="70"/>
      <c r="E29" s="70"/>
      <c r="F29" s="78"/>
      <c r="G29" s="90"/>
      <c r="H29" s="78"/>
      <c r="I29" s="78"/>
      <c r="J29" s="78"/>
      <c r="K29" s="79"/>
      <c r="L29" s="81"/>
      <c r="M29" s="81"/>
      <c r="N29" s="38"/>
      <c r="O29" s="64"/>
      <c r="P29"/>
      <c r="Q29"/>
    </row>
    <row r="30" spans="1:19" s="1" customFormat="1" ht="33" customHeight="1">
      <c r="A30" s="11"/>
      <c r="B30" s="48" t="s">
        <v>37</v>
      </c>
      <c r="C30" s="56">
        <v>3000000</v>
      </c>
      <c r="D30" s="55">
        <v>782000</v>
      </c>
      <c r="E30" s="60">
        <v>802000</v>
      </c>
      <c r="F30" s="78">
        <f t="shared" si="8"/>
        <v>1584000</v>
      </c>
      <c r="G30" s="90">
        <f t="shared" si="3"/>
        <v>0.52800000000000002</v>
      </c>
      <c r="H30" s="78">
        <f t="shared" si="4"/>
        <v>782000</v>
      </c>
      <c r="I30" s="78">
        <f t="shared" si="5"/>
        <v>802000</v>
      </c>
      <c r="J30" s="78">
        <f t="shared" si="6"/>
        <v>1584000</v>
      </c>
      <c r="K30" s="79">
        <f t="shared" si="7"/>
        <v>52.800000000000004</v>
      </c>
      <c r="L30" s="81"/>
      <c r="M30" s="81"/>
      <c r="N30" s="38"/>
      <c r="O30" s="64"/>
      <c r="P30"/>
      <c r="Q30"/>
    </row>
    <row r="31" spans="1:19" s="1" customFormat="1" ht="33" customHeight="1">
      <c r="A31" s="11"/>
      <c r="B31" s="68" t="s">
        <v>73</v>
      </c>
      <c r="C31" s="56"/>
      <c r="D31" s="70"/>
      <c r="E31" s="70"/>
      <c r="F31" s="78"/>
      <c r="G31" s="90"/>
      <c r="H31" s="78"/>
      <c r="I31" s="78"/>
      <c r="J31" s="78"/>
      <c r="K31" s="79"/>
      <c r="L31" s="81"/>
      <c r="M31" s="81"/>
      <c r="N31" s="38"/>
      <c r="O31" s="64"/>
      <c r="P31"/>
      <c r="Q31"/>
    </row>
    <row r="32" spans="1:19" s="1" customFormat="1" ht="33" customHeight="1">
      <c r="A32" s="11"/>
      <c r="B32" s="49" t="s">
        <v>38</v>
      </c>
      <c r="C32" s="57">
        <v>3000000</v>
      </c>
      <c r="D32" s="55">
        <v>1243200</v>
      </c>
      <c r="E32" s="60">
        <v>1171800</v>
      </c>
      <c r="F32" s="78">
        <f t="shared" si="8"/>
        <v>2415000</v>
      </c>
      <c r="G32" s="90">
        <f t="shared" si="3"/>
        <v>0.80500000000000005</v>
      </c>
      <c r="H32" s="78">
        <f t="shared" si="4"/>
        <v>1243200</v>
      </c>
      <c r="I32" s="78">
        <f t="shared" si="5"/>
        <v>1171800</v>
      </c>
      <c r="J32" s="78">
        <f t="shared" si="6"/>
        <v>2415000</v>
      </c>
      <c r="K32" s="79">
        <f t="shared" si="7"/>
        <v>80.5</v>
      </c>
      <c r="L32" s="81"/>
      <c r="M32" s="81"/>
      <c r="N32" s="38"/>
      <c r="O32" s="64"/>
      <c r="P32"/>
      <c r="Q32"/>
    </row>
    <row r="33" spans="1:17" s="1" customFormat="1" ht="33" customHeight="1">
      <c r="A33" s="11"/>
      <c r="B33" s="68" t="s">
        <v>74</v>
      </c>
      <c r="C33" s="57"/>
      <c r="D33" s="70"/>
      <c r="E33" s="70"/>
      <c r="F33" s="78"/>
      <c r="G33" s="90"/>
      <c r="H33" s="78"/>
      <c r="I33" s="78"/>
      <c r="J33" s="78"/>
      <c r="K33" s="79"/>
      <c r="L33" s="81"/>
      <c r="M33" s="81"/>
      <c r="N33" s="38"/>
      <c r="O33" s="64"/>
      <c r="P33"/>
      <c r="Q33"/>
    </row>
    <row r="34" spans="1:17" s="1" customFormat="1" ht="33" customHeight="1">
      <c r="A34" s="11"/>
      <c r="B34" s="49" t="s">
        <v>17</v>
      </c>
      <c r="C34" s="57">
        <v>6000000</v>
      </c>
      <c r="D34" s="55">
        <v>2261000</v>
      </c>
      <c r="E34" s="60">
        <v>2947000</v>
      </c>
      <c r="F34" s="78">
        <f t="shared" si="8"/>
        <v>5208000</v>
      </c>
      <c r="G34" s="90">
        <f t="shared" si="3"/>
        <v>0.86799999999999999</v>
      </c>
      <c r="H34" s="78">
        <f t="shared" si="4"/>
        <v>2261000</v>
      </c>
      <c r="I34" s="78">
        <f t="shared" si="5"/>
        <v>2947000</v>
      </c>
      <c r="J34" s="78">
        <f t="shared" si="6"/>
        <v>5208000</v>
      </c>
      <c r="K34" s="79">
        <f t="shared" si="7"/>
        <v>86.8</v>
      </c>
      <c r="L34" s="81"/>
      <c r="M34" s="81"/>
      <c r="N34" s="38"/>
      <c r="O34" s="64"/>
      <c r="P34"/>
      <c r="Q34"/>
    </row>
    <row r="35" spans="1:17" s="1" customFormat="1" ht="33" customHeight="1">
      <c r="A35" s="11"/>
      <c r="B35" s="68" t="s">
        <v>75</v>
      </c>
      <c r="C35" s="57"/>
      <c r="D35" s="70"/>
      <c r="E35" s="70"/>
      <c r="F35" s="78"/>
      <c r="G35" s="90"/>
      <c r="H35" s="78"/>
      <c r="I35" s="78"/>
      <c r="J35" s="78"/>
      <c r="K35" s="79"/>
      <c r="L35" s="81"/>
      <c r="M35" s="81"/>
      <c r="N35" s="38"/>
      <c r="O35" s="64"/>
      <c r="P35"/>
      <c r="Q35"/>
    </row>
    <row r="36" spans="1:17" s="1" customFormat="1" ht="33" customHeight="1">
      <c r="A36" s="11"/>
      <c r="B36" s="49" t="s">
        <v>39</v>
      </c>
      <c r="C36" s="57">
        <v>4520000</v>
      </c>
      <c r="D36" s="55">
        <v>100000</v>
      </c>
      <c r="E36" s="60">
        <v>1730000</v>
      </c>
      <c r="F36" s="78">
        <f t="shared" si="8"/>
        <v>1830000</v>
      </c>
      <c r="G36" s="90">
        <f t="shared" si="3"/>
        <v>0.40486725663716816</v>
      </c>
      <c r="H36" s="78">
        <f t="shared" si="4"/>
        <v>100000</v>
      </c>
      <c r="I36" s="78">
        <f t="shared" si="5"/>
        <v>1730000</v>
      </c>
      <c r="J36" s="78">
        <f t="shared" si="6"/>
        <v>1830000</v>
      </c>
      <c r="K36" s="79">
        <f t="shared" si="7"/>
        <v>40.486725663716818</v>
      </c>
      <c r="L36" s="81"/>
      <c r="M36" s="81"/>
      <c r="N36" s="38"/>
      <c r="O36" s="64"/>
      <c r="P36"/>
      <c r="Q36"/>
    </row>
    <row r="37" spans="1:17" s="1" customFormat="1" ht="33" customHeight="1">
      <c r="A37" s="11"/>
      <c r="B37" s="68" t="s">
        <v>76</v>
      </c>
      <c r="C37" s="57"/>
      <c r="D37" s="70"/>
      <c r="E37" s="70"/>
      <c r="F37" s="78"/>
      <c r="G37" s="90"/>
      <c r="H37" s="78"/>
      <c r="I37" s="78"/>
      <c r="J37" s="78"/>
      <c r="K37" s="79"/>
      <c r="L37" s="81"/>
      <c r="M37" s="81"/>
      <c r="N37" s="38"/>
      <c r="O37" s="64"/>
      <c r="P37"/>
      <c r="Q37"/>
    </row>
    <row r="38" spans="1:17" s="1" customFormat="1" ht="33" customHeight="1">
      <c r="A38" s="11"/>
      <c r="B38" s="50" t="s">
        <v>40</v>
      </c>
      <c r="C38" s="57">
        <v>2280000</v>
      </c>
      <c r="D38" s="55">
        <v>800000</v>
      </c>
      <c r="E38" s="60">
        <v>480000</v>
      </c>
      <c r="F38" s="78">
        <f t="shared" si="8"/>
        <v>1280000</v>
      </c>
      <c r="G38" s="90">
        <f t="shared" si="3"/>
        <v>0.56140350877192979</v>
      </c>
      <c r="H38" s="78">
        <f t="shared" si="4"/>
        <v>800000</v>
      </c>
      <c r="I38" s="78">
        <f t="shared" si="5"/>
        <v>480000</v>
      </c>
      <c r="J38" s="78">
        <f t="shared" si="6"/>
        <v>1280000</v>
      </c>
      <c r="K38" s="79">
        <f t="shared" si="7"/>
        <v>56.140350877192979</v>
      </c>
      <c r="L38" s="81"/>
      <c r="M38" s="81"/>
      <c r="N38" s="38"/>
      <c r="O38" s="64"/>
      <c r="P38"/>
      <c r="Q38"/>
    </row>
    <row r="39" spans="1:17" s="1" customFormat="1" ht="33" customHeight="1">
      <c r="A39" s="11"/>
      <c r="B39" s="68" t="s">
        <v>77</v>
      </c>
      <c r="C39" s="57"/>
      <c r="D39" s="70"/>
      <c r="E39" s="70"/>
      <c r="F39" s="78"/>
      <c r="G39" s="90"/>
      <c r="H39" s="78"/>
      <c r="I39" s="78"/>
      <c r="J39" s="78"/>
      <c r="K39" s="79"/>
      <c r="L39" s="81"/>
      <c r="M39" s="81"/>
      <c r="N39" s="38"/>
      <c r="O39" s="64"/>
      <c r="P39"/>
      <c r="Q39"/>
    </row>
    <row r="40" spans="1:17" s="1" customFormat="1" ht="33" customHeight="1">
      <c r="A40" s="11"/>
      <c r="B40" s="49" t="s">
        <v>41</v>
      </c>
      <c r="C40" s="57">
        <v>11200000</v>
      </c>
      <c r="D40" s="55">
        <v>920000</v>
      </c>
      <c r="E40" s="60">
        <v>7645000</v>
      </c>
      <c r="F40" s="78">
        <f t="shared" si="8"/>
        <v>8565000</v>
      </c>
      <c r="G40" s="90">
        <f t="shared" si="3"/>
        <v>0.76473214285714286</v>
      </c>
      <c r="H40" s="78">
        <f t="shared" si="4"/>
        <v>920000</v>
      </c>
      <c r="I40" s="78">
        <f t="shared" si="5"/>
        <v>7645000</v>
      </c>
      <c r="J40" s="78">
        <f t="shared" si="6"/>
        <v>8565000</v>
      </c>
      <c r="K40" s="79">
        <f t="shared" si="7"/>
        <v>76.473214285714292</v>
      </c>
      <c r="L40" s="81"/>
      <c r="M40" s="81"/>
      <c r="N40" s="38"/>
      <c r="O40" s="64"/>
      <c r="P40"/>
      <c r="Q40"/>
    </row>
    <row r="41" spans="1:17" s="1" customFormat="1" ht="33" customHeight="1">
      <c r="A41" s="11"/>
      <c r="B41" s="68" t="s">
        <v>78</v>
      </c>
      <c r="C41" s="57"/>
      <c r="D41" s="70"/>
      <c r="E41" s="70"/>
      <c r="F41" s="78"/>
      <c r="G41" s="90"/>
      <c r="H41" s="78"/>
      <c r="I41" s="78"/>
      <c r="J41" s="78"/>
      <c r="K41" s="79"/>
      <c r="L41" s="81"/>
      <c r="M41" s="81"/>
      <c r="N41" s="38"/>
      <c r="O41" s="64"/>
      <c r="P41"/>
      <c r="Q41"/>
    </row>
    <row r="42" spans="1:17" s="1" customFormat="1" ht="33" customHeight="1">
      <c r="A42" s="11"/>
      <c r="B42" s="50" t="s">
        <v>42</v>
      </c>
      <c r="C42" s="57">
        <v>2500000</v>
      </c>
      <c r="D42" s="55">
        <v>0</v>
      </c>
      <c r="E42" s="55">
        <v>0</v>
      </c>
      <c r="F42" s="78">
        <f t="shared" si="8"/>
        <v>0</v>
      </c>
      <c r="G42" s="90">
        <f t="shared" si="3"/>
        <v>0</v>
      </c>
      <c r="H42" s="78">
        <f t="shared" si="4"/>
        <v>0</v>
      </c>
      <c r="I42" s="78">
        <f t="shared" si="5"/>
        <v>0</v>
      </c>
      <c r="J42" s="78">
        <f t="shared" si="6"/>
        <v>0</v>
      </c>
      <c r="K42" s="79">
        <f t="shared" si="7"/>
        <v>0</v>
      </c>
      <c r="L42" s="77"/>
      <c r="M42" s="77"/>
      <c r="N42" s="22"/>
      <c r="O42" s="64"/>
      <c r="P42"/>
      <c r="Q42"/>
    </row>
    <row r="43" spans="1:17" s="1" customFormat="1" ht="33" customHeight="1">
      <c r="A43" s="11"/>
      <c r="B43" s="68" t="s">
        <v>79</v>
      </c>
      <c r="C43" s="57"/>
      <c r="D43" s="70"/>
      <c r="E43" s="70"/>
      <c r="F43" s="78"/>
      <c r="G43" s="90"/>
      <c r="H43" s="78"/>
      <c r="I43" s="78"/>
      <c r="J43" s="78"/>
      <c r="K43" s="79"/>
      <c r="L43" s="77"/>
      <c r="M43" s="77"/>
      <c r="N43" s="22"/>
      <c r="O43" s="64"/>
      <c r="P43"/>
      <c r="Q43"/>
    </row>
    <row r="44" spans="1:17" s="1" customFormat="1" ht="33" customHeight="1">
      <c r="A44" s="20"/>
      <c r="B44" s="41" t="s">
        <v>43</v>
      </c>
      <c r="C44" s="58">
        <f>SUM(C46+C48+C50)</f>
        <v>104120000</v>
      </c>
      <c r="D44" s="58">
        <f t="shared" ref="D44:F44" si="11">SUM(D46+D48+D50)</f>
        <v>34875710</v>
      </c>
      <c r="E44" s="58">
        <f t="shared" si="11"/>
        <v>34195784</v>
      </c>
      <c r="F44" s="58">
        <f t="shared" si="11"/>
        <v>69071494</v>
      </c>
      <c r="G44" s="89">
        <f t="shared" si="3"/>
        <v>0.66338353822512486</v>
      </c>
      <c r="H44" s="83">
        <f t="shared" si="4"/>
        <v>34875710</v>
      </c>
      <c r="I44" s="83">
        <f t="shared" si="5"/>
        <v>34195784</v>
      </c>
      <c r="J44" s="83">
        <f t="shared" si="6"/>
        <v>69071494</v>
      </c>
      <c r="K44" s="85">
        <f t="shared" si="7"/>
        <v>66.338353822512488</v>
      </c>
      <c r="L44" s="87"/>
      <c r="M44" s="87"/>
      <c r="N44" s="39"/>
      <c r="O44" s="64"/>
      <c r="P44"/>
      <c r="Q44"/>
    </row>
    <row r="45" spans="1:17" s="1" customFormat="1" ht="33" customHeight="1">
      <c r="A45" s="20"/>
      <c r="B45" s="68" t="s">
        <v>80</v>
      </c>
      <c r="C45" s="58"/>
      <c r="D45" s="70"/>
      <c r="E45" s="70"/>
      <c r="F45" s="78"/>
      <c r="G45" s="90"/>
      <c r="H45" s="78"/>
      <c r="I45" s="78"/>
      <c r="J45" s="78"/>
      <c r="K45" s="79"/>
      <c r="L45" s="82"/>
      <c r="M45" s="82"/>
      <c r="N45" s="39"/>
      <c r="O45" s="64"/>
      <c r="P45"/>
      <c r="Q45"/>
    </row>
    <row r="46" spans="1:17" s="1" customFormat="1" ht="33" customHeight="1">
      <c r="A46" s="20"/>
      <c r="B46" s="49" t="s">
        <v>16</v>
      </c>
      <c r="C46" s="57">
        <v>800000</v>
      </c>
      <c r="D46" s="55">
        <v>0</v>
      </c>
      <c r="E46" s="60">
        <v>500000</v>
      </c>
      <c r="F46" s="78">
        <f t="shared" si="8"/>
        <v>500000</v>
      </c>
      <c r="G46" s="90">
        <f t="shared" si="3"/>
        <v>0.625</v>
      </c>
      <c r="H46" s="78">
        <f t="shared" si="4"/>
        <v>0</v>
      </c>
      <c r="I46" s="78">
        <f t="shared" si="5"/>
        <v>500000</v>
      </c>
      <c r="J46" s="78">
        <f t="shared" si="6"/>
        <v>500000</v>
      </c>
      <c r="K46" s="79">
        <f t="shared" si="7"/>
        <v>62.5</v>
      </c>
      <c r="L46" s="77"/>
      <c r="M46" s="77"/>
      <c r="N46" s="22"/>
      <c r="O46" s="64"/>
      <c r="P46"/>
      <c r="Q46"/>
    </row>
    <row r="47" spans="1:17" s="1" customFormat="1" ht="33" customHeight="1">
      <c r="A47" s="20"/>
      <c r="B47" s="68" t="s">
        <v>81</v>
      </c>
      <c r="C47" s="57"/>
      <c r="D47" s="70"/>
      <c r="E47" s="70"/>
      <c r="F47" s="78"/>
      <c r="G47" s="90"/>
      <c r="H47" s="78"/>
      <c r="I47" s="78"/>
      <c r="J47" s="78"/>
      <c r="K47" s="79"/>
      <c r="L47" s="77"/>
      <c r="M47" s="77"/>
      <c r="N47" s="22"/>
      <c r="O47" s="64"/>
      <c r="P47"/>
      <c r="Q47"/>
    </row>
    <row r="48" spans="1:17" s="1" customFormat="1" ht="33" customHeight="1">
      <c r="A48" s="20"/>
      <c r="B48" s="44" t="s">
        <v>44</v>
      </c>
      <c r="C48" s="56">
        <v>18720000</v>
      </c>
      <c r="D48" s="55">
        <v>6596210</v>
      </c>
      <c r="E48" s="62">
        <v>5535784</v>
      </c>
      <c r="F48" s="78">
        <f t="shared" si="8"/>
        <v>12131994</v>
      </c>
      <c r="G48" s="90">
        <f t="shared" si="3"/>
        <v>0.6480766025641026</v>
      </c>
      <c r="H48" s="78">
        <f t="shared" si="4"/>
        <v>6596210</v>
      </c>
      <c r="I48" s="78">
        <f t="shared" si="5"/>
        <v>5535784</v>
      </c>
      <c r="J48" s="78">
        <f t="shared" si="6"/>
        <v>12131994</v>
      </c>
      <c r="K48" s="79">
        <f t="shared" si="7"/>
        <v>64.807660256410259</v>
      </c>
      <c r="L48" s="82"/>
      <c r="M48" s="82"/>
      <c r="N48" s="39"/>
      <c r="O48" s="64"/>
      <c r="P48"/>
      <c r="Q48"/>
    </row>
    <row r="49" spans="1:17" s="1" customFormat="1" ht="33" customHeight="1">
      <c r="A49" s="20"/>
      <c r="B49" s="68" t="s">
        <v>82</v>
      </c>
      <c r="C49" s="56"/>
      <c r="D49" s="70"/>
      <c r="E49" s="70"/>
      <c r="F49" s="78"/>
      <c r="G49" s="90"/>
      <c r="H49" s="78"/>
      <c r="I49" s="78"/>
      <c r="J49" s="78"/>
      <c r="K49" s="79"/>
      <c r="L49" s="82"/>
      <c r="M49" s="82"/>
      <c r="N49" s="39"/>
      <c r="O49" s="64"/>
      <c r="P49"/>
      <c r="Q49"/>
    </row>
    <row r="50" spans="1:17" s="1" customFormat="1" ht="33" customHeight="1">
      <c r="A50" s="20"/>
      <c r="B50" s="43" t="s">
        <v>45</v>
      </c>
      <c r="C50" s="56">
        <v>84600000</v>
      </c>
      <c r="D50" s="55">
        <v>28279500</v>
      </c>
      <c r="E50" s="60">
        <v>28160000</v>
      </c>
      <c r="F50" s="78">
        <f t="shared" si="8"/>
        <v>56439500</v>
      </c>
      <c r="G50" s="90">
        <f t="shared" si="3"/>
        <v>0.66713356973995275</v>
      </c>
      <c r="H50" s="78">
        <f t="shared" si="4"/>
        <v>28279500</v>
      </c>
      <c r="I50" s="78">
        <f t="shared" si="5"/>
        <v>28160000</v>
      </c>
      <c r="J50" s="78">
        <f t="shared" si="6"/>
        <v>56439500</v>
      </c>
      <c r="K50" s="79">
        <f t="shared" si="7"/>
        <v>66.713356973995275</v>
      </c>
      <c r="L50" s="77"/>
      <c r="M50" s="77"/>
      <c r="N50" s="22"/>
      <c r="O50" s="64"/>
      <c r="P50"/>
      <c r="Q50"/>
    </row>
    <row r="51" spans="1:17" s="1" customFormat="1" ht="33" customHeight="1">
      <c r="A51" s="20"/>
      <c r="B51" s="68" t="s">
        <v>83</v>
      </c>
      <c r="C51" s="56"/>
      <c r="D51" s="70"/>
      <c r="E51" s="70"/>
      <c r="F51" s="78"/>
      <c r="G51" s="90"/>
      <c r="H51" s="78"/>
      <c r="I51" s="78"/>
      <c r="J51" s="78"/>
      <c r="K51" s="79"/>
      <c r="L51" s="77"/>
      <c r="M51" s="77"/>
      <c r="N51" s="22"/>
      <c r="O51" s="64"/>
      <c r="P51"/>
      <c r="Q51"/>
    </row>
    <row r="52" spans="1:17" s="1" customFormat="1" ht="33" customHeight="1">
      <c r="A52" s="20"/>
      <c r="B52" s="51" t="s">
        <v>46</v>
      </c>
      <c r="C52" s="59">
        <f>SUM(C54+C56)</f>
        <v>41000000</v>
      </c>
      <c r="D52" s="59">
        <f t="shared" ref="D52:F52" si="12">SUM(D54+D56)</f>
        <v>7416000</v>
      </c>
      <c r="E52" s="59">
        <f t="shared" si="12"/>
        <v>8349500</v>
      </c>
      <c r="F52" s="59">
        <f t="shared" si="12"/>
        <v>15765500</v>
      </c>
      <c r="G52" s="89">
        <f t="shared" si="3"/>
        <v>0.38452439024390245</v>
      </c>
      <c r="H52" s="83">
        <f t="shared" si="4"/>
        <v>7416000</v>
      </c>
      <c r="I52" s="83">
        <f t="shared" si="5"/>
        <v>8349500</v>
      </c>
      <c r="J52" s="83">
        <f t="shared" si="6"/>
        <v>15765500</v>
      </c>
      <c r="K52" s="85">
        <f t="shared" si="7"/>
        <v>38.452439024390245</v>
      </c>
      <c r="L52" s="88"/>
      <c r="M52" s="88"/>
      <c r="N52" s="22"/>
      <c r="O52" s="64"/>
      <c r="P52"/>
      <c r="Q52"/>
    </row>
    <row r="53" spans="1:17" s="1" customFormat="1" ht="33" customHeight="1">
      <c r="A53" s="20"/>
      <c r="B53" s="68" t="s">
        <v>84</v>
      </c>
      <c r="C53" s="59"/>
      <c r="D53" s="70"/>
      <c r="E53" s="70"/>
      <c r="F53" s="78"/>
      <c r="G53" s="90"/>
      <c r="H53" s="78"/>
      <c r="I53" s="78"/>
      <c r="J53" s="78"/>
      <c r="K53" s="79"/>
      <c r="L53" s="77"/>
      <c r="M53" s="77"/>
      <c r="N53" s="22"/>
      <c r="O53" s="64"/>
      <c r="P53"/>
      <c r="Q53"/>
    </row>
    <row r="54" spans="1:17" s="1" customFormat="1" ht="33" customHeight="1">
      <c r="A54" s="20"/>
      <c r="B54" s="52" t="s">
        <v>47</v>
      </c>
      <c r="C54" s="57">
        <v>36000000</v>
      </c>
      <c r="D54" s="55">
        <v>5136000</v>
      </c>
      <c r="E54" s="60">
        <v>7704500</v>
      </c>
      <c r="F54" s="78">
        <f t="shared" si="8"/>
        <v>12840500</v>
      </c>
      <c r="G54" s="90">
        <f t="shared" si="3"/>
        <v>0.35668055555555556</v>
      </c>
      <c r="H54" s="78">
        <f t="shared" si="4"/>
        <v>5136000</v>
      </c>
      <c r="I54" s="78">
        <f t="shared" si="5"/>
        <v>7704500</v>
      </c>
      <c r="J54" s="78">
        <f t="shared" si="6"/>
        <v>12840500</v>
      </c>
      <c r="K54" s="79">
        <f t="shared" si="7"/>
        <v>35.668055555555554</v>
      </c>
      <c r="L54" s="77"/>
      <c r="M54" s="77"/>
      <c r="N54" s="22"/>
      <c r="O54" s="64"/>
      <c r="P54"/>
      <c r="Q54"/>
    </row>
    <row r="55" spans="1:17" s="1" customFormat="1" ht="33" customHeight="1">
      <c r="A55" s="20"/>
      <c r="B55" s="68" t="s">
        <v>85</v>
      </c>
      <c r="C55" s="57"/>
      <c r="D55" s="70"/>
      <c r="E55" s="70"/>
      <c r="F55" s="78"/>
      <c r="G55" s="90"/>
      <c r="H55" s="78"/>
      <c r="I55" s="78"/>
      <c r="J55" s="78"/>
      <c r="K55" s="79"/>
      <c r="L55" s="77"/>
      <c r="M55" s="77"/>
      <c r="N55" s="22"/>
      <c r="O55" s="64"/>
      <c r="P55"/>
      <c r="Q55"/>
    </row>
    <row r="56" spans="1:17" s="1" customFormat="1" ht="33" customHeight="1">
      <c r="A56" s="20"/>
      <c r="B56" s="49" t="s">
        <v>48</v>
      </c>
      <c r="C56" s="57">
        <v>5000000</v>
      </c>
      <c r="D56" s="55">
        <v>2280000</v>
      </c>
      <c r="E56" s="60">
        <v>645000</v>
      </c>
      <c r="F56" s="78">
        <f t="shared" si="8"/>
        <v>2925000</v>
      </c>
      <c r="G56" s="90">
        <f t="shared" si="3"/>
        <v>0.58499999999999996</v>
      </c>
      <c r="H56" s="78">
        <f t="shared" si="4"/>
        <v>2280000</v>
      </c>
      <c r="I56" s="78">
        <f t="shared" si="5"/>
        <v>645000</v>
      </c>
      <c r="J56" s="78">
        <f t="shared" si="6"/>
        <v>2925000</v>
      </c>
      <c r="K56" s="79">
        <f t="shared" si="7"/>
        <v>58.5</v>
      </c>
      <c r="L56" s="77"/>
      <c r="M56" s="77"/>
      <c r="N56" s="22"/>
      <c r="O56" s="64"/>
      <c r="P56"/>
      <c r="Q56"/>
    </row>
    <row r="57" spans="1:17" s="1" customFormat="1" ht="33" customHeight="1">
      <c r="A57" s="20"/>
      <c r="B57" s="49" t="s">
        <v>86</v>
      </c>
      <c r="C57" s="57"/>
      <c r="D57" s="70"/>
      <c r="E57" s="70"/>
      <c r="F57" s="78"/>
      <c r="G57" s="90"/>
      <c r="H57" s="78"/>
      <c r="I57" s="78"/>
      <c r="J57" s="78"/>
      <c r="K57" s="85"/>
      <c r="L57" s="77"/>
      <c r="M57" s="77"/>
      <c r="N57" s="22"/>
      <c r="O57" s="64"/>
      <c r="P57"/>
      <c r="Q57"/>
    </row>
    <row r="58" spans="1:17" s="1" customFormat="1" ht="33" customHeight="1">
      <c r="A58" s="94">
        <v>2</v>
      </c>
      <c r="B58" s="54" t="s">
        <v>49</v>
      </c>
      <c r="C58" s="95">
        <f>C60</f>
        <v>1000000</v>
      </c>
      <c r="D58" s="59">
        <f t="shared" ref="D58:F58" si="13">D60</f>
        <v>0</v>
      </c>
      <c r="E58" s="59">
        <f t="shared" si="13"/>
        <v>923000</v>
      </c>
      <c r="F58" s="59">
        <f t="shared" si="13"/>
        <v>923000</v>
      </c>
      <c r="G58" s="89">
        <f t="shared" si="3"/>
        <v>0.92300000000000004</v>
      </c>
      <c r="H58" s="83">
        <f t="shared" si="4"/>
        <v>0</v>
      </c>
      <c r="I58" s="83">
        <f t="shared" si="5"/>
        <v>923000</v>
      </c>
      <c r="J58" s="83">
        <f t="shared" si="6"/>
        <v>923000</v>
      </c>
      <c r="K58" s="85">
        <f t="shared" si="7"/>
        <v>92.300000000000011</v>
      </c>
      <c r="L58" s="85">
        <f>K58</f>
        <v>92.300000000000011</v>
      </c>
      <c r="M58" s="88"/>
      <c r="N58" s="22"/>
      <c r="O58" s="64"/>
      <c r="P58"/>
      <c r="Q58"/>
    </row>
    <row r="59" spans="1:17" s="1" customFormat="1" ht="33" customHeight="1">
      <c r="A59" s="20"/>
      <c r="B59" s="49" t="s">
        <v>87</v>
      </c>
      <c r="C59" s="59"/>
      <c r="D59" s="70"/>
      <c r="E59" s="70"/>
      <c r="F59" s="78"/>
      <c r="G59" s="90"/>
      <c r="H59" s="78"/>
      <c r="I59" s="78"/>
      <c r="J59" s="78"/>
      <c r="K59" s="85"/>
      <c r="L59" s="77"/>
      <c r="M59" s="77"/>
      <c r="N59" s="22"/>
      <c r="O59" s="64"/>
      <c r="P59"/>
      <c r="Q59"/>
    </row>
    <row r="60" spans="1:17" s="1" customFormat="1" ht="33" customHeight="1">
      <c r="A60" s="20"/>
      <c r="B60" s="53" t="s">
        <v>50</v>
      </c>
      <c r="C60" s="61">
        <f>SUM(C62+C64)</f>
        <v>1000000</v>
      </c>
      <c r="D60" s="61">
        <f t="shared" ref="D60:F60" si="14">SUM(D62+D64)</f>
        <v>0</v>
      </c>
      <c r="E60" s="61">
        <f t="shared" si="14"/>
        <v>923000</v>
      </c>
      <c r="F60" s="61">
        <f t="shared" si="14"/>
        <v>923000</v>
      </c>
      <c r="G60" s="89">
        <f t="shared" si="3"/>
        <v>0.92300000000000004</v>
      </c>
      <c r="H60" s="83">
        <f t="shared" si="4"/>
        <v>0</v>
      </c>
      <c r="I60" s="83">
        <f t="shared" si="5"/>
        <v>923000</v>
      </c>
      <c r="J60" s="83">
        <f t="shared" si="6"/>
        <v>923000</v>
      </c>
      <c r="K60" s="85">
        <f t="shared" si="7"/>
        <v>92.300000000000011</v>
      </c>
      <c r="L60" s="88"/>
      <c r="M60" s="88"/>
      <c r="N60" s="22"/>
      <c r="O60" s="64"/>
      <c r="P60"/>
      <c r="Q60"/>
    </row>
    <row r="61" spans="1:17" s="1" customFormat="1" ht="33" customHeight="1">
      <c r="A61" s="20"/>
      <c r="B61" s="49" t="s">
        <v>88</v>
      </c>
      <c r="C61" s="61"/>
      <c r="D61" s="70"/>
      <c r="E61" s="70"/>
      <c r="F61" s="78"/>
      <c r="G61" s="90"/>
      <c r="H61" s="78"/>
      <c r="I61" s="78"/>
      <c r="J61" s="78"/>
      <c r="K61" s="85"/>
      <c r="L61" s="77"/>
      <c r="M61" s="77"/>
      <c r="N61" s="22"/>
      <c r="O61" s="64"/>
      <c r="P61"/>
      <c r="Q61"/>
    </row>
    <row r="62" spans="1:17" s="1" customFormat="1" ht="33" customHeight="1">
      <c r="A62" s="20"/>
      <c r="B62" s="44" t="s">
        <v>51</v>
      </c>
      <c r="C62" s="56">
        <v>500000</v>
      </c>
      <c r="D62" s="60"/>
      <c r="E62" s="60">
        <v>498000</v>
      </c>
      <c r="F62" s="78">
        <f t="shared" si="8"/>
        <v>498000</v>
      </c>
      <c r="G62" s="90">
        <f t="shared" si="3"/>
        <v>0.996</v>
      </c>
      <c r="H62" s="78">
        <f t="shared" si="4"/>
        <v>0</v>
      </c>
      <c r="I62" s="78">
        <f t="shared" si="5"/>
        <v>498000</v>
      </c>
      <c r="J62" s="78">
        <f t="shared" si="6"/>
        <v>498000</v>
      </c>
      <c r="K62" s="79">
        <f t="shared" si="7"/>
        <v>99.6</v>
      </c>
      <c r="L62" s="77"/>
      <c r="M62" s="77"/>
      <c r="N62" s="22"/>
      <c r="O62" s="64"/>
      <c r="P62"/>
      <c r="Q62"/>
    </row>
    <row r="63" spans="1:17" s="1" customFormat="1" ht="33" customHeight="1">
      <c r="A63" s="20"/>
      <c r="B63" s="49" t="s">
        <v>89</v>
      </c>
      <c r="C63" s="56"/>
      <c r="D63" s="70"/>
      <c r="E63" s="70"/>
      <c r="F63" s="78"/>
      <c r="G63" s="90"/>
      <c r="H63" s="78"/>
      <c r="I63" s="78"/>
      <c r="J63" s="78"/>
      <c r="K63" s="79"/>
      <c r="L63" s="77"/>
      <c r="M63" s="77"/>
      <c r="N63" s="22"/>
      <c r="O63" s="64"/>
      <c r="P63"/>
      <c r="Q63"/>
    </row>
    <row r="64" spans="1:17" s="1" customFormat="1" ht="33" customHeight="1">
      <c r="A64" s="20"/>
      <c r="B64" s="44" t="s">
        <v>52</v>
      </c>
      <c r="C64" s="56">
        <v>500000</v>
      </c>
      <c r="D64" s="60"/>
      <c r="E64" s="60">
        <v>425000</v>
      </c>
      <c r="F64" s="78">
        <f t="shared" si="8"/>
        <v>425000</v>
      </c>
      <c r="G64" s="90">
        <f t="shared" si="3"/>
        <v>0.85</v>
      </c>
      <c r="H64" s="78">
        <f t="shared" si="4"/>
        <v>0</v>
      </c>
      <c r="I64" s="78">
        <f t="shared" si="5"/>
        <v>425000</v>
      </c>
      <c r="J64" s="78">
        <f t="shared" si="6"/>
        <v>425000</v>
      </c>
      <c r="K64" s="79">
        <f t="shared" si="7"/>
        <v>85</v>
      </c>
      <c r="L64" s="77"/>
      <c r="M64" s="77"/>
      <c r="N64" s="22"/>
      <c r="O64" s="64"/>
      <c r="P64"/>
      <c r="Q64"/>
    </row>
    <row r="65" spans="1:17" s="1" customFormat="1" ht="33" customHeight="1">
      <c r="A65" s="20"/>
      <c r="B65" s="49" t="s">
        <v>90</v>
      </c>
      <c r="C65" s="56"/>
      <c r="D65" s="70"/>
      <c r="E65" s="70"/>
      <c r="F65" s="78"/>
      <c r="G65" s="90"/>
      <c r="H65" s="78"/>
      <c r="I65" s="78"/>
      <c r="J65" s="78"/>
      <c r="K65" s="85"/>
      <c r="L65" s="77"/>
      <c r="M65" s="77"/>
      <c r="N65" s="22"/>
      <c r="O65" s="64"/>
      <c r="P65"/>
      <c r="Q65"/>
    </row>
    <row r="66" spans="1:17" s="1" customFormat="1" ht="33" customHeight="1">
      <c r="A66" s="94">
        <v>3</v>
      </c>
      <c r="B66" s="53" t="s">
        <v>53</v>
      </c>
      <c r="C66" s="95">
        <f>C68+C72</f>
        <v>15000000</v>
      </c>
      <c r="D66" s="61">
        <f t="shared" ref="D66:F66" si="15">D68+D72</f>
        <v>7650000</v>
      </c>
      <c r="E66" s="61">
        <f t="shared" si="15"/>
        <v>1950000</v>
      </c>
      <c r="F66" s="61">
        <f t="shared" si="15"/>
        <v>9600000</v>
      </c>
      <c r="G66" s="89">
        <f t="shared" si="3"/>
        <v>0.64</v>
      </c>
      <c r="H66" s="83">
        <f t="shared" si="4"/>
        <v>7650000</v>
      </c>
      <c r="I66" s="83">
        <f t="shared" si="5"/>
        <v>1950000</v>
      </c>
      <c r="J66" s="83">
        <f t="shared" si="6"/>
        <v>9600000</v>
      </c>
      <c r="K66" s="85">
        <f t="shared" si="7"/>
        <v>64</v>
      </c>
      <c r="L66" s="85">
        <f>K66</f>
        <v>64</v>
      </c>
      <c r="M66" s="88"/>
      <c r="N66" s="22"/>
      <c r="O66" s="64"/>
      <c r="P66"/>
      <c r="Q66"/>
    </row>
    <row r="67" spans="1:17" s="1" customFormat="1" ht="33" customHeight="1">
      <c r="A67" s="20"/>
      <c r="B67" s="49" t="s">
        <v>91</v>
      </c>
      <c r="C67" s="61"/>
      <c r="D67" s="70"/>
      <c r="E67" s="70"/>
      <c r="F67" s="78"/>
      <c r="G67" s="90"/>
      <c r="H67" s="78"/>
      <c r="I67" s="78"/>
      <c r="J67" s="78"/>
      <c r="K67" s="85"/>
      <c r="L67" s="77"/>
      <c r="M67" s="77"/>
      <c r="N67" s="22"/>
      <c r="O67" s="64"/>
      <c r="P67"/>
      <c r="Q67"/>
    </row>
    <row r="68" spans="1:17" s="1" customFormat="1" ht="33" customHeight="1">
      <c r="A68" s="20"/>
      <c r="B68" s="45" t="s">
        <v>54</v>
      </c>
      <c r="C68" s="59">
        <f>C70</f>
        <v>5000000</v>
      </c>
      <c r="D68" s="59">
        <f t="shared" ref="D68:F68" si="16">D70</f>
        <v>3920000</v>
      </c>
      <c r="E68" s="59">
        <f t="shared" si="16"/>
        <v>0</v>
      </c>
      <c r="F68" s="59">
        <f t="shared" si="16"/>
        <v>3920000</v>
      </c>
      <c r="G68" s="89">
        <f t="shared" si="3"/>
        <v>0.78400000000000003</v>
      </c>
      <c r="H68" s="83">
        <f t="shared" si="4"/>
        <v>3920000</v>
      </c>
      <c r="I68" s="83">
        <f t="shared" si="5"/>
        <v>0</v>
      </c>
      <c r="J68" s="83">
        <f t="shared" si="6"/>
        <v>3920000</v>
      </c>
      <c r="K68" s="85">
        <f t="shared" si="7"/>
        <v>78.400000000000006</v>
      </c>
      <c r="L68" s="88"/>
      <c r="M68" s="88"/>
      <c r="N68" s="22"/>
      <c r="O68" s="64"/>
      <c r="P68"/>
      <c r="Q68"/>
    </row>
    <row r="69" spans="1:17" s="1" customFormat="1" ht="33" customHeight="1">
      <c r="A69" s="20"/>
      <c r="B69" s="49" t="s">
        <v>92</v>
      </c>
      <c r="C69" s="59"/>
      <c r="D69" s="70"/>
      <c r="E69" s="70"/>
      <c r="F69" s="78"/>
      <c r="G69" s="90"/>
      <c r="H69" s="78"/>
      <c r="I69" s="78"/>
      <c r="J69" s="78"/>
      <c r="K69" s="85"/>
      <c r="L69" s="77"/>
      <c r="M69" s="77"/>
      <c r="N69" s="22"/>
      <c r="O69" s="64"/>
      <c r="P69"/>
      <c r="Q69"/>
    </row>
    <row r="70" spans="1:17" s="1" customFormat="1" ht="33" customHeight="1">
      <c r="A70" s="20"/>
      <c r="B70" s="44" t="s">
        <v>55</v>
      </c>
      <c r="C70" s="56">
        <v>5000000</v>
      </c>
      <c r="D70" s="55">
        <v>3920000</v>
      </c>
      <c r="E70" s="60">
        <v>0</v>
      </c>
      <c r="F70" s="78">
        <f t="shared" si="8"/>
        <v>3920000</v>
      </c>
      <c r="G70" s="90">
        <f t="shared" si="3"/>
        <v>0.78400000000000003</v>
      </c>
      <c r="H70" s="78">
        <f t="shared" si="4"/>
        <v>3920000</v>
      </c>
      <c r="I70" s="78">
        <f t="shared" si="5"/>
        <v>0</v>
      </c>
      <c r="J70" s="78">
        <f t="shared" si="6"/>
        <v>3920000</v>
      </c>
      <c r="K70" s="79">
        <f t="shared" si="7"/>
        <v>78.400000000000006</v>
      </c>
      <c r="L70" s="77"/>
      <c r="M70" s="77"/>
      <c r="N70" s="22"/>
      <c r="O70" s="64"/>
      <c r="P70"/>
      <c r="Q70"/>
    </row>
    <row r="71" spans="1:17" s="1" customFormat="1" ht="33" customHeight="1">
      <c r="A71" s="20"/>
      <c r="B71" s="49" t="s">
        <v>93</v>
      </c>
      <c r="C71" s="56"/>
      <c r="D71" s="70"/>
      <c r="E71" s="70"/>
      <c r="F71" s="78"/>
      <c r="G71" s="90"/>
      <c r="H71" s="78"/>
      <c r="I71" s="78"/>
      <c r="J71" s="78"/>
      <c r="K71" s="85"/>
      <c r="L71" s="77"/>
      <c r="M71" s="77"/>
      <c r="N71" s="22"/>
      <c r="O71" s="64"/>
      <c r="P71"/>
      <c r="Q71"/>
    </row>
    <row r="72" spans="1:17" s="1" customFormat="1" ht="33" customHeight="1">
      <c r="A72" s="20"/>
      <c r="B72" s="54" t="s">
        <v>56</v>
      </c>
      <c r="C72" s="59">
        <f>C74</f>
        <v>10000000</v>
      </c>
      <c r="D72" s="59">
        <f t="shared" ref="D72:F72" si="17">D74</f>
        <v>3730000</v>
      </c>
      <c r="E72" s="59">
        <f t="shared" si="17"/>
        <v>1950000</v>
      </c>
      <c r="F72" s="59">
        <f t="shared" si="17"/>
        <v>5680000</v>
      </c>
      <c r="G72" s="89">
        <f t="shared" si="3"/>
        <v>0.56799999999999995</v>
      </c>
      <c r="H72" s="83">
        <f t="shared" si="4"/>
        <v>3730000</v>
      </c>
      <c r="I72" s="83">
        <f t="shared" si="5"/>
        <v>1950000</v>
      </c>
      <c r="J72" s="83">
        <f t="shared" si="6"/>
        <v>5680000</v>
      </c>
      <c r="K72" s="85">
        <f t="shared" si="7"/>
        <v>56.8</v>
      </c>
      <c r="L72" s="88"/>
      <c r="M72" s="88"/>
      <c r="N72" s="22"/>
      <c r="O72" s="64"/>
      <c r="P72"/>
      <c r="Q72"/>
    </row>
    <row r="73" spans="1:17" s="1" customFormat="1" ht="33" customHeight="1">
      <c r="A73" s="20"/>
      <c r="B73" s="49" t="s">
        <v>94</v>
      </c>
      <c r="C73" s="59"/>
      <c r="D73" s="70"/>
      <c r="E73" s="70"/>
      <c r="F73" s="78"/>
      <c r="G73" s="90"/>
      <c r="H73" s="78"/>
      <c r="I73" s="78"/>
      <c r="J73" s="78"/>
      <c r="K73" s="85"/>
      <c r="L73" s="77"/>
      <c r="M73" s="77"/>
      <c r="N73" s="22"/>
      <c r="O73" s="64"/>
      <c r="P73"/>
      <c r="Q73"/>
    </row>
    <row r="74" spans="1:17" s="1" customFormat="1" ht="33" customHeight="1">
      <c r="A74" s="20"/>
      <c r="B74" s="44" t="s">
        <v>57</v>
      </c>
      <c r="C74" s="56">
        <v>10000000</v>
      </c>
      <c r="D74" s="55">
        <v>3730000</v>
      </c>
      <c r="E74" s="62">
        <v>1950000</v>
      </c>
      <c r="F74" s="78">
        <f t="shared" si="8"/>
        <v>5680000</v>
      </c>
      <c r="G74" s="90">
        <f t="shared" si="3"/>
        <v>0.56799999999999995</v>
      </c>
      <c r="H74" s="78">
        <f t="shared" si="4"/>
        <v>3730000</v>
      </c>
      <c r="I74" s="78">
        <f t="shared" si="5"/>
        <v>1950000</v>
      </c>
      <c r="J74" s="78">
        <f t="shared" si="6"/>
        <v>5680000</v>
      </c>
      <c r="K74" s="79">
        <f t="shared" si="7"/>
        <v>56.8</v>
      </c>
      <c r="L74" s="77"/>
      <c r="M74" s="77"/>
      <c r="N74" s="22"/>
      <c r="O74" s="64"/>
      <c r="P74"/>
      <c r="Q74"/>
    </row>
    <row r="75" spans="1:17" s="1" customFormat="1" ht="33" customHeight="1">
      <c r="A75" s="20"/>
      <c r="B75" s="49" t="s">
        <v>95</v>
      </c>
      <c r="C75" s="56"/>
      <c r="D75" s="70"/>
      <c r="E75" s="70"/>
      <c r="F75" s="78"/>
      <c r="G75" s="90"/>
      <c r="H75" s="78"/>
      <c r="I75" s="78"/>
      <c r="J75" s="78"/>
      <c r="K75" s="85"/>
      <c r="L75" s="77"/>
      <c r="M75" s="77"/>
      <c r="N75" s="22"/>
      <c r="O75" s="64"/>
      <c r="P75"/>
      <c r="Q75"/>
    </row>
    <row r="76" spans="1:17" s="1" customFormat="1" ht="33" customHeight="1">
      <c r="A76" s="94">
        <v>4</v>
      </c>
      <c r="B76" s="53" t="s">
        <v>58</v>
      </c>
      <c r="C76" s="58">
        <f>C78</f>
        <v>54000000</v>
      </c>
      <c r="D76" s="61">
        <f t="shared" ref="D76:F76" si="18">D78</f>
        <v>13540000</v>
      </c>
      <c r="E76" s="61">
        <f t="shared" si="18"/>
        <v>15385000</v>
      </c>
      <c r="F76" s="61">
        <f t="shared" si="18"/>
        <v>28925000</v>
      </c>
      <c r="G76" s="89">
        <f t="shared" si="3"/>
        <v>0.5356481481481481</v>
      </c>
      <c r="H76" s="83">
        <f t="shared" si="4"/>
        <v>13540000</v>
      </c>
      <c r="I76" s="83">
        <f t="shared" si="5"/>
        <v>15385000</v>
      </c>
      <c r="J76" s="83">
        <f t="shared" si="6"/>
        <v>28925000</v>
      </c>
      <c r="K76" s="85">
        <f t="shared" si="7"/>
        <v>53.56481481481481</v>
      </c>
      <c r="L76" s="85">
        <f>K76</f>
        <v>53.56481481481481</v>
      </c>
      <c r="M76" s="88"/>
      <c r="N76" s="22"/>
      <c r="O76" s="64"/>
      <c r="P76"/>
      <c r="Q76"/>
    </row>
    <row r="77" spans="1:17" s="1" customFormat="1" ht="33" customHeight="1">
      <c r="A77" s="20"/>
      <c r="B77" s="49" t="s">
        <v>96</v>
      </c>
      <c r="C77" s="61"/>
      <c r="D77" s="70"/>
      <c r="E77" s="70"/>
      <c r="F77" s="78"/>
      <c r="G77" s="90"/>
      <c r="H77" s="78"/>
      <c r="I77" s="78"/>
      <c r="J77" s="78"/>
      <c r="K77" s="85"/>
      <c r="L77" s="77"/>
      <c r="M77" s="77"/>
      <c r="N77" s="22"/>
      <c r="O77" s="64"/>
      <c r="P77"/>
      <c r="Q77"/>
    </row>
    <row r="78" spans="1:17" s="1" customFormat="1" ht="33" customHeight="1">
      <c r="A78" s="20"/>
      <c r="B78" s="45" t="s">
        <v>59</v>
      </c>
      <c r="C78" s="59">
        <f>SUM(C80)</f>
        <v>54000000</v>
      </c>
      <c r="D78" s="59">
        <f t="shared" ref="D78:F78" si="19">SUM(D80)</f>
        <v>13540000</v>
      </c>
      <c r="E78" s="59">
        <f t="shared" si="19"/>
        <v>15385000</v>
      </c>
      <c r="F78" s="59">
        <f t="shared" si="19"/>
        <v>28925000</v>
      </c>
      <c r="G78" s="89">
        <f t="shared" ref="G78:G102" si="20">F78/C78*100%</f>
        <v>0.5356481481481481</v>
      </c>
      <c r="H78" s="83">
        <f t="shared" ref="H78:H102" si="21">D78</f>
        <v>13540000</v>
      </c>
      <c r="I78" s="83">
        <f t="shared" ref="I78:I102" si="22">E78</f>
        <v>15385000</v>
      </c>
      <c r="J78" s="83">
        <f t="shared" ref="J78:J102" si="23">F78</f>
        <v>28925000</v>
      </c>
      <c r="K78" s="85">
        <f t="shared" ref="K78:K102" si="24">J78/C78*100</f>
        <v>53.56481481481481</v>
      </c>
      <c r="L78" s="88"/>
      <c r="M78" s="88"/>
      <c r="N78" s="22"/>
      <c r="O78" s="64"/>
      <c r="P78"/>
      <c r="Q78"/>
    </row>
    <row r="79" spans="1:17" s="1" customFormat="1" ht="33" customHeight="1">
      <c r="A79" s="20"/>
      <c r="B79" s="49" t="s">
        <v>92</v>
      </c>
      <c r="C79" s="59"/>
      <c r="D79" s="70"/>
      <c r="E79" s="70"/>
      <c r="F79" s="78"/>
      <c r="G79" s="90"/>
      <c r="H79" s="78"/>
      <c r="I79" s="78"/>
      <c r="J79" s="78"/>
      <c r="K79" s="85"/>
      <c r="L79" s="77"/>
      <c r="M79" s="77"/>
      <c r="N79" s="22"/>
      <c r="O79" s="64"/>
      <c r="P79"/>
      <c r="Q79"/>
    </row>
    <row r="80" spans="1:17" s="1" customFormat="1" ht="33" customHeight="1">
      <c r="A80" s="20"/>
      <c r="B80" s="44" t="s">
        <v>60</v>
      </c>
      <c r="C80" s="56">
        <v>54000000</v>
      </c>
      <c r="D80" s="55">
        <v>13540000</v>
      </c>
      <c r="E80" s="60">
        <v>15385000</v>
      </c>
      <c r="F80" s="78">
        <f t="shared" ref="F80:F100" si="25">D80+E80</f>
        <v>28925000</v>
      </c>
      <c r="G80" s="90">
        <f t="shared" si="20"/>
        <v>0.5356481481481481</v>
      </c>
      <c r="H80" s="78">
        <f t="shared" si="21"/>
        <v>13540000</v>
      </c>
      <c r="I80" s="78">
        <f t="shared" si="22"/>
        <v>15385000</v>
      </c>
      <c r="J80" s="78">
        <f t="shared" si="23"/>
        <v>28925000</v>
      </c>
      <c r="K80" s="79">
        <f t="shared" si="24"/>
        <v>53.56481481481481</v>
      </c>
      <c r="L80" s="77"/>
      <c r="M80" s="77"/>
      <c r="N80" s="22"/>
      <c r="O80" s="64"/>
      <c r="P80"/>
      <c r="Q80"/>
    </row>
    <row r="81" spans="1:17" s="1" customFormat="1" ht="33" customHeight="1">
      <c r="A81" s="20"/>
      <c r="B81" s="49" t="s">
        <v>97</v>
      </c>
      <c r="C81" s="56"/>
      <c r="D81" s="70"/>
      <c r="E81" s="70"/>
      <c r="F81" s="78"/>
      <c r="G81" s="90"/>
      <c r="H81" s="78"/>
      <c r="I81" s="78"/>
      <c r="J81" s="78"/>
      <c r="K81" s="85"/>
      <c r="L81" s="77"/>
      <c r="M81" s="77"/>
      <c r="N81" s="22"/>
      <c r="O81" s="64"/>
      <c r="P81"/>
      <c r="Q81"/>
    </row>
    <row r="82" spans="1:17" s="1" customFormat="1" ht="33" customHeight="1">
      <c r="A82" s="94">
        <v>5</v>
      </c>
      <c r="B82" s="53" t="s">
        <v>61</v>
      </c>
      <c r="C82" s="58">
        <f>SUM(C84)</f>
        <v>47700000</v>
      </c>
      <c r="D82" s="61">
        <f t="shared" ref="D82:F82" si="26">SUM(D84)</f>
        <v>1200000</v>
      </c>
      <c r="E82" s="61">
        <f t="shared" si="26"/>
        <v>3585000</v>
      </c>
      <c r="F82" s="61">
        <f t="shared" si="26"/>
        <v>4785000</v>
      </c>
      <c r="G82" s="89">
        <f t="shared" si="20"/>
        <v>0.10031446540880504</v>
      </c>
      <c r="H82" s="83">
        <f t="shared" si="21"/>
        <v>1200000</v>
      </c>
      <c r="I82" s="83">
        <f t="shared" si="22"/>
        <v>3585000</v>
      </c>
      <c r="J82" s="83">
        <f t="shared" si="23"/>
        <v>4785000</v>
      </c>
      <c r="K82" s="85">
        <f t="shared" si="24"/>
        <v>10.031446540880504</v>
      </c>
      <c r="L82" s="97">
        <f>K82</f>
        <v>10.031446540880504</v>
      </c>
      <c r="M82" s="88"/>
      <c r="N82" s="22"/>
      <c r="O82" s="64"/>
      <c r="P82"/>
      <c r="Q82"/>
    </row>
    <row r="83" spans="1:17" s="1" customFormat="1" ht="33" customHeight="1">
      <c r="A83" s="20"/>
      <c r="B83" s="49" t="s">
        <v>98</v>
      </c>
      <c r="C83" s="61"/>
      <c r="D83" s="70"/>
      <c r="E83" s="70"/>
      <c r="F83" s="78"/>
      <c r="G83" s="90"/>
      <c r="H83" s="78"/>
      <c r="I83" s="78"/>
      <c r="J83" s="78"/>
      <c r="K83" s="85"/>
      <c r="L83" s="77"/>
      <c r="M83" s="77"/>
      <c r="N83" s="22"/>
      <c r="O83" s="64"/>
      <c r="P83"/>
      <c r="Q83"/>
    </row>
    <row r="84" spans="1:17" s="1" customFormat="1" ht="33" customHeight="1">
      <c r="A84" s="20"/>
      <c r="B84" s="54" t="s">
        <v>62</v>
      </c>
      <c r="C84" s="59">
        <f>SUM(C86:C88)</f>
        <v>47700000</v>
      </c>
      <c r="D84" s="59">
        <f t="shared" ref="D84:F84" si="27">SUM(D86:D88)</f>
        <v>1200000</v>
      </c>
      <c r="E84" s="59">
        <f t="shared" si="27"/>
        <v>3585000</v>
      </c>
      <c r="F84" s="59">
        <f t="shared" si="27"/>
        <v>4785000</v>
      </c>
      <c r="G84" s="89">
        <f t="shared" si="20"/>
        <v>0.10031446540880504</v>
      </c>
      <c r="H84" s="83">
        <f t="shared" si="21"/>
        <v>1200000</v>
      </c>
      <c r="I84" s="83">
        <f t="shared" si="22"/>
        <v>3585000</v>
      </c>
      <c r="J84" s="83">
        <f t="shared" si="23"/>
        <v>4785000</v>
      </c>
      <c r="K84" s="85">
        <f t="shared" si="24"/>
        <v>10.031446540880504</v>
      </c>
      <c r="L84" s="88"/>
      <c r="M84" s="88"/>
      <c r="N84" s="22"/>
      <c r="O84" s="64"/>
      <c r="P84"/>
      <c r="Q84"/>
    </row>
    <row r="85" spans="1:17" s="1" customFormat="1" ht="33" customHeight="1">
      <c r="A85" s="20"/>
      <c r="B85" s="49" t="s">
        <v>99</v>
      </c>
      <c r="C85" s="59"/>
      <c r="D85" s="70"/>
      <c r="E85" s="70"/>
      <c r="F85" s="78"/>
      <c r="G85" s="90"/>
      <c r="H85" s="78"/>
      <c r="I85" s="78"/>
      <c r="J85" s="78"/>
      <c r="K85" s="85"/>
      <c r="L85" s="77"/>
      <c r="M85" s="77"/>
      <c r="N85" s="22"/>
      <c r="O85" s="64"/>
      <c r="P85"/>
      <c r="Q85"/>
    </row>
    <row r="86" spans="1:17" s="1" customFormat="1" ht="33" customHeight="1">
      <c r="A86" s="20"/>
      <c r="B86" s="43" t="s">
        <v>63</v>
      </c>
      <c r="C86" s="56">
        <v>44000000</v>
      </c>
      <c r="D86" s="55">
        <v>0</v>
      </c>
      <c r="E86" s="60">
        <v>3450000</v>
      </c>
      <c r="F86" s="78">
        <f t="shared" si="25"/>
        <v>3450000</v>
      </c>
      <c r="G86" s="90">
        <f t="shared" si="20"/>
        <v>7.8409090909090914E-2</v>
      </c>
      <c r="H86" s="78">
        <f t="shared" si="21"/>
        <v>0</v>
      </c>
      <c r="I86" s="78">
        <f t="shared" si="22"/>
        <v>3450000</v>
      </c>
      <c r="J86" s="78">
        <f t="shared" si="23"/>
        <v>3450000</v>
      </c>
      <c r="K86" s="79">
        <f t="shared" si="24"/>
        <v>7.8409090909090917</v>
      </c>
      <c r="L86" s="77"/>
      <c r="M86" s="77"/>
      <c r="N86" s="22"/>
      <c r="O86" s="64"/>
      <c r="P86"/>
      <c r="Q86"/>
    </row>
    <row r="87" spans="1:17" s="1" customFormat="1" ht="33" customHeight="1">
      <c r="A87" s="20"/>
      <c r="B87" s="49" t="s">
        <v>100</v>
      </c>
      <c r="C87" s="56"/>
      <c r="D87" s="70"/>
      <c r="E87" s="70"/>
      <c r="F87" s="78"/>
      <c r="G87" s="90"/>
      <c r="H87" s="78"/>
      <c r="I87" s="78"/>
      <c r="J87" s="78"/>
      <c r="K87" s="79"/>
      <c r="L87" s="77"/>
      <c r="M87" s="77"/>
      <c r="N87" s="22"/>
      <c r="O87" s="64"/>
      <c r="P87"/>
      <c r="Q87"/>
    </row>
    <row r="88" spans="1:17" s="1" customFormat="1" ht="33" customHeight="1">
      <c r="A88" s="20"/>
      <c r="B88" s="44" t="s">
        <v>64</v>
      </c>
      <c r="C88" s="56">
        <v>3700000</v>
      </c>
      <c r="D88" s="55">
        <v>1200000</v>
      </c>
      <c r="E88" s="60">
        <v>135000</v>
      </c>
      <c r="F88" s="78">
        <f t="shared" si="25"/>
        <v>1335000</v>
      </c>
      <c r="G88" s="90">
        <f t="shared" si="20"/>
        <v>0.36081081081081079</v>
      </c>
      <c r="H88" s="78">
        <f t="shared" si="21"/>
        <v>1200000</v>
      </c>
      <c r="I88" s="78">
        <f t="shared" si="22"/>
        <v>135000</v>
      </c>
      <c r="J88" s="78">
        <f t="shared" si="23"/>
        <v>1335000</v>
      </c>
      <c r="K88" s="79">
        <f t="shared" si="24"/>
        <v>36.081081081081081</v>
      </c>
      <c r="L88" s="77"/>
      <c r="M88" s="77"/>
      <c r="N88" s="22"/>
      <c r="O88" s="64"/>
      <c r="P88"/>
      <c r="Q88"/>
    </row>
    <row r="89" spans="1:17" s="1" customFormat="1" ht="33" customHeight="1">
      <c r="A89" s="20"/>
      <c r="B89" s="49" t="s">
        <v>101</v>
      </c>
      <c r="C89" s="71"/>
      <c r="D89" s="70"/>
      <c r="E89" s="70"/>
      <c r="F89" s="78"/>
      <c r="G89" s="90"/>
      <c r="H89" s="78"/>
      <c r="I89" s="78"/>
      <c r="J89" s="78"/>
      <c r="K89" s="85"/>
      <c r="L89" s="77"/>
      <c r="M89" s="77"/>
      <c r="N89" s="22"/>
      <c r="O89" s="64"/>
      <c r="P89"/>
      <c r="Q89"/>
    </row>
    <row r="90" spans="1:17" s="1" customFormat="1" ht="33" customHeight="1">
      <c r="A90" s="94">
        <v>6</v>
      </c>
      <c r="B90" s="53" t="s">
        <v>65</v>
      </c>
      <c r="C90" s="58">
        <f>C92</f>
        <v>27600000</v>
      </c>
      <c r="D90" s="61">
        <f t="shared" ref="D90:F90" si="28">D92</f>
        <v>12016200</v>
      </c>
      <c r="E90" s="61">
        <f t="shared" si="28"/>
        <v>5179000</v>
      </c>
      <c r="F90" s="61">
        <f t="shared" si="28"/>
        <v>17195200</v>
      </c>
      <c r="G90" s="89">
        <f t="shared" si="20"/>
        <v>0.62301449275362319</v>
      </c>
      <c r="H90" s="83">
        <f t="shared" si="21"/>
        <v>12016200</v>
      </c>
      <c r="I90" s="83">
        <f t="shared" si="22"/>
        <v>5179000</v>
      </c>
      <c r="J90" s="83">
        <f t="shared" si="23"/>
        <v>17195200</v>
      </c>
      <c r="K90" s="85">
        <f t="shared" si="24"/>
        <v>62.301449275362316</v>
      </c>
      <c r="L90" s="85">
        <f>K90</f>
        <v>62.301449275362316</v>
      </c>
      <c r="M90" s="88"/>
      <c r="N90" s="22"/>
      <c r="O90" s="64"/>
      <c r="P90"/>
      <c r="Q90"/>
    </row>
    <row r="91" spans="1:17" s="1" customFormat="1" ht="33" customHeight="1">
      <c r="A91" s="20"/>
      <c r="B91" s="49" t="s">
        <v>102</v>
      </c>
      <c r="C91" s="61"/>
      <c r="D91" s="70"/>
      <c r="E91" s="70"/>
      <c r="F91" s="78"/>
      <c r="G91" s="90"/>
      <c r="H91" s="78"/>
      <c r="I91" s="78"/>
      <c r="J91" s="78"/>
      <c r="K91" s="85"/>
      <c r="L91" s="77"/>
      <c r="M91" s="77"/>
      <c r="N91" s="22"/>
      <c r="O91" s="64"/>
      <c r="P91"/>
      <c r="Q91"/>
    </row>
    <row r="92" spans="1:17" s="1" customFormat="1" ht="33" customHeight="1">
      <c r="A92" s="20"/>
      <c r="B92" s="54" t="s">
        <v>66</v>
      </c>
      <c r="C92" s="59">
        <f>SUM(C94:C100)</f>
        <v>27600000</v>
      </c>
      <c r="D92" s="59">
        <f t="shared" ref="D92:F92" si="29">SUM(D94:D100)</f>
        <v>12016200</v>
      </c>
      <c r="E92" s="59">
        <f t="shared" si="29"/>
        <v>5179000</v>
      </c>
      <c r="F92" s="59">
        <f t="shared" si="29"/>
        <v>17195200</v>
      </c>
      <c r="G92" s="89">
        <f t="shared" si="20"/>
        <v>0.62301449275362319</v>
      </c>
      <c r="H92" s="83">
        <f t="shared" si="21"/>
        <v>12016200</v>
      </c>
      <c r="I92" s="83">
        <f t="shared" si="22"/>
        <v>5179000</v>
      </c>
      <c r="J92" s="83">
        <f t="shared" si="23"/>
        <v>17195200</v>
      </c>
      <c r="K92" s="85">
        <f t="shared" si="24"/>
        <v>62.301449275362316</v>
      </c>
      <c r="L92" s="88"/>
      <c r="M92" s="88"/>
      <c r="N92" s="22"/>
      <c r="O92" s="64"/>
      <c r="P92"/>
      <c r="Q92"/>
    </row>
    <row r="93" spans="1:17" s="1" customFormat="1" ht="33" customHeight="1">
      <c r="A93" s="20"/>
      <c r="B93" s="49" t="s">
        <v>103</v>
      </c>
      <c r="C93" s="59"/>
      <c r="D93" s="70"/>
      <c r="E93" s="70"/>
      <c r="F93" s="78"/>
      <c r="G93" s="90"/>
      <c r="H93" s="78"/>
      <c r="I93" s="78"/>
      <c r="J93" s="78"/>
      <c r="K93" s="85"/>
      <c r="L93" s="77"/>
      <c r="M93" s="77"/>
      <c r="N93" s="22"/>
      <c r="O93" s="64"/>
      <c r="P93"/>
      <c r="Q93"/>
    </row>
    <row r="94" spans="1:17" s="1" customFormat="1" ht="33" customHeight="1">
      <c r="A94" s="20"/>
      <c r="B94" s="44" t="s">
        <v>67</v>
      </c>
      <c r="C94" s="56">
        <v>2000000</v>
      </c>
      <c r="D94" s="55">
        <v>0</v>
      </c>
      <c r="E94" s="60">
        <v>61800</v>
      </c>
      <c r="F94" s="78">
        <f t="shared" si="25"/>
        <v>61800</v>
      </c>
      <c r="G94" s="90">
        <f t="shared" si="20"/>
        <v>3.09E-2</v>
      </c>
      <c r="H94" s="78">
        <f t="shared" si="21"/>
        <v>0</v>
      </c>
      <c r="I94" s="78">
        <f t="shared" si="22"/>
        <v>61800</v>
      </c>
      <c r="J94" s="78">
        <f t="shared" si="23"/>
        <v>61800</v>
      </c>
      <c r="K94" s="79">
        <f t="shared" si="24"/>
        <v>3.09</v>
      </c>
      <c r="L94" s="77"/>
      <c r="M94" s="77"/>
      <c r="N94" s="22"/>
      <c r="O94" s="64"/>
      <c r="P94"/>
      <c r="Q94"/>
    </row>
    <row r="95" spans="1:17" s="1" customFormat="1" ht="33" customHeight="1">
      <c r="A95" s="20"/>
      <c r="B95" s="49" t="s">
        <v>104</v>
      </c>
      <c r="C95" s="56"/>
      <c r="D95" s="70"/>
      <c r="E95" s="70"/>
      <c r="F95" s="78"/>
      <c r="G95" s="90"/>
      <c r="H95" s="78"/>
      <c r="I95" s="78"/>
      <c r="J95" s="78"/>
      <c r="K95" s="79"/>
      <c r="L95" s="77"/>
      <c r="M95" s="77"/>
      <c r="N95" s="22"/>
      <c r="O95" s="64"/>
      <c r="P95"/>
      <c r="Q95"/>
    </row>
    <row r="96" spans="1:17" s="1" customFormat="1" ht="33" customHeight="1">
      <c r="A96" s="20"/>
      <c r="B96" s="44" t="s">
        <v>68</v>
      </c>
      <c r="C96" s="56">
        <v>1600000</v>
      </c>
      <c r="D96" s="55">
        <v>1200000</v>
      </c>
      <c r="E96" s="60">
        <v>69900</v>
      </c>
      <c r="F96" s="78">
        <f t="shared" si="25"/>
        <v>1269900</v>
      </c>
      <c r="G96" s="90">
        <f t="shared" si="20"/>
        <v>0.79368749999999999</v>
      </c>
      <c r="H96" s="78">
        <f t="shared" si="21"/>
        <v>1200000</v>
      </c>
      <c r="I96" s="78">
        <f t="shared" si="22"/>
        <v>69900</v>
      </c>
      <c r="J96" s="78">
        <f t="shared" si="23"/>
        <v>1269900</v>
      </c>
      <c r="K96" s="79">
        <f t="shared" si="24"/>
        <v>79.368750000000006</v>
      </c>
      <c r="L96" s="77"/>
      <c r="M96" s="77"/>
      <c r="N96" s="22"/>
      <c r="O96" s="64"/>
      <c r="P96"/>
      <c r="Q96"/>
    </row>
    <row r="97" spans="1:19" s="1" customFormat="1" ht="33" customHeight="1">
      <c r="A97" s="20"/>
      <c r="B97" s="49" t="s">
        <v>105</v>
      </c>
      <c r="C97" s="56"/>
      <c r="D97" s="70"/>
      <c r="E97" s="70"/>
      <c r="F97" s="78"/>
      <c r="G97" s="90"/>
      <c r="H97" s="78"/>
      <c r="I97" s="78"/>
      <c r="J97" s="78"/>
      <c r="K97" s="79"/>
      <c r="L97" s="77"/>
      <c r="M97" s="77"/>
      <c r="N97" s="22"/>
      <c r="O97" s="64"/>
      <c r="P97"/>
      <c r="Q97"/>
    </row>
    <row r="98" spans="1:19" s="1" customFormat="1" ht="33" customHeight="1">
      <c r="A98" s="20"/>
      <c r="B98" s="48" t="s">
        <v>69</v>
      </c>
      <c r="C98" s="56">
        <v>19200000</v>
      </c>
      <c r="D98" s="55">
        <v>7216200</v>
      </c>
      <c r="E98" s="60">
        <v>4840000</v>
      </c>
      <c r="F98" s="78">
        <f t="shared" si="25"/>
        <v>12056200</v>
      </c>
      <c r="G98" s="90">
        <f t="shared" si="20"/>
        <v>0.62792708333333336</v>
      </c>
      <c r="H98" s="78">
        <f t="shared" si="21"/>
        <v>7216200</v>
      </c>
      <c r="I98" s="78">
        <f t="shared" si="22"/>
        <v>4840000</v>
      </c>
      <c r="J98" s="78">
        <f t="shared" si="23"/>
        <v>12056200</v>
      </c>
      <c r="K98" s="79">
        <f t="shared" si="24"/>
        <v>62.792708333333337</v>
      </c>
      <c r="L98" s="77"/>
      <c r="M98" s="77"/>
      <c r="N98" s="22"/>
      <c r="O98" s="64"/>
      <c r="P98"/>
      <c r="Q98"/>
    </row>
    <row r="99" spans="1:19" s="1" customFormat="1" ht="33" customHeight="1">
      <c r="A99" s="20"/>
      <c r="B99" s="49" t="s">
        <v>106</v>
      </c>
      <c r="C99" s="56"/>
      <c r="D99" s="70"/>
      <c r="E99" s="70"/>
      <c r="F99" s="78"/>
      <c r="G99" s="90"/>
      <c r="H99" s="78"/>
      <c r="I99" s="78"/>
      <c r="J99" s="78"/>
      <c r="K99" s="79"/>
      <c r="L99" s="77"/>
      <c r="M99" s="77"/>
      <c r="N99" s="22"/>
      <c r="O99" s="64"/>
      <c r="P99"/>
      <c r="Q99"/>
    </row>
    <row r="100" spans="1:19" s="1" customFormat="1" ht="33" customHeight="1">
      <c r="A100" s="20"/>
      <c r="B100" s="44" t="s">
        <v>70</v>
      </c>
      <c r="C100" s="56">
        <v>4800000</v>
      </c>
      <c r="D100" s="55">
        <v>3600000</v>
      </c>
      <c r="E100" s="60">
        <v>207300</v>
      </c>
      <c r="F100" s="78">
        <f t="shared" si="25"/>
        <v>3807300</v>
      </c>
      <c r="G100" s="90">
        <f t="shared" si="20"/>
        <v>0.79318750000000005</v>
      </c>
      <c r="H100" s="78">
        <f t="shared" si="21"/>
        <v>3600000</v>
      </c>
      <c r="I100" s="78">
        <f t="shared" si="22"/>
        <v>207300</v>
      </c>
      <c r="J100" s="78">
        <f t="shared" si="23"/>
        <v>3807300</v>
      </c>
      <c r="K100" s="79">
        <f t="shared" si="24"/>
        <v>79.318750000000009</v>
      </c>
      <c r="L100" s="77"/>
      <c r="M100" s="77"/>
      <c r="N100" s="22"/>
      <c r="O100" s="64"/>
      <c r="P100"/>
      <c r="Q100"/>
    </row>
    <row r="101" spans="1:19" s="1" customFormat="1" ht="18.75" customHeight="1">
      <c r="A101" s="20"/>
      <c r="B101" s="68"/>
      <c r="C101" s="70"/>
      <c r="D101" s="70"/>
      <c r="E101" s="78"/>
      <c r="F101" s="78"/>
      <c r="G101" s="90"/>
      <c r="H101" s="78"/>
      <c r="I101" s="78"/>
      <c r="J101" s="78"/>
      <c r="K101" s="85"/>
      <c r="L101" s="82"/>
      <c r="M101" s="82"/>
      <c r="N101" s="39"/>
      <c r="O101" s="64"/>
      <c r="P101"/>
      <c r="Q101"/>
    </row>
    <row r="102" spans="1:19" s="1" customFormat="1" ht="22.5" customHeight="1">
      <c r="A102" s="15"/>
      <c r="B102" s="16" t="s">
        <v>18</v>
      </c>
      <c r="C102" s="63">
        <f>SUM(C12+C58+C66+C76+C82+C90)</f>
        <v>2345447000</v>
      </c>
      <c r="D102" s="63">
        <f t="shared" ref="D102:F102" si="30">SUM(D12+D58+D66+D76+D82+D90)</f>
        <v>1050349641</v>
      </c>
      <c r="E102" s="63">
        <f t="shared" si="30"/>
        <v>342689890</v>
      </c>
      <c r="F102" s="63">
        <f t="shared" si="30"/>
        <v>1386933331</v>
      </c>
      <c r="G102" s="92">
        <f t="shared" si="20"/>
        <v>0.59133006672075727</v>
      </c>
      <c r="H102" s="83">
        <f t="shared" si="21"/>
        <v>1050349641</v>
      </c>
      <c r="I102" s="83">
        <f t="shared" si="22"/>
        <v>342689890</v>
      </c>
      <c r="J102" s="83">
        <f t="shared" si="23"/>
        <v>1386933331</v>
      </c>
      <c r="K102" s="91">
        <f t="shared" si="24"/>
        <v>59.13300667207573</v>
      </c>
      <c r="L102" s="84">
        <f>K102</f>
        <v>59.13300667207573</v>
      </c>
      <c r="M102" s="87"/>
      <c r="N102" s="39"/>
      <c r="O102" s="64">
        <f t="shared" ref="O102:O103" si="31">C102-F102</f>
        <v>958513669</v>
      </c>
      <c r="P102"/>
      <c r="Q102"/>
    </row>
    <row r="103" spans="1:19" s="1" customFormat="1">
      <c r="A103" s="17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64">
        <f t="shared" si="31"/>
        <v>0</v>
      </c>
      <c r="P103"/>
      <c r="Q103"/>
    </row>
    <row r="104" spans="1:19">
      <c r="A104" s="22"/>
      <c r="B104" s="23"/>
      <c r="C104" s="19">
        <v>2345447000</v>
      </c>
      <c r="D104" s="19"/>
      <c r="E104" s="19"/>
      <c r="F104" s="19">
        <v>1346387134</v>
      </c>
      <c r="G104" s="24"/>
      <c r="H104" s="19"/>
      <c r="I104" s="19"/>
      <c r="J104" s="19"/>
      <c r="K104" s="24"/>
      <c r="L104" s="24"/>
      <c r="M104" s="24"/>
      <c r="N104" s="24"/>
      <c r="R104" s="1"/>
      <c r="S104" s="1"/>
    </row>
    <row r="105" spans="1:19" ht="15.75">
      <c r="A105" s="25"/>
      <c r="B105" s="25"/>
      <c r="C105" s="26"/>
      <c r="D105" s="26"/>
      <c r="E105" s="26">
        <f>SUM(D102:E102)</f>
        <v>1393039531</v>
      </c>
      <c r="F105" s="26"/>
      <c r="G105" s="25"/>
      <c r="H105" s="105" t="s">
        <v>112</v>
      </c>
      <c r="I105" s="105"/>
      <c r="J105" s="105"/>
      <c r="K105" s="105"/>
      <c r="L105" s="27"/>
      <c r="M105" s="27"/>
      <c r="N105" s="21"/>
      <c r="R105" s="1"/>
      <c r="S105" s="1"/>
    </row>
    <row r="106" spans="1:19" ht="15.75">
      <c r="A106" s="25"/>
      <c r="B106" s="25"/>
      <c r="C106" s="26"/>
      <c r="D106" s="26"/>
      <c r="E106" s="14"/>
      <c r="F106" s="26">
        <f>F102-F104</f>
        <v>40546197</v>
      </c>
      <c r="G106" s="25"/>
      <c r="H106" s="28"/>
      <c r="I106" s="29"/>
      <c r="J106" s="29"/>
      <c r="K106" s="29"/>
      <c r="L106" s="27"/>
      <c r="M106" s="27"/>
      <c r="N106" s="21"/>
      <c r="R106" s="1"/>
      <c r="S106" s="1"/>
    </row>
    <row r="107" spans="1:19" ht="15.75">
      <c r="A107" s="25"/>
      <c r="B107" s="27"/>
      <c r="C107" s="30">
        <f>C104-C102</f>
        <v>0</v>
      </c>
      <c r="D107" s="31"/>
      <c r="E107" s="30"/>
      <c r="F107" s="32"/>
      <c r="G107" s="33"/>
      <c r="H107" s="105" t="s">
        <v>19</v>
      </c>
      <c r="I107" s="105"/>
      <c r="J107" s="105"/>
      <c r="K107" s="105"/>
      <c r="L107" s="27"/>
      <c r="M107" s="27"/>
      <c r="N107" s="21"/>
      <c r="R107" s="1"/>
      <c r="S107" s="1"/>
    </row>
    <row r="108" spans="1:19" ht="15.75">
      <c r="A108" s="25"/>
      <c r="B108" s="27"/>
      <c r="C108" s="25"/>
      <c r="D108" s="25"/>
      <c r="E108" s="25"/>
      <c r="F108" s="25"/>
      <c r="G108" s="25"/>
      <c r="H108" s="34"/>
      <c r="I108" s="29"/>
      <c r="J108" s="28"/>
      <c r="K108" s="28"/>
      <c r="L108" s="25"/>
      <c r="M108" s="25"/>
      <c r="N108" s="22"/>
      <c r="R108" s="1"/>
      <c r="S108" s="1"/>
    </row>
    <row r="109" spans="1:19" ht="15.75">
      <c r="A109" s="25"/>
      <c r="B109" s="25"/>
      <c r="C109" s="25"/>
      <c r="D109" s="25"/>
      <c r="E109" s="25"/>
      <c r="F109" s="25"/>
      <c r="G109" s="25"/>
      <c r="H109" s="28"/>
      <c r="I109" s="28"/>
      <c r="J109" s="28"/>
      <c r="K109" s="28"/>
      <c r="L109" s="25"/>
      <c r="M109" s="25"/>
      <c r="N109" s="22"/>
      <c r="R109" s="1"/>
      <c r="S109" s="1"/>
    </row>
    <row r="110" spans="1:19" ht="15.75">
      <c r="A110" s="25"/>
      <c r="B110" s="25"/>
      <c r="C110" s="25"/>
      <c r="D110" s="25"/>
      <c r="E110" s="25"/>
      <c r="F110" s="25"/>
      <c r="G110" s="25"/>
      <c r="H110" s="28"/>
      <c r="I110" s="28"/>
      <c r="J110" s="28"/>
      <c r="K110" s="28"/>
      <c r="L110" s="25"/>
      <c r="M110" s="25"/>
      <c r="N110" s="22"/>
      <c r="R110" s="1"/>
      <c r="S110" s="1"/>
    </row>
    <row r="111" spans="1:19" ht="15.75">
      <c r="I111" s="98" t="s">
        <v>109</v>
      </c>
      <c r="J111" s="98"/>
    </row>
    <row r="112" spans="1:19" ht="15.75">
      <c r="I112" s="99" t="s">
        <v>110</v>
      </c>
      <c r="J112" s="99"/>
    </row>
    <row r="113" spans="9:10" ht="15.75">
      <c r="I113" s="99" t="s">
        <v>111</v>
      </c>
      <c r="J113" s="99"/>
    </row>
  </sheetData>
  <mergeCells count="9">
    <mergeCell ref="I111:J111"/>
    <mergeCell ref="I112:J112"/>
    <mergeCell ref="I113:J113"/>
    <mergeCell ref="A1:M1"/>
    <mergeCell ref="A2:M2"/>
    <mergeCell ref="L7:L8"/>
    <mergeCell ref="M7:M8"/>
    <mergeCell ref="H105:K105"/>
    <mergeCell ref="H107:K107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21" sqref="H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agustus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2021-10-04T15:37:11Z</cp:lastPrinted>
  <dcterms:created xsi:type="dcterms:W3CDTF">2021-05-20T00:58:03Z</dcterms:created>
  <dcterms:modified xsi:type="dcterms:W3CDTF">2022-09-30T03:25:04Z</dcterms:modified>
</cp:coreProperties>
</file>