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tables/table4.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5D8EFC67-5F2D-4A46-838E-0AB32C2A95FF}" xr6:coauthVersionLast="47" xr6:coauthVersionMax="47" xr10:uidLastSave="{00000000-0000-0000-0000-000000000000}"/>
  <bookViews>
    <workbookView xWindow="-120" yWindow="-120" windowWidth="20730" windowHeight="11040" tabRatio="894" xr2:uid="{00000000-000D-0000-FFFF-FFFF00000000}"/>
  </bookViews>
  <sheets>
    <sheet name="KANTOR" sheetId="34" r:id="rId1"/>
    <sheet name="PNS" sheetId="46" state="hidden" r:id="rId2"/>
    <sheet name="REKAP" sheetId="37" r:id="rId3"/>
    <sheet name=" REKAP PNS &amp; NON" sheetId="40" r:id="rId4"/>
    <sheet name="RESIGN BANPOL" sheetId="28" r:id="rId5"/>
    <sheet name="PNS (2)" sheetId="49" r:id="rId6"/>
    <sheet name="menghitung" sheetId="50" r:id="rId7"/>
    <sheet name="menghitung mudah" sheetId="47" state="hidden" r:id="rId8"/>
  </sheets>
  <definedNames>
    <definedName name="_xlnm._FilterDatabase" localSheetId="0" hidden="1">KANTOR!$A$8:$P$30</definedName>
    <definedName name="_xlnm._FilterDatabase" localSheetId="6" hidden="1">menghitung!$A$7:$O$29</definedName>
    <definedName name="_xlnm._FilterDatabase" localSheetId="7" hidden="1">'menghitung mudah'!$A$9:$N$275</definedName>
    <definedName name="_xlnm._FilterDatabase" localSheetId="1" hidden="1">PNS!$A$1:$H$13</definedName>
    <definedName name="_xlnm._FilterDatabase" localSheetId="5" hidden="1">'PNS (2)'!$A$1:$H$13</definedName>
    <definedName name="Slicer_JENIS_KELAMIN">#N/A</definedName>
    <definedName name="Slicer_PENDIDIKAN">#N/A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9"/>
        <x14:slicerCache r:id="rId10"/>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04" i="50" l="1"/>
  <c r="J104" i="50"/>
  <c r="P95" i="50"/>
  <c r="J95" i="50"/>
  <c r="P248" i="50"/>
  <c r="J248" i="50"/>
  <c r="J263" i="50"/>
  <c r="J262" i="50"/>
  <c r="P30" i="50"/>
  <c r="J30" i="50"/>
  <c r="P164" i="50"/>
  <c r="J164" i="50"/>
  <c r="P163" i="50"/>
  <c r="J163" i="50"/>
  <c r="P55" i="50"/>
  <c r="J55" i="50"/>
  <c r="P54" i="50"/>
  <c r="J54" i="50"/>
  <c r="P195" i="50"/>
  <c r="J195" i="50"/>
  <c r="P162" i="50"/>
  <c r="J162" i="50"/>
  <c r="P237" i="50"/>
  <c r="J237" i="50"/>
  <c r="P236" i="50"/>
  <c r="J236" i="50"/>
  <c r="P217" i="50"/>
  <c r="J217" i="50"/>
  <c r="P213" i="50"/>
  <c r="J213" i="50"/>
  <c r="P210" i="50"/>
  <c r="J210" i="50"/>
  <c r="P122" i="50"/>
  <c r="J122" i="50"/>
  <c r="P103" i="50"/>
  <c r="J103" i="50"/>
  <c r="P102" i="50"/>
  <c r="J102" i="50"/>
  <c r="P101" i="50"/>
  <c r="J101" i="50"/>
  <c r="P94" i="50"/>
  <c r="J94" i="50"/>
  <c r="P93" i="50"/>
  <c r="J93" i="50"/>
  <c r="P92" i="50"/>
  <c r="J92" i="50"/>
  <c r="P91" i="50"/>
  <c r="J91" i="50"/>
  <c r="P90" i="50"/>
  <c r="J90" i="50"/>
  <c r="P89" i="50"/>
  <c r="J89" i="50"/>
  <c r="P78" i="50"/>
  <c r="J78" i="50"/>
  <c r="P77" i="50"/>
  <c r="J77" i="50"/>
  <c r="P76" i="50"/>
  <c r="J76" i="50"/>
  <c r="P75" i="50"/>
  <c r="J75" i="50"/>
  <c r="P74" i="50"/>
  <c r="J74" i="50"/>
  <c r="P64" i="50"/>
  <c r="J64" i="50"/>
  <c r="P63" i="50"/>
  <c r="J63" i="50"/>
  <c r="P161" i="50"/>
  <c r="J161" i="50"/>
  <c r="P160" i="50"/>
  <c r="J160" i="50"/>
  <c r="P159" i="50"/>
  <c r="J159" i="50"/>
  <c r="P16" i="50"/>
  <c r="J16" i="50"/>
  <c r="P15" i="50"/>
  <c r="J15" i="50"/>
  <c r="P14" i="50"/>
  <c r="J14" i="50"/>
  <c r="P13" i="50"/>
  <c r="J13" i="50"/>
  <c r="P12" i="50"/>
  <c r="J12" i="50"/>
  <c r="P11" i="50"/>
  <c r="J11" i="50"/>
  <c r="P10" i="50"/>
  <c r="J10" i="50"/>
  <c r="P9" i="50"/>
  <c r="J9" i="50"/>
  <c r="P8" i="50"/>
  <c r="J8" i="50"/>
  <c r="P261" i="50"/>
  <c r="J261" i="50"/>
  <c r="P260" i="50"/>
  <c r="J260" i="50"/>
  <c r="P259" i="50"/>
  <c r="J259" i="50"/>
  <c r="P258" i="50"/>
  <c r="J258" i="50"/>
  <c r="P256" i="50"/>
  <c r="J256" i="50"/>
  <c r="P253" i="50"/>
  <c r="J253" i="50"/>
  <c r="P252" i="50"/>
  <c r="J252" i="50"/>
  <c r="P73" i="50"/>
  <c r="J73" i="50"/>
  <c r="P250" i="50"/>
  <c r="J250" i="50"/>
  <c r="P247" i="50"/>
  <c r="J247" i="50"/>
  <c r="P240" i="50"/>
  <c r="J240" i="50"/>
  <c r="P168" i="50"/>
  <c r="J168" i="50"/>
  <c r="P212" i="50"/>
  <c r="J212" i="50"/>
  <c r="P29" i="50"/>
  <c r="J29" i="50"/>
  <c r="P28" i="50"/>
  <c r="J28" i="50"/>
  <c r="P72" i="50"/>
  <c r="J72" i="50"/>
  <c r="P121" i="50"/>
  <c r="J121" i="50"/>
  <c r="P43" i="50"/>
  <c r="J43" i="50"/>
  <c r="P71" i="50"/>
  <c r="J71" i="50"/>
  <c r="P246" i="50"/>
  <c r="J246" i="50"/>
  <c r="P245" i="50"/>
  <c r="J245" i="50"/>
  <c r="P243" i="50"/>
  <c r="J243" i="50"/>
  <c r="P239" i="50"/>
  <c r="J239" i="50"/>
  <c r="P27" i="50"/>
  <c r="J27" i="50"/>
  <c r="P173" i="50"/>
  <c r="J173" i="50"/>
  <c r="P158" i="50"/>
  <c r="J158" i="50"/>
  <c r="P26" i="50"/>
  <c r="J26" i="50"/>
  <c r="P25" i="50"/>
  <c r="J25" i="50"/>
  <c r="P120" i="50"/>
  <c r="J120" i="50"/>
  <c r="P235" i="50"/>
  <c r="J235" i="50"/>
  <c r="P157" i="50"/>
  <c r="J157" i="50"/>
  <c r="P234" i="50"/>
  <c r="J234" i="50"/>
  <c r="P232" i="50"/>
  <c r="J232" i="50"/>
  <c r="P156" i="50"/>
  <c r="J156" i="50"/>
  <c r="P194" i="50"/>
  <c r="J194" i="50"/>
  <c r="P228" i="50"/>
  <c r="J228" i="50"/>
  <c r="P227" i="50"/>
  <c r="J227" i="50"/>
  <c r="P226" i="50"/>
  <c r="J226" i="50"/>
  <c r="P225" i="50"/>
  <c r="J225" i="50"/>
  <c r="P231" i="50"/>
  <c r="J231" i="50"/>
  <c r="P224" i="50"/>
  <c r="J224" i="50"/>
  <c r="P223" i="50"/>
  <c r="J223" i="50"/>
  <c r="P222" i="50"/>
  <c r="J222" i="50"/>
  <c r="P221" i="50"/>
  <c r="J221" i="50"/>
  <c r="P220" i="50"/>
  <c r="J220" i="50"/>
  <c r="P216" i="50"/>
  <c r="J216" i="50"/>
  <c r="P214" i="50"/>
  <c r="J214" i="50"/>
  <c r="P209" i="50"/>
  <c r="J209" i="50"/>
  <c r="P208" i="50"/>
  <c r="J208" i="50"/>
  <c r="P205" i="50"/>
  <c r="J205" i="50"/>
  <c r="P206" i="50"/>
  <c r="J206" i="50"/>
  <c r="P204" i="50"/>
  <c r="J204" i="50"/>
  <c r="P203" i="50"/>
  <c r="J203" i="50"/>
  <c r="P202" i="50"/>
  <c r="J202" i="50"/>
  <c r="P201" i="50"/>
  <c r="J201" i="50"/>
  <c r="P200" i="50"/>
  <c r="J200" i="50"/>
  <c r="P199" i="50"/>
  <c r="J199" i="50"/>
  <c r="P198" i="50"/>
  <c r="J198" i="50"/>
  <c r="P197" i="50"/>
  <c r="J197" i="50"/>
  <c r="P196" i="50"/>
  <c r="J196" i="50"/>
  <c r="P185" i="50"/>
  <c r="J185" i="50"/>
  <c r="P53" i="50"/>
  <c r="J53" i="50"/>
  <c r="P88" i="50"/>
  <c r="J88" i="50"/>
  <c r="P155" i="50"/>
  <c r="J155" i="50"/>
  <c r="P42" i="50"/>
  <c r="J42" i="50"/>
  <c r="P193" i="50"/>
  <c r="J193" i="50"/>
  <c r="P154" i="50"/>
  <c r="J154" i="50"/>
  <c r="P192" i="50"/>
  <c r="J192" i="50"/>
  <c r="P191" i="50"/>
  <c r="J191" i="50"/>
  <c r="P153" i="50"/>
  <c r="J153" i="50"/>
  <c r="P119" i="50"/>
  <c r="J119" i="50"/>
  <c r="P152" i="50"/>
  <c r="J152" i="50"/>
  <c r="P178" i="50"/>
  <c r="J178" i="50"/>
  <c r="P190" i="50"/>
  <c r="J190" i="50"/>
  <c r="P189" i="50"/>
  <c r="J189" i="50"/>
  <c r="P184" i="50"/>
  <c r="J184" i="50"/>
  <c r="P118" i="50"/>
  <c r="J118" i="50"/>
  <c r="P151" i="50"/>
  <c r="J151" i="50"/>
  <c r="P150" i="50"/>
  <c r="J150" i="50"/>
  <c r="P171" i="50"/>
  <c r="J171" i="50"/>
  <c r="P177" i="50"/>
  <c r="J177" i="50"/>
  <c r="P176" i="50"/>
  <c r="J176" i="50"/>
  <c r="P175" i="50"/>
  <c r="J175" i="50"/>
  <c r="P174" i="50"/>
  <c r="J174" i="50"/>
  <c r="P70" i="50"/>
  <c r="J70" i="50"/>
  <c r="P69" i="50"/>
  <c r="J69" i="50"/>
  <c r="P100" i="50"/>
  <c r="J100" i="50"/>
  <c r="P167" i="50"/>
  <c r="J167" i="50"/>
  <c r="P52" i="50"/>
  <c r="J52" i="50"/>
  <c r="P117" i="50"/>
  <c r="J117" i="50"/>
  <c r="P116" i="50"/>
  <c r="J116" i="50"/>
  <c r="P172" i="50"/>
  <c r="J172" i="50"/>
  <c r="P149" i="50"/>
  <c r="J149" i="50"/>
  <c r="P115" i="50"/>
  <c r="J115" i="50"/>
  <c r="P87" i="50"/>
  <c r="J87" i="50"/>
  <c r="P86" i="50"/>
  <c r="J86" i="50"/>
  <c r="P148" i="50"/>
  <c r="J148" i="50"/>
  <c r="P166" i="50"/>
  <c r="J166" i="50"/>
  <c r="P147" i="50"/>
  <c r="J147" i="50"/>
  <c r="P24" i="50"/>
  <c r="J24" i="50"/>
  <c r="P23" i="50"/>
  <c r="J23" i="50"/>
  <c r="P114" i="50"/>
  <c r="J114" i="50"/>
  <c r="P51" i="50"/>
  <c r="J51" i="50"/>
  <c r="P113" i="50"/>
  <c r="J113" i="50"/>
  <c r="P41" i="50"/>
  <c r="J41" i="50"/>
  <c r="P146" i="50"/>
  <c r="J146" i="50"/>
  <c r="P22" i="50"/>
  <c r="J22" i="50"/>
  <c r="P21" i="50"/>
  <c r="J21" i="50"/>
  <c r="P40" i="50"/>
  <c r="J40" i="50"/>
  <c r="P145" i="50"/>
  <c r="J145" i="50"/>
  <c r="P112" i="50"/>
  <c r="J112" i="50"/>
  <c r="P62" i="50"/>
  <c r="J62" i="50"/>
  <c r="P61" i="50"/>
  <c r="J61" i="50"/>
  <c r="P50" i="50"/>
  <c r="J50" i="50"/>
  <c r="P144" i="50"/>
  <c r="J144" i="50"/>
  <c r="P143" i="50"/>
  <c r="J143" i="50"/>
  <c r="P142" i="50"/>
  <c r="J142" i="50"/>
  <c r="P141" i="50"/>
  <c r="J141" i="50"/>
  <c r="P140" i="50"/>
  <c r="J140" i="50"/>
  <c r="P139" i="50"/>
  <c r="J139" i="50"/>
  <c r="P111" i="50"/>
  <c r="J111" i="50"/>
  <c r="P99" i="50"/>
  <c r="J99" i="50"/>
  <c r="P138" i="50"/>
  <c r="J138" i="50"/>
  <c r="P39" i="50"/>
  <c r="J39" i="50"/>
  <c r="P137" i="50"/>
  <c r="J137" i="50"/>
  <c r="P49" i="50"/>
  <c r="J49" i="50"/>
  <c r="P136" i="50"/>
  <c r="J136" i="50"/>
  <c r="P110" i="50"/>
  <c r="J110" i="50"/>
  <c r="P109" i="50"/>
  <c r="J109" i="50"/>
  <c r="P48" i="50"/>
  <c r="J48" i="50"/>
  <c r="P98" i="50"/>
  <c r="J98" i="50"/>
  <c r="P68" i="50"/>
  <c r="J68" i="50"/>
  <c r="P85" i="50"/>
  <c r="J85" i="50"/>
  <c r="P47" i="50"/>
  <c r="J47" i="50"/>
  <c r="P135" i="50"/>
  <c r="J135" i="50"/>
  <c r="P108" i="50"/>
  <c r="J108" i="50"/>
  <c r="P84" i="50"/>
  <c r="J84" i="50"/>
  <c r="P57" i="50"/>
  <c r="J57" i="50"/>
  <c r="P83" i="50"/>
  <c r="J83" i="50"/>
  <c r="P97" i="50"/>
  <c r="J97" i="50"/>
  <c r="P67" i="50"/>
  <c r="J67" i="50"/>
  <c r="P107" i="50"/>
  <c r="J107" i="50"/>
  <c r="P219" i="50"/>
  <c r="J219" i="50"/>
  <c r="P207" i="50"/>
  <c r="J207" i="50"/>
  <c r="P170" i="50"/>
  <c r="J170" i="50"/>
  <c r="P188" i="50"/>
  <c r="J188" i="50"/>
  <c r="P183" i="50"/>
  <c r="J183" i="50"/>
  <c r="P182" i="50"/>
  <c r="J182" i="50"/>
  <c r="P38" i="50"/>
  <c r="J38" i="50"/>
  <c r="P134" i="50"/>
  <c r="J134" i="50"/>
  <c r="P133" i="50"/>
  <c r="J133" i="50"/>
  <c r="P132" i="50"/>
  <c r="J132" i="50"/>
  <c r="P106" i="50"/>
  <c r="J106" i="50"/>
  <c r="P66" i="50"/>
  <c r="J66" i="50"/>
  <c r="P131" i="50"/>
  <c r="J131" i="50"/>
  <c r="P20" i="50"/>
  <c r="J20" i="50"/>
  <c r="P257" i="50"/>
  <c r="J257" i="50"/>
  <c r="O251" i="50"/>
  <c r="P251" i="50" s="1"/>
  <c r="J251" i="50"/>
  <c r="P254" i="50"/>
  <c r="J254" i="50"/>
  <c r="O82" i="50"/>
  <c r="P82" i="50" s="1"/>
  <c r="J82" i="50"/>
  <c r="O130" i="50"/>
  <c r="P130" i="50" s="1"/>
  <c r="J130" i="50"/>
  <c r="O129" i="50"/>
  <c r="P129" i="50" s="1"/>
  <c r="J129" i="50"/>
  <c r="O187" i="50"/>
  <c r="P187" i="50" s="1"/>
  <c r="J187" i="50"/>
  <c r="O65" i="50"/>
  <c r="P65" i="50" s="1"/>
  <c r="J65" i="50"/>
  <c r="O179" i="50"/>
  <c r="P179" i="50" s="1"/>
  <c r="J179" i="50"/>
  <c r="O244" i="50"/>
  <c r="P244" i="50" s="1"/>
  <c r="J244" i="50"/>
  <c r="O238" i="50"/>
  <c r="P238" i="50" s="1"/>
  <c r="J238" i="50"/>
  <c r="O165" i="50"/>
  <c r="P165" i="50" s="1"/>
  <c r="J165" i="50"/>
  <c r="O211" i="50"/>
  <c r="P211" i="50" s="1"/>
  <c r="J211" i="50"/>
  <c r="O37" i="50"/>
  <c r="P37" i="50" s="1"/>
  <c r="J37" i="50"/>
  <c r="O128" i="50"/>
  <c r="P128" i="50" s="1"/>
  <c r="J128" i="50"/>
  <c r="O36" i="50"/>
  <c r="P36" i="50" s="1"/>
  <c r="J36" i="50"/>
  <c r="O96" i="50"/>
  <c r="P96" i="50" s="1"/>
  <c r="J96" i="50"/>
  <c r="O46" i="50"/>
  <c r="P46" i="50" s="1"/>
  <c r="J46" i="50"/>
  <c r="O127" i="50"/>
  <c r="P127" i="50" s="1"/>
  <c r="J127" i="50"/>
  <c r="O81" i="50"/>
  <c r="P81" i="50" s="1"/>
  <c r="J81" i="50"/>
  <c r="O60" i="50"/>
  <c r="P60" i="50" s="1"/>
  <c r="J60" i="50"/>
  <c r="O35" i="50"/>
  <c r="P35" i="50" s="1"/>
  <c r="J35" i="50"/>
  <c r="O34" i="50"/>
  <c r="P34" i="50" s="1"/>
  <c r="J34" i="50"/>
  <c r="O19" i="50"/>
  <c r="P19" i="50" s="1"/>
  <c r="J19" i="50"/>
  <c r="O18" i="50"/>
  <c r="P18" i="50" s="1"/>
  <c r="J18" i="50"/>
  <c r="O45" i="50"/>
  <c r="P45" i="50" s="1"/>
  <c r="J45" i="50"/>
  <c r="O33" i="50"/>
  <c r="P33" i="50" s="1"/>
  <c r="J33" i="50"/>
  <c r="O249" i="50"/>
  <c r="P249" i="50" s="1"/>
  <c r="J249" i="50"/>
  <c r="O218" i="50"/>
  <c r="P218" i="50" s="1"/>
  <c r="J218" i="50"/>
  <c r="O169" i="50"/>
  <c r="P169" i="50" s="1"/>
  <c r="J169" i="50"/>
  <c r="O32" i="50"/>
  <c r="P32" i="50" s="1"/>
  <c r="J32" i="50"/>
  <c r="O44" i="50"/>
  <c r="P44" i="50" s="1"/>
  <c r="J44" i="50"/>
  <c r="P255" i="50"/>
  <c r="J255" i="50"/>
  <c r="P181" i="50"/>
  <c r="J181" i="50"/>
  <c r="P242" i="50"/>
  <c r="J242" i="50"/>
  <c r="P241" i="50"/>
  <c r="J241" i="50"/>
  <c r="P233" i="50"/>
  <c r="J233" i="50"/>
  <c r="P230" i="50"/>
  <c r="J230" i="50"/>
  <c r="P215" i="50"/>
  <c r="J215" i="50"/>
  <c r="P105" i="50"/>
  <c r="J105" i="50"/>
  <c r="P126" i="50"/>
  <c r="J126" i="50"/>
  <c r="P80" i="50"/>
  <c r="J80" i="50"/>
  <c r="P56" i="50"/>
  <c r="J56" i="50"/>
  <c r="P125" i="50"/>
  <c r="J125" i="50"/>
  <c r="P229" i="50"/>
  <c r="J229" i="50"/>
  <c r="P59" i="50"/>
  <c r="J59" i="50"/>
  <c r="P186" i="50"/>
  <c r="J186" i="50"/>
  <c r="P180" i="50"/>
  <c r="J180" i="50"/>
  <c r="P124" i="50"/>
  <c r="J124" i="50"/>
  <c r="P58" i="50"/>
  <c r="J58" i="50"/>
  <c r="P123" i="50"/>
  <c r="J123" i="50"/>
  <c r="P79" i="50"/>
  <c r="J79" i="50"/>
  <c r="P31" i="50"/>
  <c r="J31" i="50"/>
  <c r="P17" i="50"/>
  <c r="J17" i="50"/>
  <c r="Q71" i="34" l="1"/>
  <c r="Q64" i="34"/>
  <c r="Q66" i="34"/>
  <c r="Q72" i="34"/>
  <c r="Q73" i="34"/>
  <c r="Q74" i="34"/>
  <c r="Q75" i="34"/>
  <c r="Q76" i="34"/>
  <c r="Q77" i="34"/>
  <c r="Q78" i="34"/>
  <c r="Q79" i="34"/>
  <c r="Q80" i="34"/>
  <c r="Q81" i="34"/>
  <c r="Q82" i="34"/>
  <c r="Q83" i="34"/>
  <c r="Q84" i="34"/>
  <c r="Q85" i="34"/>
  <c r="Q86" i="34"/>
  <c r="Q87" i="34"/>
  <c r="Q88" i="34"/>
  <c r="Q89" i="34"/>
  <c r="Q90" i="34"/>
  <c r="Q91" i="34"/>
  <c r="Q92" i="34"/>
  <c r="Q93" i="34"/>
  <c r="Q94" i="34"/>
  <c r="Q95" i="34"/>
  <c r="Q96" i="34"/>
  <c r="Q97" i="34"/>
  <c r="Q98" i="34"/>
  <c r="Q99" i="34"/>
  <c r="Q100" i="34"/>
  <c r="Q101" i="34"/>
  <c r="Q102" i="34"/>
  <c r="Q103" i="34"/>
  <c r="Q104" i="34"/>
  <c r="Q105" i="34"/>
  <c r="Q106" i="34"/>
  <c r="Q107" i="34"/>
  <c r="Q108" i="34"/>
  <c r="Q109" i="34"/>
  <c r="Q110" i="34"/>
  <c r="Q111" i="34"/>
  <c r="Q112" i="34"/>
  <c r="Q113" i="34"/>
  <c r="Q114" i="34"/>
  <c r="Q115" i="34"/>
  <c r="Q116" i="34"/>
  <c r="Q117" i="34"/>
  <c r="Q118" i="34"/>
  <c r="Q119" i="34"/>
  <c r="Q120" i="34"/>
  <c r="Q121" i="34"/>
  <c r="Q122" i="34"/>
  <c r="Q123" i="34"/>
  <c r="Q124" i="34"/>
  <c r="Q125" i="34"/>
  <c r="Q126" i="34"/>
  <c r="Q127" i="34"/>
  <c r="Q128" i="34"/>
  <c r="Q129" i="34"/>
  <c r="Q130" i="34"/>
  <c r="Q131" i="34"/>
  <c r="Q132" i="34"/>
  <c r="Q133" i="34"/>
  <c r="Q134" i="34"/>
  <c r="Q135" i="34"/>
  <c r="Q136" i="34"/>
  <c r="Q137" i="34"/>
  <c r="Q138" i="34"/>
  <c r="Q139" i="34"/>
  <c r="Q140" i="34"/>
  <c r="Q141" i="34"/>
  <c r="Q142" i="34"/>
  <c r="Q143" i="34"/>
  <c r="Q144" i="34"/>
  <c r="Q145" i="34"/>
  <c r="Q146" i="34"/>
  <c r="Q147" i="34"/>
  <c r="Q148" i="34"/>
  <c r="Q149" i="34"/>
  <c r="Q150" i="34"/>
  <c r="Q151" i="34"/>
  <c r="Q152" i="34"/>
  <c r="Q153" i="34"/>
  <c r="Q154" i="34"/>
  <c r="Q155" i="34"/>
  <c r="Q156" i="34"/>
  <c r="Q157" i="34"/>
  <c r="Q158" i="34"/>
  <c r="Q159" i="34"/>
  <c r="Q160" i="34"/>
  <c r="Q161" i="34"/>
  <c r="Q162" i="34"/>
  <c r="Q163" i="34"/>
  <c r="Q164" i="34"/>
  <c r="Q165" i="34"/>
  <c r="Q166" i="34"/>
  <c r="Q167" i="34"/>
  <c r="Q168" i="34"/>
  <c r="Q169" i="34"/>
  <c r="Q170" i="34"/>
  <c r="Q171" i="34"/>
  <c r="Q172" i="34"/>
  <c r="Q173" i="34"/>
  <c r="Q174" i="34"/>
  <c r="Q175" i="34"/>
  <c r="Q176" i="34"/>
  <c r="Q177" i="34"/>
  <c r="Q178" i="34"/>
  <c r="Q179" i="34"/>
  <c r="Q180" i="34"/>
  <c r="Q181" i="34"/>
  <c r="Q182" i="34"/>
  <c r="Q183" i="34"/>
  <c r="Q184" i="34"/>
  <c r="Q185" i="34"/>
  <c r="Q186" i="34"/>
  <c r="Q187" i="34"/>
  <c r="Q188" i="34"/>
  <c r="Q189" i="34"/>
  <c r="Q190" i="34"/>
  <c r="Q191" i="34"/>
  <c r="Q192" i="34"/>
  <c r="Q193" i="34"/>
  <c r="Q194" i="34"/>
  <c r="Q195" i="34"/>
  <c r="Q196" i="34"/>
  <c r="Q197" i="34"/>
  <c r="Q198" i="34"/>
  <c r="Q199" i="34"/>
  <c r="Q200" i="34"/>
  <c r="Q201" i="34"/>
  <c r="Q202" i="34"/>
  <c r="Q203" i="34"/>
  <c r="Q204" i="34"/>
  <c r="Q205" i="34"/>
  <c r="Q206" i="34"/>
  <c r="Q207" i="34"/>
  <c r="Q208" i="34"/>
  <c r="Q209" i="34"/>
  <c r="Q210" i="34"/>
  <c r="Q211" i="34"/>
  <c r="Q212" i="34"/>
  <c r="Q213" i="34"/>
  <c r="Q214" i="34"/>
  <c r="Q215" i="34"/>
  <c r="Q216" i="34"/>
  <c r="Q217" i="34"/>
  <c r="Q218" i="34"/>
  <c r="Q219" i="34"/>
  <c r="Q220" i="34"/>
  <c r="Q221" i="34"/>
  <c r="Q222" i="34"/>
  <c r="Q223" i="34"/>
  <c r="Q224" i="34"/>
  <c r="Q225" i="34"/>
  <c r="Q226" i="34"/>
  <c r="Q234" i="34"/>
  <c r="Q235" i="34"/>
  <c r="Q236" i="34"/>
  <c r="Q237" i="34"/>
  <c r="Q238" i="34"/>
  <c r="Q239" i="34"/>
  <c r="Q240" i="34"/>
  <c r="Q241" i="34"/>
  <c r="Q242" i="34"/>
  <c r="Q243" i="34"/>
  <c r="Q244" i="34"/>
  <c r="Q245" i="34"/>
  <c r="Q246" i="34"/>
  <c r="Q247" i="34"/>
  <c r="Q248" i="34"/>
  <c r="Q249" i="34"/>
  <c r="Q250" i="34"/>
  <c r="Q251" i="34"/>
  <c r="Q252" i="34"/>
  <c r="Q253" i="34"/>
  <c r="Q254" i="34"/>
  <c r="Q255" i="34"/>
  <c r="Q256" i="34"/>
  <c r="Q257" i="34"/>
  <c r="Q258" i="34"/>
  <c r="Q259" i="34"/>
  <c r="Q260" i="34"/>
  <c r="Q261" i="34"/>
  <c r="Q262" i="34"/>
  <c r="Q263" i="34"/>
  <c r="Q264" i="34"/>
  <c r="Q265" i="34"/>
  <c r="Q266" i="34"/>
  <c r="Q267" i="34"/>
  <c r="Q268" i="34"/>
  <c r="Q269" i="34"/>
  <c r="Q270" i="34"/>
  <c r="Q271" i="34"/>
  <c r="Q272" i="34"/>
  <c r="Q273" i="34"/>
  <c r="Q274" i="34"/>
  <c r="Q286" i="34"/>
  <c r="Q287" i="34"/>
  <c r="Q288" i="34"/>
  <c r="Q10" i="34"/>
  <c r="Q11" i="34"/>
  <c r="Q12" i="34"/>
  <c r="Q13" i="34"/>
  <c r="Q14" i="34"/>
  <c r="Q15" i="34"/>
  <c r="Q16" i="34"/>
  <c r="Q17" i="34"/>
  <c r="Q18" i="34"/>
  <c r="Q19" i="34"/>
  <c r="Q20" i="34"/>
  <c r="Q21" i="34"/>
  <c r="Q22" i="34"/>
  <c r="Q23" i="34"/>
  <c r="Q24" i="34"/>
  <c r="Q25" i="34"/>
  <c r="Q26" i="34"/>
  <c r="Q27" i="34"/>
  <c r="Q28" i="34"/>
  <c r="Q29" i="34"/>
  <c r="Q30" i="34"/>
  <c r="Q9" i="34"/>
  <c r="K9" i="34"/>
  <c r="K288" i="34" l="1"/>
  <c r="K287" i="34"/>
  <c r="K286" i="34"/>
  <c r="K280" i="34"/>
  <c r="K279" i="34"/>
  <c r="K235" i="34"/>
  <c r="K236" i="34"/>
  <c r="K237" i="34"/>
  <c r="K238" i="34"/>
  <c r="K239" i="34"/>
  <c r="K240" i="34"/>
  <c r="K241" i="34"/>
  <c r="K242" i="34"/>
  <c r="K243" i="34"/>
  <c r="K244" i="34"/>
  <c r="K245" i="34"/>
  <c r="K246" i="34"/>
  <c r="K247" i="34"/>
  <c r="K248" i="34"/>
  <c r="K249" i="34"/>
  <c r="K250" i="34"/>
  <c r="K251" i="34"/>
  <c r="K252" i="34"/>
  <c r="K253" i="34"/>
  <c r="K254" i="34"/>
  <c r="K255" i="34"/>
  <c r="K256" i="34"/>
  <c r="K257" i="34"/>
  <c r="K258" i="34"/>
  <c r="K259" i="34"/>
  <c r="K260" i="34"/>
  <c r="K261" i="34"/>
  <c r="K262" i="34"/>
  <c r="K263" i="34"/>
  <c r="K264" i="34"/>
  <c r="K265" i="34"/>
  <c r="K266" i="34"/>
  <c r="K267" i="34"/>
  <c r="K268" i="34"/>
  <c r="K269" i="34"/>
  <c r="K270" i="34"/>
  <c r="K271" i="34"/>
  <c r="K272" i="34"/>
  <c r="K273" i="34"/>
  <c r="K274" i="34"/>
  <c r="K234" i="34"/>
  <c r="K226" i="34"/>
  <c r="K72" i="34"/>
  <c r="K73" i="34"/>
  <c r="K74" i="34"/>
  <c r="K75" i="34"/>
  <c r="K76" i="34"/>
  <c r="K77" i="34"/>
  <c r="K78" i="34"/>
  <c r="K79" i="34"/>
  <c r="K80" i="34"/>
  <c r="K81" i="34"/>
  <c r="K82" i="34"/>
  <c r="K83" i="34"/>
  <c r="K84" i="34"/>
  <c r="K85" i="34"/>
  <c r="K86" i="34"/>
  <c r="K87" i="34"/>
  <c r="K88" i="34"/>
  <c r="K89" i="34"/>
  <c r="K90" i="34"/>
  <c r="K91" i="34"/>
  <c r="K92" i="34"/>
  <c r="K93" i="34"/>
  <c r="K94" i="34"/>
  <c r="K95" i="34"/>
  <c r="K96" i="34"/>
  <c r="K97" i="34"/>
  <c r="K98" i="34"/>
  <c r="K99" i="34"/>
  <c r="K100" i="34"/>
  <c r="K101" i="34"/>
  <c r="K102" i="34"/>
  <c r="K103" i="34"/>
  <c r="K104" i="34"/>
  <c r="K105" i="34"/>
  <c r="K106" i="34"/>
  <c r="K107" i="34"/>
  <c r="K108" i="34"/>
  <c r="K109" i="34"/>
  <c r="K110" i="34"/>
  <c r="K111" i="34"/>
  <c r="K112" i="34"/>
  <c r="K113" i="34"/>
  <c r="K114" i="34"/>
  <c r="K115" i="34"/>
  <c r="K116" i="34"/>
  <c r="K117" i="34"/>
  <c r="K118" i="34"/>
  <c r="K119" i="34"/>
  <c r="K120" i="34"/>
  <c r="K121" i="34"/>
  <c r="K122" i="34"/>
  <c r="K123" i="34"/>
  <c r="K124" i="34"/>
  <c r="K125" i="34"/>
  <c r="K126" i="34"/>
  <c r="K127" i="34"/>
  <c r="K128" i="34"/>
  <c r="K129" i="34"/>
  <c r="K130" i="34"/>
  <c r="K131" i="34"/>
  <c r="K132" i="34"/>
  <c r="K133" i="34"/>
  <c r="K134" i="34"/>
  <c r="K135" i="34"/>
  <c r="K136" i="34"/>
  <c r="K137" i="34"/>
  <c r="K138" i="34"/>
  <c r="K139" i="34"/>
  <c r="K140" i="34"/>
  <c r="K141" i="34"/>
  <c r="K142" i="34"/>
  <c r="K143" i="34"/>
  <c r="K144" i="34"/>
  <c r="K145" i="34"/>
  <c r="K146" i="34"/>
  <c r="K147" i="34"/>
  <c r="K148" i="34"/>
  <c r="K149" i="34"/>
  <c r="K150" i="34"/>
  <c r="K151" i="34"/>
  <c r="K152" i="34"/>
  <c r="K153" i="34"/>
  <c r="K154" i="34"/>
  <c r="K155" i="34"/>
  <c r="K156" i="34"/>
  <c r="K157" i="34"/>
  <c r="K158" i="34"/>
  <c r="K159" i="34"/>
  <c r="K160" i="34"/>
  <c r="K161" i="34"/>
  <c r="K162" i="34"/>
  <c r="K163" i="34"/>
  <c r="K164" i="34"/>
  <c r="K165" i="34"/>
  <c r="K166" i="34"/>
  <c r="K167" i="34"/>
  <c r="K168" i="34"/>
  <c r="K169" i="34"/>
  <c r="K170" i="34"/>
  <c r="K171" i="34"/>
  <c r="K172" i="34"/>
  <c r="K173" i="34"/>
  <c r="K174" i="34"/>
  <c r="K175" i="34"/>
  <c r="K176" i="34"/>
  <c r="K177" i="34"/>
  <c r="K178" i="34"/>
  <c r="K179" i="34"/>
  <c r="K180" i="34"/>
  <c r="K181" i="34"/>
  <c r="K182" i="34"/>
  <c r="K183" i="34"/>
  <c r="K184" i="34"/>
  <c r="K185" i="34"/>
  <c r="K186" i="34"/>
  <c r="K187" i="34"/>
  <c r="K188" i="34"/>
  <c r="K189" i="34"/>
  <c r="K190" i="34"/>
  <c r="K191" i="34"/>
  <c r="K192" i="34"/>
  <c r="K193" i="34"/>
  <c r="K194" i="34"/>
  <c r="K195" i="34"/>
  <c r="K196" i="34"/>
  <c r="K197" i="34"/>
  <c r="K198" i="34"/>
  <c r="K199" i="34"/>
  <c r="K200" i="34"/>
  <c r="K201" i="34"/>
  <c r="K202" i="34"/>
  <c r="K203" i="34"/>
  <c r="K204" i="34"/>
  <c r="K205" i="34"/>
  <c r="K206" i="34"/>
  <c r="K207" i="34"/>
  <c r="K208" i="34"/>
  <c r="K209" i="34"/>
  <c r="K210" i="34"/>
  <c r="K211" i="34"/>
  <c r="K212" i="34"/>
  <c r="K213" i="34"/>
  <c r="K214" i="34"/>
  <c r="K215" i="34"/>
  <c r="K216" i="34"/>
  <c r="K217" i="34"/>
  <c r="K218" i="34"/>
  <c r="K219" i="34"/>
  <c r="K220" i="34"/>
  <c r="K221" i="34"/>
  <c r="K222" i="34"/>
  <c r="K223" i="34"/>
  <c r="K224" i="34"/>
  <c r="K225" i="34"/>
  <c r="K71" i="34"/>
  <c r="K66" i="34"/>
  <c r="K36" i="34"/>
  <c r="K37" i="34"/>
  <c r="K38" i="34"/>
  <c r="K39" i="34"/>
  <c r="K40" i="34"/>
  <c r="K41" i="34"/>
  <c r="K42" i="34"/>
  <c r="K43" i="34"/>
  <c r="K44" i="34"/>
  <c r="K45" i="34"/>
  <c r="K46" i="34"/>
  <c r="K47" i="34"/>
  <c r="K48" i="34"/>
  <c r="K49" i="34"/>
  <c r="K50" i="34"/>
  <c r="K51" i="34"/>
  <c r="K52" i="34"/>
  <c r="K53" i="34"/>
  <c r="K54" i="34"/>
  <c r="K55" i="34"/>
  <c r="K56" i="34"/>
  <c r="K57" i="34"/>
  <c r="K58" i="34"/>
  <c r="K59" i="34"/>
  <c r="K60" i="34"/>
  <c r="K61" i="34"/>
  <c r="K62" i="34"/>
  <c r="K63" i="34"/>
  <c r="K64" i="34"/>
  <c r="K65" i="34"/>
  <c r="K35" i="34"/>
  <c r="K10" i="34"/>
  <c r="K11" i="34"/>
  <c r="K12" i="34"/>
  <c r="K13" i="34"/>
  <c r="K14" i="34"/>
  <c r="K15" i="34"/>
  <c r="K16" i="34"/>
  <c r="K17" i="34"/>
  <c r="K18" i="34"/>
  <c r="K19" i="34"/>
  <c r="K20" i="34"/>
  <c r="K21" i="34"/>
  <c r="K22" i="34"/>
  <c r="K23" i="34"/>
  <c r="K24" i="34"/>
  <c r="K25" i="34"/>
  <c r="K26" i="34"/>
  <c r="K27" i="34"/>
  <c r="K28" i="34"/>
  <c r="K29" i="34"/>
  <c r="K30" i="34"/>
  <c r="D73" i="49" l="1"/>
  <c r="D68" i="49"/>
  <c r="B37" i="40" l="1"/>
  <c r="F37" i="40"/>
  <c r="B41" i="40"/>
  <c r="F41" i="40"/>
  <c r="B45" i="40"/>
  <c r="F45" i="40"/>
  <c r="B49" i="40"/>
  <c r="B53" i="40"/>
  <c r="L14" i="37"/>
  <c r="M33" i="40" l="1"/>
  <c r="M34" i="40"/>
  <c r="M35" i="40"/>
  <c r="E26" i="40"/>
  <c r="E16" i="37"/>
  <c r="K97" i="28" l="1"/>
  <c r="H5" i="40" l="1"/>
  <c r="H6" i="40"/>
  <c r="K93" i="28"/>
  <c r="K92" i="28"/>
  <c r="K91" i="28"/>
  <c r="K90" i="28"/>
  <c r="K96" i="28"/>
  <c r="K95" i="28"/>
  <c r="K94" i="28"/>
  <c r="K89" i="28"/>
  <c r="K88" i="28"/>
  <c r="P88" i="28"/>
  <c r="H7" i="40" l="1"/>
  <c r="I172" i="47"/>
  <c r="I171" i="47"/>
  <c r="I275" i="47"/>
  <c r="I274" i="47"/>
  <c r="I273" i="47"/>
  <c r="I33" i="47"/>
  <c r="I170" i="47"/>
  <c r="I169" i="47"/>
  <c r="I58" i="47"/>
  <c r="I57" i="47"/>
  <c r="I205" i="47"/>
  <c r="I168" i="47"/>
  <c r="I248" i="47"/>
  <c r="I247" i="47"/>
  <c r="I228" i="47"/>
  <c r="I224" i="47"/>
  <c r="I221" i="47"/>
  <c r="I128" i="47"/>
  <c r="I110" i="47"/>
  <c r="I109" i="47"/>
  <c r="I108" i="47"/>
  <c r="I101" i="47"/>
  <c r="I100" i="47"/>
  <c r="I99" i="47"/>
  <c r="I98" i="47"/>
  <c r="I97" i="47"/>
  <c r="I96" i="47"/>
  <c r="I95" i="47"/>
  <c r="I82" i="47"/>
  <c r="I81" i="47"/>
  <c r="I80" i="47"/>
  <c r="I79" i="47"/>
  <c r="I78" i="47"/>
  <c r="I68" i="47"/>
  <c r="I67" i="47"/>
  <c r="I60" i="47"/>
  <c r="I167" i="47"/>
  <c r="I166" i="47"/>
  <c r="I165" i="47"/>
  <c r="I19" i="47"/>
  <c r="I18" i="47"/>
  <c r="I17" i="47"/>
  <c r="I16" i="47"/>
  <c r="I15" i="47"/>
  <c r="I14" i="47"/>
  <c r="I13" i="47"/>
  <c r="I12" i="47"/>
  <c r="I11" i="47"/>
  <c r="I10" i="47"/>
  <c r="I272" i="47"/>
  <c r="I271" i="47"/>
  <c r="I270" i="47"/>
  <c r="I269" i="47"/>
  <c r="I267" i="47"/>
  <c r="I264" i="47"/>
  <c r="I263" i="47"/>
  <c r="I77" i="47"/>
  <c r="I261" i="47"/>
  <c r="I258" i="47"/>
  <c r="I251" i="47"/>
  <c r="I176" i="47"/>
  <c r="I223" i="47"/>
  <c r="I32" i="47"/>
  <c r="I31" i="47"/>
  <c r="I76" i="47"/>
  <c r="I127" i="47"/>
  <c r="I46" i="47"/>
  <c r="I75" i="47"/>
  <c r="I257" i="47"/>
  <c r="I256" i="47"/>
  <c r="I254" i="47"/>
  <c r="I250" i="47"/>
  <c r="I30" i="47"/>
  <c r="I182" i="47"/>
  <c r="I164" i="47"/>
  <c r="I29" i="47"/>
  <c r="I28" i="47"/>
  <c r="I126" i="47"/>
  <c r="I246" i="47"/>
  <c r="I163" i="47"/>
  <c r="I245" i="47"/>
  <c r="I243" i="47"/>
  <c r="I162" i="47"/>
  <c r="I204" i="47"/>
  <c r="I239" i="47"/>
  <c r="I238" i="47"/>
  <c r="I237" i="47"/>
  <c r="I236" i="47"/>
  <c r="I242" i="47"/>
  <c r="I235" i="47"/>
  <c r="I234" i="47"/>
  <c r="I233" i="47"/>
  <c r="I232" i="47"/>
  <c r="I231" i="47"/>
  <c r="I227" i="47"/>
  <c r="I225" i="47"/>
  <c r="I220" i="47"/>
  <c r="I219" i="47"/>
  <c r="I216" i="47"/>
  <c r="I217" i="47"/>
  <c r="I215" i="47"/>
  <c r="I214" i="47"/>
  <c r="I213" i="47"/>
  <c r="I212" i="47"/>
  <c r="I211" i="47"/>
  <c r="I210" i="47"/>
  <c r="I209" i="47"/>
  <c r="I208" i="47"/>
  <c r="I207" i="47"/>
  <c r="I206" i="47"/>
  <c r="I195" i="47"/>
  <c r="I56" i="47"/>
  <c r="I94" i="47"/>
  <c r="I161" i="47"/>
  <c r="I45" i="47"/>
  <c r="I203" i="47"/>
  <c r="I160" i="47"/>
  <c r="I202" i="47"/>
  <c r="I201" i="47"/>
  <c r="I159" i="47"/>
  <c r="I125" i="47"/>
  <c r="I158" i="47"/>
  <c r="I187" i="47"/>
  <c r="I200" i="47"/>
  <c r="I199" i="47"/>
  <c r="I178" i="47"/>
  <c r="I194" i="47"/>
  <c r="I124" i="47"/>
  <c r="I157" i="47"/>
  <c r="I156" i="47"/>
  <c r="I180" i="47"/>
  <c r="I193" i="47"/>
  <c r="I186" i="47"/>
  <c r="I185" i="47"/>
  <c r="I184" i="47"/>
  <c r="I183" i="47"/>
  <c r="I74" i="47"/>
  <c r="I73" i="47"/>
  <c r="I107" i="47"/>
  <c r="I175" i="47"/>
  <c r="I55" i="47"/>
  <c r="I123" i="47"/>
  <c r="I122" i="47"/>
  <c r="I181" i="47"/>
  <c r="I93" i="47"/>
  <c r="I155" i="47"/>
  <c r="I121" i="47"/>
  <c r="I92" i="47"/>
  <c r="I91" i="47"/>
  <c r="I154" i="47"/>
  <c r="I174" i="47"/>
  <c r="I153" i="47"/>
  <c r="I27" i="47"/>
  <c r="I26" i="47"/>
  <c r="I106" i="47"/>
  <c r="I120" i="47"/>
  <c r="I54" i="47"/>
  <c r="I119" i="47"/>
  <c r="I44" i="47"/>
  <c r="I152" i="47"/>
  <c r="I25" i="47"/>
  <c r="I24" i="47"/>
  <c r="I43" i="47"/>
  <c r="I151" i="47"/>
  <c r="I118" i="47"/>
  <c r="I66" i="47"/>
  <c r="I65" i="47"/>
  <c r="I53" i="47"/>
  <c r="I150" i="47"/>
  <c r="I149" i="47"/>
  <c r="I148" i="47"/>
  <c r="I147" i="47"/>
  <c r="I146" i="47"/>
  <c r="I145" i="47"/>
  <c r="I117" i="47"/>
  <c r="I105" i="47"/>
  <c r="I144" i="47"/>
  <c r="I42" i="47"/>
  <c r="I143" i="47"/>
  <c r="I52" i="47"/>
  <c r="I142" i="47"/>
  <c r="I116" i="47"/>
  <c r="I115" i="47"/>
  <c r="I51" i="47"/>
  <c r="I104" i="47"/>
  <c r="I72" i="47"/>
  <c r="I90" i="47"/>
  <c r="I50" i="47"/>
  <c r="I141" i="47"/>
  <c r="I114" i="47"/>
  <c r="I89" i="47"/>
  <c r="I61" i="47"/>
  <c r="I88" i="47"/>
  <c r="I103" i="47"/>
  <c r="I71" i="47"/>
  <c r="I259" i="47"/>
  <c r="I113" i="47"/>
  <c r="I230" i="47"/>
  <c r="I218" i="47"/>
  <c r="I179" i="47"/>
  <c r="I198" i="47"/>
  <c r="I192" i="47"/>
  <c r="I191" i="47"/>
  <c r="I41" i="47"/>
  <c r="I140" i="47"/>
  <c r="I139" i="47"/>
  <c r="I138" i="47"/>
  <c r="I112" i="47"/>
  <c r="I70" i="47"/>
  <c r="I137" i="47"/>
  <c r="I23" i="47"/>
  <c r="I268" i="47"/>
  <c r="N262" i="47"/>
  <c r="I262" i="47"/>
  <c r="I265" i="47"/>
  <c r="N87" i="47"/>
  <c r="I87" i="47"/>
  <c r="N136" i="47"/>
  <c r="I136" i="47"/>
  <c r="N135" i="47"/>
  <c r="I135" i="47"/>
  <c r="N197" i="47"/>
  <c r="I197" i="47"/>
  <c r="N69" i="47"/>
  <c r="I69" i="47"/>
  <c r="N188" i="47"/>
  <c r="I188" i="47"/>
  <c r="N255" i="47"/>
  <c r="I255" i="47"/>
  <c r="N249" i="47"/>
  <c r="I249" i="47"/>
  <c r="N173" i="47"/>
  <c r="I173" i="47"/>
  <c r="N222" i="47"/>
  <c r="I222" i="47"/>
  <c r="N40" i="47"/>
  <c r="I40" i="47"/>
  <c r="N134" i="47"/>
  <c r="I134" i="47"/>
  <c r="N39" i="47"/>
  <c r="I39" i="47"/>
  <c r="N102" i="47"/>
  <c r="I102" i="47"/>
  <c r="N49" i="47"/>
  <c r="I49" i="47"/>
  <c r="N133" i="47"/>
  <c r="I133" i="47"/>
  <c r="N86" i="47"/>
  <c r="I86" i="47"/>
  <c r="N64" i="47"/>
  <c r="I64" i="47"/>
  <c r="N38" i="47"/>
  <c r="I38" i="47"/>
  <c r="N37" i="47"/>
  <c r="I37" i="47"/>
  <c r="N22" i="47"/>
  <c r="I22" i="47"/>
  <c r="N21" i="47"/>
  <c r="I21" i="47"/>
  <c r="N48" i="47"/>
  <c r="I48" i="47"/>
  <c r="N36" i="47"/>
  <c r="I36" i="47"/>
  <c r="N260" i="47"/>
  <c r="I260" i="47"/>
  <c r="N229" i="47"/>
  <c r="I229" i="47"/>
  <c r="N177" i="47"/>
  <c r="I177" i="47"/>
  <c r="N85" i="47"/>
  <c r="I85" i="47"/>
  <c r="N35" i="47"/>
  <c r="I35" i="47"/>
  <c r="N47" i="47"/>
  <c r="I47" i="47"/>
  <c r="I266" i="47"/>
  <c r="I190" i="47"/>
  <c r="I253" i="47"/>
  <c r="I252" i="47"/>
  <c r="I244" i="47"/>
  <c r="I241" i="47"/>
  <c r="I226" i="47"/>
  <c r="I111" i="47"/>
  <c r="I132" i="47"/>
  <c r="I84" i="47"/>
  <c r="I59" i="47"/>
  <c r="I131" i="47"/>
  <c r="I240" i="47"/>
  <c r="I63" i="47"/>
  <c r="I196" i="47"/>
  <c r="I189" i="47"/>
  <c r="I130" i="47"/>
  <c r="I62" i="47"/>
  <c r="I129" i="47"/>
  <c r="I83" i="47"/>
  <c r="I34" i="47"/>
  <c r="I20" i="47"/>
  <c r="E8" i="37" l="1"/>
  <c r="D73" i="46" l="1"/>
  <c r="P65" i="34" l="1"/>
  <c r="Q65" i="34" s="1"/>
  <c r="P63" i="34"/>
  <c r="Q63" i="34" s="1"/>
  <c r="P62" i="34"/>
  <c r="Q62" i="34" s="1"/>
  <c r="P61" i="34"/>
  <c r="Q61" i="34" s="1"/>
  <c r="P60" i="34"/>
  <c r="Q60" i="34" s="1"/>
  <c r="P59" i="34"/>
  <c r="Q59" i="34" s="1"/>
  <c r="P58" i="34"/>
  <c r="Q58" i="34" s="1"/>
  <c r="P57" i="34"/>
  <c r="Q57" i="34" s="1"/>
  <c r="P56" i="34"/>
  <c r="Q56" i="34" s="1"/>
  <c r="P55" i="34"/>
  <c r="Q55" i="34" s="1"/>
  <c r="P54" i="34"/>
  <c r="Q54" i="34" s="1"/>
  <c r="P53" i="34"/>
  <c r="Q53" i="34" s="1"/>
  <c r="P52" i="34"/>
  <c r="Q52" i="34" s="1"/>
  <c r="P51" i="34"/>
  <c r="Q51" i="34" s="1"/>
  <c r="P50" i="34"/>
  <c r="Q50" i="34" s="1"/>
  <c r="P49" i="34"/>
  <c r="Q49" i="34" s="1"/>
  <c r="P48" i="34"/>
  <c r="Q48" i="34" s="1"/>
  <c r="P47" i="34"/>
  <c r="Q47" i="34" s="1"/>
  <c r="P46" i="34"/>
  <c r="Q46" i="34" s="1"/>
  <c r="P45" i="34"/>
  <c r="Q45" i="34" s="1"/>
  <c r="P44" i="34"/>
  <c r="Q44" i="34" s="1"/>
  <c r="P43" i="34"/>
  <c r="Q43" i="34" s="1"/>
  <c r="P42" i="34"/>
  <c r="Q42" i="34" s="1"/>
  <c r="P41" i="34"/>
  <c r="Q41" i="34" s="1"/>
  <c r="P40" i="34"/>
  <c r="Q40" i="34" s="1"/>
  <c r="P39" i="34"/>
  <c r="Q39" i="34" s="1"/>
  <c r="P38" i="34"/>
  <c r="Q38" i="34" s="1"/>
  <c r="P37" i="34"/>
  <c r="Q37" i="34" s="1"/>
  <c r="P36" i="34"/>
  <c r="Q36" i="34" s="1"/>
  <c r="P35" i="34"/>
  <c r="Q35" i="34" s="1"/>
  <c r="K68" i="28" l="1"/>
  <c r="K69" i="28"/>
  <c r="K70" i="28"/>
  <c r="K71" i="28"/>
  <c r="K72" i="28"/>
  <c r="K73" i="28"/>
  <c r="K74" i="28"/>
  <c r="K75" i="28"/>
  <c r="K76" i="28"/>
  <c r="K77" i="28"/>
  <c r="K78" i="28"/>
  <c r="K79" i="28"/>
  <c r="K80" i="28"/>
  <c r="K81" i="28"/>
  <c r="K82" i="28"/>
  <c r="K83" i="28"/>
  <c r="K84" i="28"/>
  <c r="K85" i="28"/>
  <c r="K86" i="28"/>
  <c r="K87" i="28"/>
  <c r="K47" i="28" l="1"/>
  <c r="K67" i="28"/>
  <c r="K25" i="40"/>
  <c r="C62" i="40" s="1"/>
  <c r="D26" i="40"/>
  <c r="H26" i="40"/>
  <c r="D12" i="40"/>
  <c r="E11" i="40"/>
  <c r="C12" i="40"/>
  <c r="K19" i="40"/>
  <c r="K18" i="40"/>
  <c r="K20" i="40"/>
  <c r="E5" i="40"/>
  <c r="C58" i="40" s="1"/>
  <c r="E6" i="40"/>
  <c r="E7" i="40"/>
  <c r="E8" i="40"/>
  <c r="E9" i="40"/>
  <c r="E10" i="40"/>
  <c r="E4" i="40"/>
  <c r="C57" i="40" s="1"/>
  <c r="D68" i="46"/>
  <c r="C59" i="40" l="1"/>
  <c r="E12" i="40"/>
  <c r="E7" i="37"/>
  <c r="C26" i="40" l="1"/>
  <c r="K21" i="40" l="1"/>
  <c r="K22" i="40"/>
  <c r="K23" i="40"/>
  <c r="C60" i="40" s="1"/>
  <c r="K24" i="40"/>
  <c r="C61" i="40" s="1"/>
  <c r="C63" i="40" l="1"/>
  <c r="I26" i="40"/>
  <c r="F26" i="40" l="1"/>
  <c r="G26" i="40"/>
  <c r="J26" i="40"/>
  <c r="K26" i="40" l="1"/>
</calcChain>
</file>

<file path=xl/sharedStrings.xml><?xml version="1.0" encoding="utf-8"?>
<sst xmlns="http://schemas.openxmlformats.org/spreadsheetml/2006/main" count="8646" uniqueCount="1408">
  <si>
    <t>NO</t>
  </si>
  <si>
    <t>NAMA</t>
  </si>
  <si>
    <t>ALAMAT</t>
  </si>
  <si>
    <t>JABATAN</t>
  </si>
  <si>
    <t>Supriyono</t>
  </si>
  <si>
    <t>Eka Masihi Juniyanto</t>
  </si>
  <si>
    <t>Balerejo RT 04 / 07 Matesih, Karanganyar</t>
  </si>
  <si>
    <t>Sugeng Haryadi</t>
  </si>
  <si>
    <t>Deni Wahyudi</t>
  </si>
  <si>
    <t>Wahyu Tri Putro</t>
  </si>
  <si>
    <t>Agung Jaya Saputra</t>
  </si>
  <si>
    <t xml:space="preserve">Haryanto </t>
  </si>
  <si>
    <t>Jaten RT 01 / 14 Jaten, Karanganyar</t>
  </si>
  <si>
    <t>Widodo</t>
  </si>
  <si>
    <t>Endrastanto Yugo P</t>
  </si>
  <si>
    <t>Perum Bumi Saraswati RT 02 / 08 Gaum Tasikmadu, KRA</t>
  </si>
  <si>
    <t>Kukuh Wijayanto</t>
  </si>
  <si>
    <t>Indra Yuli Prasetyo</t>
  </si>
  <si>
    <t>Eko Budi Prasetyawan</t>
  </si>
  <si>
    <t>Agung Widodo</t>
  </si>
  <si>
    <t xml:space="preserve">Blumbang RT 03 / 02 Tawangmangu, Karanganyar </t>
  </si>
  <si>
    <t>Huri Kusmini</t>
  </si>
  <si>
    <t>Retno Susilowati</t>
  </si>
  <si>
    <t>Erma Handayani</t>
  </si>
  <si>
    <t>Arif Mustofa</t>
  </si>
  <si>
    <t>Salaman, RT 02 / 02 Pablengan, Matesih, Karanganyar</t>
  </si>
  <si>
    <t>Agustian Luthfi Abdul</t>
  </si>
  <si>
    <t>Catra Beny Wiranto</t>
  </si>
  <si>
    <t>Plesungan Rt 02/Rw 07 Gondangrejo,Karanganyar</t>
  </si>
  <si>
    <t>Joko Yuwanto</t>
  </si>
  <si>
    <t>Muhammad Aris Ma’ruf</t>
  </si>
  <si>
    <t>Onky Yudi Rohmani</t>
  </si>
  <si>
    <t>Sintiya Alfiati</t>
  </si>
  <si>
    <t>Triyani</t>
  </si>
  <si>
    <t>Via Eviriana Dewi</t>
  </si>
  <si>
    <t>Wardi</t>
  </si>
  <si>
    <t>Yudhi Hastanto</t>
  </si>
  <si>
    <t xml:space="preserve">SATPOL PP KABUPATEN KARANGANYAR </t>
  </si>
  <si>
    <t>Dheni Yulistianto</t>
  </si>
  <si>
    <t>ISLAM</t>
  </si>
  <si>
    <t>Dimas Ari Arjuna,A.Md</t>
  </si>
  <si>
    <t>Perum Joho Baru Blok V 14 rt.004/008 joho, Sukoharjo</t>
  </si>
  <si>
    <t>Alan Januar Widyandana</t>
  </si>
  <si>
    <t>Ardyan Dwi Kristantyo</t>
  </si>
  <si>
    <t>Pradana Herlambang Bintara</t>
  </si>
  <si>
    <t>Febriningrum Hermani</t>
  </si>
  <si>
    <t>Dewi Suryani</t>
  </si>
  <si>
    <t>Aziz Taufik Rohman</t>
  </si>
  <si>
    <t>Redy Muhamad Ringga</t>
  </si>
  <si>
    <t>Perumahan Pokoh Baru, Ngijo, Tasikmadu</t>
  </si>
  <si>
    <t>Evry Exsyana</t>
  </si>
  <si>
    <t>Celep rt 004/002, Dangen,Jaten, Karanganyar</t>
  </si>
  <si>
    <t>Yan Widya Permana,SH</t>
  </si>
  <si>
    <t>Derso rt 001/004 Sumberejo, Kerjo, Karanganyar</t>
  </si>
  <si>
    <t>Galih Dwi Saputro</t>
  </si>
  <si>
    <t>Jogotaan rt oo2/006, Macanan, Kebakkramat, Karanganyar</t>
  </si>
  <si>
    <t>Rhesa Septianto</t>
  </si>
  <si>
    <t>Viyanandrie Asmoro Kusuma Dirga</t>
  </si>
  <si>
    <t>Sidomulyo rt 03 rw 04 Tegalgede, Karanganyar</t>
  </si>
  <si>
    <t>Sefia Rini Saputri</t>
  </si>
  <si>
    <t>Giyanto</t>
  </si>
  <si>
    <t>Hendro Wibowo</t>
  </si>
  <si>
    <t>Agus Riyadi</t>
  </si>
  <si>
    <t>Taufan Hidayatullah</t>
  </si>
  <si>
    <t>Albig Koma Jaya</t>
  </si>
  <si>
    <t>Dana Mifta Sari</t>
  </si>
  <si>
    <t>Ari Afendi</t>
  </si>
  <si>
    <t>Fajar Eko Hadi Saputro</t>
  </si>
  <si>
    <t xml:space="preserve">KRISTEN </t>
  </si>
  <si>
    <t>Tegalsari RT 02 / 05, Gayamdompo, Karanganyar</t>
  </si>
  <si>
    <t>Roko Tunjung Sedono</t>
  </si>
  <si>
    <t>David Suryo Ardianto</t>
  </si>
  <si>
    <t>Febrian Bayu Sigit Santoso</t>
  </si>
  <si>
    <t>Beji Etan RT 01/RW 10, Kemiri, Kebakkramat</t>
  </si>
  <si>
    <t>Yulianto Utomo</t>
  </si>
  <si>
    <t>Rohmad Diyanto</t>
  </si>
  <si>
    <t>Nglunggo RT 04/RW 11, Brujul, Jaten</t>
  </si>
  <si>
    <t>Eva Dian Anggraini</t>
  </si>
  <si>
    <t>Jetis Wetan RT 02/RW 04, Jetis, Jaten</t>
  </si>
  <si>
    <t>Fitrianto Purwo Nugraha</t>
  </si>
  <si>
    <t>Revano Reza Ardia Putra</t>
  </si>
  <si>
    <t>Faisal Pangesti Gondo P</t>
  </si>
  <si>
    <t>Ririn Andrianti</t>
  </si>
  <si>
    <t>Zadrian Afdal Dinil Haq</t>
  </si>
  <si>
    <t>As' ad</t>
  </si>
  <si>
    <t>Dewi Gilang Andila Sari</t>
  </si>
  <si>
    <t>Sarno</t>
  </si>
  <si>
    <t>Beni Kusnandar</t>
  </si>
  <si>
    <t>Jetis Wetan, RT 02/03, Jetis, Jaten, Karanganyar</t>
  </si>
  <si>
    <t>Yunita Nur Hidayahti, S.E</t>
  </si>
  <si>
    <t>Karangrejo RT 02/RW 05, Ngringo, Jaten</t>
  </si>
  <si>
    <t>Dian Setia Utama</t>
  </si>
  <si>
    <t>Agus Tri Wanto</t>
  </si>
  <si>
    <t>Karangbangun RT 01/RW 06, Karangbangun, Jumapolo</t>
  </si>
  <si>
    <t>Agus Priyanto</t>
  </si>
  <si>
    <t>Edi Prayitno</t>
  </si>
  <si>
    <t>Newang RT 01/RW 05, Plosorejo, Kerjo</t>
  </si>
  <si>
    <t>Irwan Endi Novanto</t>
  </si>
  <si>
    <t>Fendi Supriyanto</t>
  </si>
  <si>
    <t>Eko Wawan Cahyono</t>
  </si>
  <si>
    <t>Wahid Nugroho</t>
  </si>
  <si>
    <t>Sutarmo</t>
  </si>
  <si>
    <t>Kebonrowo RT 01/12, Gondangmanis, Karangpandan</t>
  </si>
  <si>
    <t>Tiffani Nadia Raharja</t>
  </si>
  <si>
    <t>Gilang Nur Windho</t>
  </si>
  <si>
    <t>Dwi Handayani</t>
  </si>
  <si>
    <t>Musliyanto</t>
  </si>
  <si>
    <t>Blimbing RT 03/12 Jatiyoso, Jatiyoso, Karanganyar</t>
  </si>
  <si>
    <t>Agus Nur Maulana</t>
  </si>
  <si>
    <t xml:space="preserve">Febrianto Nur Ramadhan </t>
  </si>
  <si>
    <t>Devi Purbaningtyas</t>
  </si>
  <si>
    <t>Agustinus Toni Dwi S</t>
  </si>
  <si>
    <t>Dimoro Rt 01 Rw 10 Karanganyar</t>
  </si>
  <si>
    <t>Wahyu Indar Prasetyawan</t>
  </si>
  <si>
    <t>Arif Septian Dwi Cahyo</t>
  </si>
  <si>
    <t>Jambangan Rt 07 Rw 02 Pereng, Mojogedang</t>
  </si>
  <si>
    <t>Alvian Septi Anggara</t>
  </si>
  <si>
    <t>Margono</t>
  </si>
  <si>
    <t>Dewangga Sulis Adilaksana</t>
  </si>
  <si>
    <t>Tatimulyo Rt 01 Rw 01 Gentungan, Mojogedang</t>
  </si>
  <si>
    <t>Morgan Dwi Juli Antara</t>
  </si>
  <si>
    <t>Herlin Amanda Putri Sarwono</t>
  </si>
  <si>
    <t>Giri Purborini</t>
  </si>
  <si>
    <t>Jajar Rt 21 Rw 10 Jatikuwung, Jatipuro, Kra</t>
  </si>
  <si>
    <t>Anandhito Aditya Permana</t>
  </si>
  <si>
    <t>Syahrul Dwi Firmansyah</t>
  </si>
  <si>
    <t>Gentan Rt 01 Rw 03 Gentan, Baki, Skh.</t>
  </si>
  <si>
    <t>Tri Eko Nugroho</t>
  </si>
  <si>
    <t>Alfian Agung Nugroho</t>
  </si>
  <si>
    <t>Eko Budi Septianto</t>
  </si>
  <si>
    <t>Dedy Riyanto</t>
  </si>
  <si>
    <t>Bima Anggara</t>
  </si>
  <si>
    <t>Septeri Primadoni</t>
  </si>
  <si>
    <t>Dani Setyo Purwoko</t>
  </si>
  <si>
    <t>Agung Pujiyono</t>
  </si>
  <si>
    <t>Dinar Novita Shakti</t>
  </si>
  <si>
    <t>Heru Triyono</t>
  </si>
  <si>
    <t>Indri Purwanto</t>
  </si>
  <si>
    <t>Tri Aji Pujiyanto</t>
  </si>
  <si>
    <t>Novi Deviana Ayu Prasasti</t>
  </si>
  <si>
    <t>Tri Indriani</t>
  </si>
  <si>
    <t>Tegalasri Rt.005 Rw.007, Bejen,Karanganyar, Kra</t>
  </si>
  <si>
    <t>Reni Margani</t>
  </si>
  <si>
    <t>Jito, Rt.025 Rw.011, Ngepungsari, Jatipuro, Kra</t>
  </si>
  <si>
    <t>Rinda Setyorini</t>
  </si>
  <si>
    <t>Jungje Rt.003 Rw.001, Jungke, Karanganyar, Kra</t>
  </si>
  <si>
    <t>Adis Wijayanto</t>
  </si>
  <si>
    <t>Lilik Sudaryanto</t>
  </si>
  <si>
    <t>Deni Putro Prasetyo</t>
  </si>
  <si>
    <t>Ridwan Faujuladim</t>
  </si>
  <si>
    <t>Ari Sudarmani</t>
  </si>
  <si>
    <t>Anggita Risky Saputra</t>
  </si>
  <si>
    <t>Rio Wihanggo Jati</t>
  </si>
  <si>
    <t>Anton Wahyu Hidayat</t>
  </si>
  <si>
    <t>Ikalistia Wulandari</t>
  </si>
  <si>
    <t>Bagas Yanuar Indratno</t>
  </si>
  <si>
    <t>Mojosari Rt.001 Rw.001, Bekonang, Mojolaban, Sukoharjo</t>
  </si>
  <si>
    <t>Jati Rt.001 Rw.010, Tegalgede, Karanganyar</t>
  </si>
  <si>
    <t>Bintoro Dwijayanto</t>
  </si>
  <si>
    <t>Tunggul Rt.001 Rw.016, Telukan, Grogol, Sukoharjo</t>
  </si>
  <si>
    <t>Yayan Febriyanto</t>
  </si>
  <si>
    <t>Catur Adhi Pamungkas</t>
  </si>
  <si>
    <t>Lajer Rt.004 Rw.017, Kaliwuluh, Kebakkramat, Karanganyar</t>
  </si>
  <si>
    <t>Djatmiko Dhanu Atmodjo</t>
  </si>
  <si>
    <t>Kebakkalang Rt.003 Rw.008, Kemiri, Kebakkramat, Kra</t>
  </si>
  <si>
    <t>SMA</t>
  </si>
  <si>
    <t>S1</t>
  </si>
  <si>
    <t>D3</t>
  </si>
  <si>
    <t>SMP</t>
  </si>
  <si>
    <t>SMK</t>
  </si>
  <si>
    <t>Bangkit Himawan Satria</t>
  </si>
  <si>
    <t>Jonatan Amar Santiko</t>
  </si>
  <si>
    <t>Akbar Rahmad Dhani</t>
  </si>
  <si>
    <t>Kadipolo Rt.002 Rw.007, Sine, Sragen, Sragen</t>
  </si>
  <si>
    <t>Ari Yanto Nurcahyo</t>
  </si>
  <si>
    <t>Ketel Rt.004 Rw.006, Alastuwo, Kebakkramat, Karanganyar</t>
  </si>
  <si>
    <t>Dwiky Prayogo Wibowo</t>
  </si>
  <si>
    <t>Pipit Anggun Nafeliya</t>
  </si>
  <si>
    <t>Gratia Fajar Septian</t>
  </si>
  <si>
    <t>Dalon Rt.001 Rw.011, Ngringo, Jaten, Karanganyar</t>
  </si>
  <si>
    <t>Yunita Deva Damayanti</t>
  </si>
  <si>
    <t>Nanda Faqhulia Artha</t>
  </si>
  <si>
    <t>Kebak Kalang, Rt.004 Rw.008 Kemiri, Kebakramat, Kra</t>
  </si>
  <si>
    <t>BANPOL PP 1</t>
  </si>
  <si>
    <t>BANPOL PP 2</t>
  </si>
  <si>
    <t>BANPOL PP 3</t>
  </si>
  <si>
    <t>BANPOL PP 4</t>
  </si>
  <si>
    <t>BANPOL PP 5</t>
  </si>
  <si>
    <t>BANPOL PP 6</t>
  </si>
  <si>
    <t>BANPOL PP 7</t>
  </si>
  <si>
    <t>BANPOL PP 8</t>
  </si>
  <si>
    <t>BANPOL PP 9</t>
  </si>
  <si>
    <t>AGAMA</t>
  </si>
  <si>
    <t xml:space="preserve">PENDIDIKAN </t>
  </si>
  <si>
    <t>KRISTEN</t>
  </si>
  <si>
    <t>KHATOLIK</t>
  </si>
  <si>
    <t>KRISTEN/KHATOLIK</t>
  </si>
  <si>
    <t>D2</t>
  </si>
  <si>
    <t>Wahyu Dwi Raharjo</t>
  </si>
  <si>
    <t>Harpay Pradana Seta</t>
  </si>
  <si>
    <t>Iit Maharani</t>
  </si>
  <si>
    <t>Irfan Shalahudin Mirza</t>
  </si>
  <si>
    <t xml:space="preserve">Angga Prihantara </t>
  </si>
  <si>
    <t>Tawang Rt.001 RW.005 Sempukerep, Sidoharjo, Wonogiri</t>
  </si>
  <si>
    <t>Agus Supriyanto</t>
  </si>
  <si>
    <t>UMUR</t>
  </si>
  <si>
    <t>Nglano Rt.03/ Rw.II, Pandeyan, Kec.Tasikmadu</t>
  </si>
  <si>
    <t>THL DAMKAR</t>
  </si>
  <si>
    <t>Bener Rt.01/ Rw.V, Kec.Tawangmangu</t>
  </si>
  <si>
    <t>STM</t>
  </si>
  <si>
    <t>Nanang Sriyanto</t>
  </si>
  <si>
    <t>Subarto</t>
  </si>
  <si>
    <t>Riyono Singgih D.P</t>
  </si>
  <si>
    <t>Suparjo</t>
  </si>
  <si>
    <t>Sri Lestari</t>
  </si>
  <si>
    <t>Fendy Setyawan</t>
  </si>
  <si>
    <t>Dian Eka Nugroho</t>
  </si>
  <si>
    <t>Eko Hartanto</t>
  </si>
  <si>
    <t>Ardian Heri Pratomo</t>
  </si>
  <si>
    <t>Rony Kurniawan</t>
  </si>
  <si>
    <t>Taufiq Prasetyo</t>
  </si>
  <si>
    <t>JURUSAN</t>
  </si>
  <si>
    <t>Otomotif</t>
  </si>
  <si>
    <t>Ilmu Perpustakaan</t>
  </si>
  <si>
    <t>Teknik Mesin</t>
  </si>
  <si>
    <t>IPS</t>
  </si>
  <si>
    <t>Listrik</t>
  </si>
  <si>
    <t>Komputer</t>
  </si>
  <si>
    <t>IPA</t>
  </si>
  <si>
    <t>Bhs. Indonesia</t>
  </si>
  <si>
    <t>Manajemen</t>
  </si>
  <si>
    <t xml:space="preserve">SMK </t>
  </si>
  <si>
    <t>Akuntansi</t>
  </si>
  <si>
    <t>Hukum</t>
  </si>
  <si>
    <t>FISIP (Ilmu Adm Negara)</t>
  </si>
  <si>
    <t>Sekretaris</t>
  </si>
  <si>
    <t>Ekonomi</t>
  </si>
  <si>
    <t>Elektro</t>
  </si>
  <si>
    <t>Doni Prasetyo</t>
  </si>
  <si>
    <t>Teknik Permesinan</t>
  </si>
  <si>
    <t xml:space="preserve">SMA </t>
  </si>
  <si>
    <t>Teknik Kontruksi Kayu</t>
  </si>
  <si>
    <t xml:space="preserve">D3 </t>
  </si>
  <si>
    <t>Teknik Informatika</t>
  </si>
  <si>
    <t>POK</t>
  </si>
  <si>
    <t>Ekonomi Manajemen</t>
  </si>
  <si>
    <t>Teknik Tekstil</t>
  </si>
  <si>
    <t>PGSD</t>
  </si>
  <si>
    <t>Rekam Medis</t>
  </si>
  <si>
    <t>Bahasa</t>
  </si>
  <si>
    <t>Kebidanan</t>
  </si>
  <si>
    <t>Bahasa Jawa</t>
  </si>
  <si>
    <t>Perpustakaan</t>
  </si>
  <si>
    <t>Psikologi</t>
  </si>
  <si>
    <t>IPA Ketrampilan</t>
  </si>
  <si>
    <t>Pendidikan</t>
  </si>
  <si>
    <t>Evin Prasetya Adiyana</t>
  </si>
  <si>
    <t>Komunikasi</t>
  </si>
  <si>
    <t>LIstrik</t>
  </si>
  <si>
    <t>Komputer Jaringan</t>
  </si>
  <si>
    <t>Ekonommi</t>
  </si>
  <si>
    <t>Pendidikan BK</t>
  </si>
  <si>
    <t>Informasi</t>
  </si>
  <si>
    <t>Seni</t>
  </si>
  <si>
    <t>Mesin</t>
  </si>
  <si>
    <t>FKIP Matematika</t>
  </si>
  <si>
    <t>BK</t>
  </si>
  <si>
    <t>Ototronik</t>
  </si>
  <si>
    <t>Pertanian</t>
  </si>
  <si>
    <t>T Mesin</t>
  </si>
  <si>
    <t>Industri</t>
  </si>
  <si>
    <t>Pendidikan Agama</t>
  </si>
  <si>
    <t>Pendidikan Psikologi &amp; Bimbingan</t>
  </si>
  <si>
    <t>Perawat</t>
  </si>
  <si>
    <t>Ekonomi Akuntansi</t>
  </si>
  <si>
    <t>PKn</t>
  </si>
  <si>
    <t>Teknik Audio Video</t>
  </si>
  <si>
    <t>D1</t>
  </si>
  <si>
    <t>Perhotelan</t>
  </si>
  <si>
    <t>Pembangunan</t>
  </si>
  <si>
    <t>Geografi</t>
  </si>
  <si>
    <t>Farmasi</t>
  </si>
  <si>
    <t>Teologi Kristen</t>
  </si>
  <si>
    <t>SMK/SMTK</t>
  </si>
  <si>
    <t>Musik</t>
  </si>
  <si>
    <t>Peternakan</t>
  </si>
  <si>
    <t xml:space="preserve">DAFTAR NAMA ANGGOTA THL BANPOL PP </t>
  </si>
  <si>
    <t>Arif Kurniawan</t>
  </si>
  <si>
    <t>THL Kebersihan</t>
  </si>
  <si>
    <t>Sunarno</t>
  </si>
  <si>
    <t>Mekanik Industri</t>
  </si>
  <si>
    <t>Informatika</t>
  </si>
  <si>
    <t>Teknik Sipil</t>
  </si>
  <si>
    <t>Pustaka</t>
  </si>
  <si>
    <t>Apriyanto Andi Nugroho</t>
  </si>
  <si>
    <t>Ketatalaksanaan &amp; Kepelabuhan Pelayaran Niaga</t>
  </si>
  <si>
    <t>Sosial</t>
  </si>
  <si>
    <t>Teknologi Pengolahan Kulit</t>
  </si>
  <si>
    <t>Eko Supriyanto</t>
  </si>
  <si>
    <t>Ngemul,Rt.002/002 Sidorejo, Bendosari, Sukoharjo</t>
  </si>
  <si>
    <t>Bagus Hery Sadewo</t>
  </si>
  <si>
    <t>Ristiawan Catur Ade Saputra</t>
  </si>
  <si>
    <t>Tri Setyoningrum</t>
  </si>
  <si>
    <t>Angga Putra Anindita</t>
  </si>
  <si>
    <t>Pend.Geografi</t>
  </si>
  <si>
    <t>Teknik Otomotif</t>
  </si>
  <si>
    <t>Nungky Kusumastuti</t>
  </si>
  <si>
    <t>Eko Fajar Nugroho</t>
  </si>
  <si>
    <t>Nglayang Rt.001/010, Demakan, Mojolaban, Sukoharjo</t>
  </si>
  <si>
    <t xml:space="preserve">Dwi Harjanto </t>
  </si>
  <si>
    <t>Pandes Rt.005/013 Papahan,Tasikmadu, Karanganyar</t>
  </si>
  <si>
    <t>T. Mesin</t>
  </si>
  <si>
    <t>Sunarto</t>
  </si>
  <si>
    <t>Ike Nur Safitri</t>
  </si>
  <si>
    <t>Kemuning Rt.001/002 Kemuning, Ngargoyoso, KRA</t>
  </si>
  <si>
    <t>Endri Riyanto</t>
  </si>
  <si>
    <t>Ardian Dwi Saputro</t>
  </si>
  <si>
    <t>Kuden Rt.006/- Sitimulyo Piyungan Bantul,Yogyakarta</t>
  </si>
  <si>
    <t>Adm.Negara</t>
  </si>
  <si>
    <t>Sengirjo Rt.006/002 Bendan, Banyudono, Boyolali</t>
  </si>
  <si>
    <t>Ilmu Hukum</t>
  </si>
  <si>
    <t>Sulistyanto</t>
  </si>
  <si>
    <t>Agam Budiargo S</t>
  </si>
  <si>
    <t>Kalongan Kulan Rt.008/016 Papahan, Tasikmadu, KRA</t>
  </si>
  <si>
    <t>Triska Evi Kusumaningrum</t>
  </si>
  <si>
    <t>Permesinan</t>
  </si>
  <si>
    <t>Erick Setya Novandhika</t>
  </si>
  <si>
    <t>Jl.Raharja Indah Ic 32 Rt.005 Rw.015, Jaten, Jaten, KRA</t>
  </si>
  <si>
    <t>Bayu Hasbi Ashidiqi</t>
  </si>
  <si>
    <t>Sumberejo RT.001 Rw.011 Sumberejo, Kerjo, KRA</t>
  </si>
  <si>
    <t>T.Mesin</t>
  </si>
  <si>
    <t>Bagus Ferry Anggriawan</t>
  </si>
  <si>
    <t>Tri Winanto</t>
  </si>
  <si>
    <t>Gempolan Rt.002 Rw.003 Jatiyoso,Jatiyoso, KRA</t>
  </si>
  <si>
    <t>Putra Tri Anggoro</t>
  </si>
  <si>
    <t>Isna'im Kusumaningtyas</t>
  </si>
  <si>
    <t>Amar Wisnu Prasetyo</t>
  </si>
  <si>
    <t>Edo Nur Septiawan</t>
  </si>
  <si>
    <t>Palur Rt.003/003, Ngringo, Jaten, Karanganyar</t>
  </si>
  <si>
    <t>Ega Handika Wahyu Nuryman</t>
  </si>
  <si>
    <t>Kristen</t>
  </si>
  <si>
    <t xml:space="preserve">Rifan Nela Puspitasari </t>
  </si>
  <si>
    <t>Eva Yulia Rustanti</t>
  </si>
  <si>
    <t>Pndkn. Ekonomi</t>
  </si>
  <si>
    <t>Cengklik Rt.005/001 Jetis Karangpung, Kalijambi, Sragen</t>
  </si>
  <si>
    <t>Brillian Abi Azis</t>
  </si>
  <si>
    <t>dk.Demangan Rt.004/007 Mulur, Bendosari, Sukoharjo</t>
  </si>
  <si>
    <t>Wahyu Krido Utomo</t>
  </si>
  <si>
    <t>Pojok Rt.002/004 Pojok, Mojogedang, KRA</t>
  </si>
  <si>
    <t>Yudha Aji Anggara</t>
  </si>
  <si>
    <t>Jajar Rt.021 Rw.010 Jatikuwung, Jatipuro, Karanganyar</t>
  </si>
  <si>
    <t>Edo Kurniawan</t>
  </si>
  <si>
    <t>Cangkring Malang Rt.002/008 Blulukan, Colomadu, KRA</t>
  </si>
  <si>
    <t>Helga Surya Dharmawan</t>
  </si>
  <si>
    <t>Bibis Rt.002/012 Jungke,Karanganyar, KRA</t>
  </si>
  <si>
    <t>Rizal Dyan Mahendra</t>
  </si>
  <si>
    <t>Feby Fajar Eka Prakosa</t>
  </si>
  <si>
    <t>Silamat Rt.003/008 Jetis, Jaten, KRA</t>
  </si>
  <si>
    <t>Sutaryo</t>
  </si>
  <si>
    <t>Muh. Drago Untoro</t>
  </si>
  <si>
    <t xml:space="preserve">Jati Winarko </t>
  </si>
  <si>
    <t>Rohmatullah Akbar Pratomo</t>
  </si>
  <si>
    <t>Haris Haryanto Eko Nugroho</t>
  </si>
  <si>
    <t>Perum Korpri no.167 Rt.002/012 Popongan, Kra</t>
  </si>
  <si>
    <t>Yosep Thawasaki</t>
  </si>
  <si>
    <t>Dukuhan Wetan Rt.002/003, Nglorog, Sragen</t>
  </si>
  <si>
    <t>Alif Tama Dio Kusnanda</t>
  </si>
  <si>
    <t>Fernando Aji Giyatmoko</t>
  </si>
  <si>
    <t>Nglano, Rt.001/002 Padeyan, Tasikmadu, KRA</t>
  </si>
  <si>
    <t>Rintoko Subekti</t>
  </si>
  <si>
    <t>Kurniawan Agung Nugroho</t>
  </si>
  <si>
    <t>Zulfa Asanti Rahmadhani</t>
  </si>
  <si>
    <t>Anggit Pratamawati</t>
  </si>
  <si>
    <t>Rengga Allan Diadmaja</t>
  </si>
  <si>
    <t>Jl.Jetis Permai Rt.006/010, Gentan, Baki, Sukoharjo</t>
  </si>
  <si>
    <t>BANPOL PP 10</t>
  </si>
  <si>
    <t>Yefta Prihantoro</t>
  </si>
  <si>
    <t>Jenggrik, Rt.004/011 Ngadirejo, Mojogedang, KRA</t>
  </si>
  <si>
    <t>TKR</t>
  </si>
  <si>
    <t xml:space="preserve">Harisna Eka Nugroho </t>
  </si>
  <si>
    <t>Pendem Wetan Rt.003/005 Suruh, Tasikmadu, KRA</t>
  </si>
  <si>
    <t>Eka Nurhayati</t>
  </si>
  <si>
    <t xml:space="preserve">Ratih Dwi Untari </t>
  </si>
  <si>
    <t>Jetis Rt.002/005 Cangkol, Mojolaban, Sukoharjo</t>
  </si>
  <si>
    <t xml:space="preserve">S1 </t>
  </si>
  <si>
    <t>Diannisa Nadifah</t>
  </si>
  <si>
    <t xml:space="preserve">Hudi Susanto </t>
  </si>
  <si>
    <t>Pengelasan</t>
  </si>
  <si>
    <t>Pebry Santoso</t>
  </si>
  <si>
    <t>Alex Suhendra</t>
  </si>
  <si>
    <t>Ngrancang Rt.003/007 Plesungan, Gondangrejo, Karanganyar</t>
  </si>
  <si>
    <t>Agus Nurcahyo</t>
  </si>
  <si>
    <t>Dimas Aji Prasetia</t>
  </si>
  <si>
    <t>April 2019</t>
  </si>
  <si>
    <t>Mei 2019</t>
  </si>
  <si>
    <t>Nov 2018</t>
  </si>
  <si>
    <t>07 Januari 2019</t>
  </si>
  <si>
    <t>25 Februari 2019</t>
  </si>
  <si>
    <t>16 Juli 2019</t>
  </si>
  <si>
    <t xml:space="preserve">Nugroho Sigit Pranowo </t>
  </si>
  <si>
    <t xml:space="preserve">Dewi Haryanti </t>
  </si>
  <si>
    <t xml:space="preserve">Bayu Pamungkas </t>
  </si>
  <si>
    <t xml:space="preserve">Galang Wahana Adhi </t>
  </si>
  <si>
    <t xml:space="preserve">Imam Abdurrahan </t>
  </si>
  <si>
    <t>01 Januari 19</t>
  </si>
  <si>
    <t>November 2018</t>
  </si>
  <si>
    <t>Erlando Ganda Pratama</t>
  </si>
  <si>
    <t>Perum Jungke Permai Rt.001 Rw.013, Jungke, Karanganyar, Kra</t>
  </si>
  <si>
    <t>05 Agustus 2019</t>
  </si>
  <si>
    <t>01Agustus 2019</t>
  </si>
  <si>
    <t>Alfiyan Masykur Rizqi</t>
  </si>
  <si>
    <t>Perkebunan</t>
  </si>
  <si>
    <t>Eko Wahyudi</t>
  </si>
  <si>
    <t>Irvan Surya Damara</t>
  </si>
  <si>
    <t>S.Pd IPS</t>
  </si>
  <si>
    <t>Rindi Melina Wati</t>
  </si>
  <si>
    <t>Muhammad Yasin Yusuf</t>
  </si>
  <si>
    <t>Pendidikan PGSD</t>
  </si>
  <si>
    <t>Danar Pradityo Seno Putro,S.H.</t>
  </si>
  <si>
    <t>Ratna Dwi Hardianti</t>
  </si>
  <si>
    <t>Hafidna Verdiana</t>
  </si>
  <si>
    <t>Sroyo Rt.003/009 Sroyo, Jaten, Karanganyar</t>
  </si>
  <si>
    <t>Jl.Singa Utara B No.8 Rt.006/004 Kalicari,Pedurungan, Semarang</t>
  </si>
  <si>
    <t>Ida Fitriani</t>
  </si>
  <si>
    <t>Riyan Adi Prasetyo</t>
  </si>
  <si>
    <t>TANGGAL RESIGN (TMT)</t>
  </si>
  <si>
    <t>01 November 2019</t>
  </si>
  <si>
    <t>Muhsin Abdul Malik</t>
  </si>
  <si>
    <t>Manggung RT.001/007 Cangakan,Karanganyar,KRA</t>
  </si>
  <si>
    <t xml:space="preserve">Elya Pangastuti </t>
  </si>
  <si>
    <t>Barak Rt.005/004 Cokrokembang, Ngadirojo, Pacitan</t>
  </si>
  <si>
    <t>Agroteknologi</t>
  </si>
  <si>
    <t>R.AJ Roliska Kusumo Wardani</t>
  </si>
  <si>
    <t>Ged.Permai Sektor 9 Blok R.6 Rt.005/005 Gedangan,Grogol, SKH</t>
  </si>
  <si>
    <t>01 Desembetr 2019</t>
  </si>
  <si>
    <t>Anang Jutika Sari</t>
  </si>
  <si>
    <t>Harjono Heri Santoso</t>
  </si>
  <si>
    <t>Nugroho Budi Mulyanto</t>
  </si>
  <si>
    <t>Rheza Alfrendo Prasetyo</t>
  </si>
  <si>
    <t>BANPOL PP 11</t>
  </si>
  <si>
    <t>Marko Dwi Irwanto</t>
  </si>
  <si>
    <t>Pengin Rt.0/003 Popongan Karanganyar</t>
  </si>
  <si>
    <t>Ilham Januar Tama Saputra</t>
  </si>
  <si>
    <t xml:space="preserve">Dirgantara </t>
  </si>
  <si>
    <t>Ferri Fajar Sasongko</t>
  </si>
  <si>
    <t>TT</t>
  </si>
  <si>
    <t>PPKn</t>
  </si>
  <si>
    <t>Devia Primadani</t>
  </si>
  <si>
    <t>Setup Rt.002/011 Karang, Karangpandan, KRA</t>
  </si>
  <si>
    <t>-</t>
  </si>
  <si>
    <t>Akim Saputra Pasaribu</t>
  </si>
  <si>
    <t>SLTA</t>
  </si>
  <si>
    <t>Yahya Zuhairy</t>
  </si>
  <si>
    <t>Andrie Mukhlis Huda</t>
  </si>
  <si>
    <t>Widodo Yuliasto (RESIGN)</t>
  </si>
  <si>
    <t>BANPOL 7</t>
  </si>
  <si>
    <t>dikeluarkan</t>
  </si>
  <si>
    <t>Dewantoro Wibowo</t>
  </si>
  <si>
    <t>Teknik Bangunan</t>
  </si>
  <si>
    <t>Angga Lukmana</t>
  </si>
  <si>
    <t>Sri Ayuningsih</t>
  </si>
  <si>
    <t>Pariwisata</t>
  </si>
  <si>
    <t>Wahid Mustofa</t>
  </si>
  <si>
    <t>BANPOL PP 12</t>
  </si>
  <si>
    <t>Ivandra Irvine</t>
  </si>
  <si>
    <t>Pulosari Rt.003/004 Malangjiwan, Colomadu, KRA</t>
  </si>
  <si>
    <t xml:space="preserve">Mesin </t>
  </si>
  <si>
    <t>Dika Andri Pratama</t>
  </si>
  <si>
    <t>Emon Syah Reza</t>
  </si>
  <si>
    <t>Wahyu Adi Raharjo</t>
  </si>
  <si>
    <t>Agus Asep Mustofa</t>
  </si>
  <si>
    <t>Andrian Pambudi Mandala Putra</t>
  </si>
  <si>
    <t>Susilo Budiyanto</t>
  </si>
  <si>
    <t>DAMKAR</t>
  </si>
  <si>
    <t>Arga Riski Dahana</t>
  </si>
  <si>
    <t>Adi Saputro</t>
  </si>
  <si>
    <t>JUMLAH</t>
  </si>
  <si>
    <t>ANGGOTA</t>
  </si>
  <si>
    <t xml:space="preserve">PNS </t>
  </si>
  <si>
    <t>TOTAL</t>
  </si>
  <si>
    <t>MAKO</t>
  </si>
  <si>
    <t>SEKRETARIAT</t>
  </si>
  <si>
    <t>BID. GAKDA</t>
  </si>
  <si>
    <t>TOTAL KESELURUHAN ASN &amp; SELURUH THL SATPOL &amp; DAMKAR</t>
  </si>
  <si>
    <t>Azan Agung Bawono</t>
  </si>
  <si>
    <t>GAKDA</t>
  </si>
  <si>
    <t>Ardita Dwi Perkasa</t>
  </si>
  <si>
    <t>INTANPARI</t>
  </si>
  <si>
    <t>BIDANG GAKDA</t>
  </si>
  <si>
    <t>Yustina Pramuri Aji</t>
  </si>
  <si>
    <t>BIDANG</t>
  </si>
  <si>
    <t>Sutrisno</t>
  </si>
  <si>
    <t>Pramesthie Yashinta K.</t>
  </si>
  <si>
    <t>Rommy Septiyanto Wahyu A</t>
  </si>
  <si>
    <t>DAFTAR REKAP  ASN &amp; THL  SATPOL PP</t>
  </si>
  <si>
    <t>Iqbal Imam Prakoso</t>
  </si>
  <si>
    <t>Edo Fendi Sanjaya</t>
  </si>
  <si>
    <t>Teknik Kendaraan Ringan</t>
  </si>
  <si>
    <t>Muhammad Tamyiz</t>
  </si>
  <si>
    <t>Denanda Aditya Rahma Wardani</t>
  </si>
  <si>
    <t>PERHOTELAN</t>
  </si>
  <si>
    <t>Belinda Nur Fatikasari</t>
  </si>
  <si>
    <t xml:space="preserve">BANPOL PP 12 </t>
  </si>
  <si>
    <t>16/03/2021 (DAMKAR)</t>
  </si>
  <si>
    <t>01/07/2021 (DAMKAR)</t>
  </si>
  <si>
    <t>(MENINGGAL)</t>
  </si>
  <si>
    <t>Silvia Jenni Damayanti</t>
  </si>
  <si>
    <t>blm ttd kontrak &amp; resign</t>
  </si>
  <si>
    <t>kasihan,ngargoyoso</t>
  </si>
  <si>
    <t>baru</t>
  </si>
  <si>
    <t>Pebrianto Ariyadi</t>
  </si>
  <si>
    <t>Adi Kurniawan</t>
  </si>
  <si>
    <t xml:space="preserve">Ilmu Hukum </t>
  </si>
  <si>
    <t>Nugrah Putra Pamungkas</t>
  </si>
  <si>
    <t>Teknik Komputer</t>
  </si>
  <si>
    <t>Angga Permadi Krisna Aji</t>
  </si>
  <si>
    <t>Galang Sony Prakoso</t>
  </si>
  <si>
    <t>Bagus Sanjaya Candra Mahardika</t>
  </si>
  <si>
    <t>Teknik TKJ</t>
  </si>
  <si>
    <t>Dedi Mei Hartanto</t>
  </si>
  <si>
    <t>Ari Wijanarko</t>
  </si>
  <si>
    <t>MESIN</t>
  </si>
  <si>
    <t>Aggil Rahmadhan Wipragiri</t>
  </si>
  <si>
    <t>BANPOL PP 13</t>
  </si>
  <si>
    <t>PNS</t>
  </si>
  <si>
    <t>31 desember 2022</t>
  </si>
  <si>
    <t>11 januari 2022</t>
  </si>
  <si>
    <t>Islam</t>
  </si>
  <si>
    <t>Tito Novem Dwi Riyanto</t>
  </si>
  <si>
    <t xml:space="preserve"> </t>
  </si>
  <si>
    <t>Arif ilham Prasetya Wibowo</t>
  </si>
  <si>
    <t>Hendra Frisdayanto</t>
  </si>
  <si>
    <t>Dsn.Winong Rt.003/002 Kedunggalar, Ngawi</t>
  </si>
  <si>
    <t>Sendy Adi Setyawan</t>
  </si>
  <si>
    <t>Bonoroto Rt.03, Rw.12 Plesungan, Gondangrejo, Karanganyar</t>
  </si>
  <si>
    <t xml:space="preserve">Deny Nurcahyanto </t>
  </si>
  <si>
    <t>Pendidikan Olahraga</t>
  </si>
  <si>
    <t>DISDIKBUD</t>
  </si>
  <si>
    <t>KEJAKSAAN</t>
  </si>
  <si>
    <t>THL Seluruh Satpol PP</t>
  </si>
  <si>
    <t>Rozaan Mulia Semesta Amin</t>
  </si>
  <si>
    <t>Dede Ariyanto</t>
  </si>
  <si>
    <t>P</t>
  </si>
  <si>
    <t>LINMAS</t>
  </si>
  <si>
    <t>KEBERSIHAN</t>
  </si>
  <si>
    <t>BIDANG TT &amp; LINMAS</t>
  </si>
  <si>
    <t xml:space="preserve"> SEKRETARIAT</t>
  </si>
  <si>
    <t>TT &amp; LINMAS</t>
  </si>
  <si>
    <t xml:space="preserve">REKAP ANGGOTA BANPOL PP BERDASARKAN GENDER </t>
  </si>
  <si>
    <t xml:space="preserve">L </t>
  </si>
  <si>
    <t>REKAP ANGGOTA BANPOL PP BERDASARKAN PENDIDIKAN</t>
  </si>
  <si>
    <t>SMA/SMK</t>
  </si>
  <si>
    <t>S2</t>
  </si>
  <si>
    <t>SD</t>
  </si>
  <si>
    <t>BID. TT &amp; LINMAS</t>
  </si>
  <si>
    <t>Tectona Grandis Risanto</t>
  </si>
  <si>
    <t>Cangakan Timur Rt.002 Rw.001 Cangakan, Karanganyar</t>
  </si>
  <si>
    <t>multi media</t>
  </si>
  <si>
    <t>Damkar</t>
  </si>
  <si>
    <t>Titus Setiaji Angga L</t>
  </si>
  <si>
    <t>Septian Putro Wibowo</t>
  </si>
  <si>
    <t>Teknik Infomatika</t>
  </si>
  <si>
    <t>Sistem Informasi</t>
  </si>
  <si>
    <t>Rizky Raharjo Saputro</t>
  </si>
  <si>
    <t>Rohmad Haris Wijayanto</t>
  </si>
  <si>
    <t>Deva Nopendra</t>
  </si>
  <si>
    <t>Kayuapak, Wonolopo, Tasikmadu, Karanganyar</t>
  </si>
  <si>
    <t>Fahryan Arwin Fauzi</t>
  </si>
  <si>
    <t>Ruhdomo Riyanto</t>
  </si>
  <si>
    <t>Doni Wahyu Alferindo</t>
  </si>
  <si>
    <t>Rony Handoko</t>
  </si>
  <si>
    <t>Naufal Farhan Dhifawan</t>
  </si>
  <si>
    <t>Fuad Wiridian Adhyatma</t>
  </si>
  <si>
    <t>Kp. Bogorame Rt.01 Rw.01 Mangunjiwan, Demak</t>
  </si>
  <si>
    <t xml:space="preserve">Yuni Agustina </t>
  </si>
  <si>
    <t>Agribisnis</t>
  </si>
  <si>
    <t>Andita Nur Rahmandani</t>
  </si>
  <si>
    <t>Antoni Sigit Pamungkas</t>
  </si>
  <si>
    <t>Bloro Rt.004 Rw.012, Karangpandan, Karangpandan, Karanganyar</t>
  </si>
  <si>
    <t>Topik Triawan</t>
  </si>
  <si>
    <t>Farhan Adhitya Permana</t>
  </si>
  <si>
    <t>Sumengko, RT 02/RW12, Sragen Tengah, Sragen</t>
  </si>
  <si>
    <t>Tiya Wahyu Janati</t>
  </si>
  <si>
    <t>Ferry Abdul Ghofur</t>
  </si>
  <si>
    <t>Gadingan, RT 01/RW 01, Trangsan, Gatak, Sukoharjo</t>
  </si>
  <si>
    <t>Administrasi Perkantoran</t>
  </si>
  <si>
    <t>Novri Eka Nuryana</t>
  </si>
  <si>
    <t>Klegungan, RT 04/RW01, Genengsari, Polokarto, Sukoharjo</t>
  </si>
  <si>
    <t>Fikri Al Ayyazy</t>
  </si>
  <si>
    <t>Sari, RT 03/RW 01, Pringanom, Masaran, Sragen</t>
  </si>
  <si>
    <t>Arga Eka Murdana</t>
  </si>
  <si>
    <t>Otomatif</t>
  </si>
  <si>
    <t xml:space="preserve">ISLAM </t>
  </si>
  <si>
    <t xml:space="preserve">Bintang Ramadhan Sakti </t>
  </si>
  <si>
    <t>Nglano Kulon, RT 01/RW 02, Pandeyan, Tasikmadu, Karanganyar</t>
  </si>
  <si>
    <t>Nova Adi Iswanto</t>
  </si>
  <si>
    <t>Glagah, RT 2/RW 7, Tamansari, Kerjo, Karanganyar</t>
  </si>
  <si>
    <t>Deoma Cakra Amelia</t>
  </si>
  <si>
    <t>Bagian Pemerintahan</t>
  </si>
  <si>
    <t>Eka Octa Prawisudawan</t>
  </si>
  <si>
    <t>SATUAN POLISI PAMONG PRAJA KABUPATEN KARANGANYAR</t>
  </si>
  <si>
    <t>No</t>
  </si>
  <si>
    <t>NIP</t>
  </si>
  <si>
    <t>PANGKAT</t>
  </si>
  <si>
    <t>GOL</t>
  </si>
  <si>
    <t>Bakdo Harsono, S.S.T.P., M.A.P.</t>
  </si>
  <si>
    <t>19780403 199703 1 003</t>
  </si>
  <si>
    <t>Pembina Tingkat I</t>
  </si>
  <si>
    <t>IV/b</t>
  </si>
  <si>
    <t>Kepala Satuan Polisi Pamong Praja</t>
  </si>
  <si>
    <t>S-2</t>
  </si>
  <si>
    <t>Dono Nugroho, S.E., M.M.</t>
  </si>
  <si>
    <t>19790325 200604 1 005</t>
  </si>
  <si>
    <t xml:space="preserve">Pembina </t>
  </si>
  <si>
    <t>IV/a</t>
  </si>
  <si>
    <t>Perencana Ahli Muda Pada Satpol PP</t>
  </si>
  <si>
    <t>Sri Ariya Sanjaya, S.H.</t>
  </si>
  <si>
    <t>19840610 201001 1 028</t>
  </si>
  <si>
    <t xml:space="preserve">Penata Tingkat I </t>
  </si>
  <si>
    <t>III/d</t>
  </si>
  <si>
    <t>Kepala Sub Bagian Umum Pada Satpol PP</t>
  </si>
  <si>
    <t>S-1</t>
  </si>
  <si>
    <t>Apri Darmawan, S.E., M.M.</t>
  </si>
  <si>
    <t>19800414 200501 1 007</t>
  </si>
  <si>
    <t>Penata Tingkat I</t>
  </si>
  <si>
    <t>Penata Laporan Keuangan Pada Sub Bagian Umum Pada Satpol PP</t>
  </si>
  <si>
    <t>Tri Wibowo, S.H., M.M.</t>
  </si>
  <si>
    <t>19850103 201101 1 012</t>
  </si>
  <si>
    <t>Dagdo Pramono</t>
  </si>
  <si>
    <t>19690521 199210 1 001</t>
  </si>
  <si>
    <t xml:space="preserve">Penata Muda </t>
  </si>
  <si>
    <t xml:space="preserve">III/a </t>
  </si>
  <si>
    <t>Pengadministrasi Umum Pada Sub Bagian Umum Pada Satpol PP</t>
  </si>
  <si>
    <t>Djoko Nugroho</t>
  </si>
  <si>
    <t>19810427 200902 1 002</t>
  </si>
  <si>
    <t>Pengatur Tingkat I</t>
  </si>
  <si>
    <t>II/d</t>
  </si>
  <si>
    <t>Bendahara Pada Sub Bagian Umum Pada Satpol PP</t>
  </si>
  <si>
    <t>Agus Prihantoro</t>
  </si>
  <si>
    <t>19690419 200801 1 007</t>
  </si>
  <si>
    <t>Suwarno</t>
  </si>
  <si>
    <t>19760607 200801 1 008</t>
  </si>
  <si>
    <t>Pengadministrasi Sarana dan Prasarana Pada Sub Bagian Umum Pada Satpol PP</t>
  </si>
  <si>
    <t>Warsito</t>
  </si>
  <si>
    <t>19840505 201001 1 002</t>
  </si>
  <si>
    <t>Yuniar Sri Murdasih, S.Sos.</t>
  </si>
  <si>
    <t>19730617 199203 2 003</t>
  </si>
  <si>
    <t>Kepala Bidang Ketenteraman, Ketertiban Umum dan Perlindungan Masyarakat Pada Satpol PP</t>
  </si>
  <si>
    <t>Ririn Setiawati, S.H., M.M.</t>
  </si>
  <si>
    <t>19870325 201101 2 019</t>
  </si>
  <si>
    <t>Kepala Seksi Penanganan Ketenteraman, Ketertiban Umum dan Perlindungan Masyarakat Pada Satpol PP</t>
  </si>
  <si>
    <t>19701022 200701 1 022</t>
  </si>
  <si>
    <t>Pengelola Keamanan dan Ketertiban Pada Seksi Penanganan Ketenteraman, Ketertiban Umum dan Perlindungan Masyarakat Pada Satpol PP</t>
  </si>
  <si>
    <t>Tri Haryono, S.H., M.M.</t>
  </si>
  <si>
    <t>19680418 198903 1 006</t>
  </si>
  <si>
    <t>Kepala Seksi Operasional dan Pengendalian Pada Satpol PP</t>
  </si>
  <si>
    <t>Burham Barlianto. S.S.T.P.</t>
  </si>
  <si>
    <t>19760627 199512 1 001</t>
  </si>
  <si>
    <t>Analis Pengawasan Masyarakat Pada Seksi Operasional dan Pengendalian Pada Satpol PP</t>
  </si>
  <si>
    <t>Sumitro</t>
  </si>
  <si>
    <t>19750329 201001 1 001</t>
  </si>
  <si>
    <t>Pengelola Keamanan dan Ketertiban Pada Seksi Operasional dan Pengendalian Pada Satpol PP</t>
  </si>
  <si>
    <t>Suradi</t>
  </si>
  <si>
    <t>19791024 200801 1 006</t>
  </si>
  <si>
    <t>Pengatur</t>
  </si>
  <si>
    <t>II/c</t>
  </si>
  <si>
    <t>Samino</t>
  </si>
  <si>
    <t>19750704 200701 1 008</t>
  </si>
  <si>
    <t xml:space="preserve">Pengatur Muda </t>
  </si>
  <si>
    <t>II/a</t>
  </si>
  <si>
    <t>*Pelaksana Pada Seksi Operasional dan Pengendalian pada Satpol PP</t>
  </si>
  <si>
    <t>Joko Purwanto, S.H., M.H.</t>
  </si>
  <si>
    <t>19710702 199612 1 002</t>
  </si>
  <si>
    <t>Pembina</t>
  </si>
  <si>
    <t>Kepala Bidang Penegakan Peraturan Daerah Pada Satpol PP</t>
  </si>
  <si>
    <t>Pedet Sugiyarto</t>
  </si>
  <si>
    <t>19840713 201001 1 003</t>
  </si>
  <si>
    <t>Pengelola Pengawasan Pada Seksi Pembinaan dan Pengawasan Pada Satpol PP</t>
  </si>
  <si>
    <t>Sukino Subiyantoro, S.T.</t>
  </si>
  <si>
    <t>19821030 200502 1 001</t>
  </si>
  <si>
    <t>Kepala Seksi Penindakan Pada Satpol PP</t>
  </si>
  <si>
    <t>Budi Cahyono, S.Sos.</t>
  </si>
  <si>
    <t>19730528 199303 1 007</t>
  </si>
  <si>
    <t>Kepala Bidang Pemadam Kebakaran Pada Satpol PP</t>
  </si>
  <si>
    <t>Efan Riswaya Pratama, S.S.T.P.</t>
  </si>
  <si>
    <t>19951214 201808 1 001</t>
  </si>
  <si>
    <t>Penata Muda Tingkat I</t>
  </si>
  <si>
    <t>III/b</t>
  </si>
  <si>
    <t>Kepala Seksi Pemadam Kebakaran, Penyelamatan dan Sarana Prasarana Pada Satpol PP</t>
  </si>
  <si>
    <t>Pranata Pemadam Kebakaran Pada Seksi Pemadam Kebakaran, Penyelamatan dan Sarana Prasarana Pada Satpol PP</t>
  </si>
  <si>
    <t>19710616 199303 1 007</t>
  </si>
  <si>
    <t>19680610 201001 1 004</t>
  </si>
  <si>
    <t>Alif Siswohadi Sutikno</t>
  </si>
  <si>
    <t>19710415 200902 1 002</t>
  </si>
  <si>
    <t>Dwi  Handono</t>
  </si>
  <si>
    <t>19740512 201001 1 002</t>
  </si>
  <si>
    <t>Supriyanta</t>
  </si>
  <si>
    <t>19780208 201001 1 004</t>
  </si>
  <si>
    <t>Sularto</t>
  </si>
  <si>
    <t>19800624 201001 1 001</t>
  </si>
  <si>
    <t>Catur Iriyanto</t>
  </si>
  <si>
    <t>19820112 201001 1 002</t>
  </si>
  <si>
    <t>Tri Agus Pamungkas</t>
  </si>
  <si>
    <t>19840418 201001 1 002</t>
  </si>
  <si>
    <t xml:space="preserve">Pengatur </t>
  </si>
  <si>
    <t>Maryono</t>
  </si>
  <si>
    <t>19730703 200701 1 013</t>
  </si>
  <si>
    <t>Eko Hardiyanto</t>
  </si>
  <si>
    <t>19800214 201212 1 001</t>
  </si>
  <si>
    <t>Sugimin</t>
  </si>
  <si>
    <t>19700128 200701 1 006</t>
  </si>
  <si>
    <t>Semin</t>
  </si>
  <si>
    <t>19710909 200902 1 001</t>
  </si>
  <si>
    <t xml:space="preserve">II/c </t>
  </si>
  <si>
    <t>Santosa</t>
  </si>
  <si>
    <t>19730814 200902 1 001</t>
  </si>
  <si>
    <t>Pengatur Muda Tingkat I</t>
  </si>
  <si>
    <t xml:space="preserve">II/b </t>
  </si>
  <si>
    <t>Ari Setyawan</t>
  </si>
  <si>
    <t>19860104 201001 1 003</t>
  </si>
  <si>
    <t>Kris Wahyu Joko Purnomo</t>
  </si>
  <si>
    <t>19790226 201001 1 001</t>
  </si>
  <si>
    <t>Gabriel Anggideo Triatmaja</t>
  </si>
  <si>
    <t>Kranggansari RT 01/RW 03, Pulosari, Kebakkaramat, Karanganyar</t>
  </si>
  <si>
    <t>Radietya Rieska Danasmara</t>
  </si>
  <si>
    <t>Sumpingan, RT 004/RW 007, Kadipiro, Banjarsari, Surakarta</t>
  </si>
  <si>
    <t>Bagian Administrasi Pembangunan</t>
  </si>
  <si>
    <t>MENINGGAL</t>
  </si>
  <si>
    <t>Ari Witanto, A.Md</t>
  </si>
  <si>
    <t>19840628 202421 1 008</t>
  </si>
  <si>
    <t>VII</t>
  </si>
  <si>
    <t>Pemadam Kebakaran Terampil</t>
  </si>
  <si>
    <t>D-III</t>
  </si>
  <si>
    <t>Yogi Apriyanto, A.Md</t>
  </si>
  <si>
    <t>19910426 202421 1 009</t>
  </si>
  <si>
    <t>THL Damkar</t>
  </si>
  <si>
    <t>THL Satpol</t>
  </si>
  <si>
    <t>Kebersihan</t>
  </si>
  <si>
    <t>THL</t>
  </si>
  <si>
    <t>PPPK</t>
  </si>
  <si>
    <t>OPD Lain</t>
  </si>
  <si>
    <t>TEMPAT</t>
  </si>
  <si>
    <t>Karanganyar</t>
  </si>
  <si>
    <t xml:space="preserve">TANGGAL LAHIR </t>
  </si>
  <si>
    <t>Batang</t>
  </si>
  <si>
    <t>Surakarta</t>
  </si>
  <si>
    <t>Sragen</t>
  </si>
  <si>
    <t>Ternate</t>
  </si>
  <si>
    <t>Blora</t>
  </si>
  <si>
    <t>Sukoharjo</t>
  </si>
  <si>
    <t>Ngawi</t>
  </si>
  <si>
    <t>TMT</t>
  </si>
  <si>
    <t>JK</t>
  </si>
  <si>
    <t>L</t>
  </si>
  <si>
    <t>Wonogiri</t>
  </si>
  <si>
    <t>Pati</t>
  </si>
  <si>
    <t>Tanjungbalai</t>
  </si>
  <si>
    <t>Cirebon</t>
  </si>
  <si>
    <t>Bantul</t>
  </si>
  <si>
    <t>Klaten</t>
  </si>
  <si>
    <t>Rembang</t>
  </si>
  <si>
    <t>Batam</t>
  </si>
  <si>
    <t>Temanggung</t>
  </si>
  <si>
    <t>Meda</t>
  </si>
  <si>
    <t>Magetan</t>
  </si>
  <si>
    <t>Boyolali</t>
  </si>
  <si>
    <t>Madiun</t>
  </si>
  <si>
    <t>Bogor</t>
  </si>
  <si>
    <t>TANGGAL LAHIR</t>
  </si>
  <si>
    <t xml:space="preserve">S-1 </t>
  </si>
  <si>
    <t>D-3</t>
  </si>
  <si>
    <t>Olahraga</t>
  </si>
  <si>
    <t>BIDANG DAMKAR</t>
  </si>
  <si>
    <t>Purworejo</t>
  </si>
  <si>
    <t>Braja Gemilang</t>
  </si>
  <si>
    <t>Fisip / Advertising</t>
  </si>
  <si>
    <t>OPD LAIN</t>
  </si>
  <si>
    <t>Ridwan Dwi Kusuma</t>
  </si>
  <si>
    <t>TANGGAL MASUK</t>
  </si>
  <si>
    <t>DISPERMADES</t>
  </si>
  <si>
    <t>14 maret 2020 (Meninggal)</t>
  </si>
  <si>
    <t>Muhammad Akmal Alfiqri, A.Md. Kom</t>
  </si>
  <si>
    <t>20011223 202505 2 002</t>
  </si>
  <si>
    <t xml:space="preserve">Pengatur  </t>
  </si>
  <si>
    <t>Pranata Komputer Terampil</t>
  </si>
  <si>
    <t>Lufika Herawati Lukito, A.Md.I.Kom.</t>
  </si>
  <si>
    <t>19990723 202505 2 002</t>
  </si>
  <si>
    <t>Polisi Pamong Praja Terampil</t>
  </si>
  <si>
    <t>Yenni Nur Fatmawati, A.Md.M.</t>
  </si>
  <si>
    <t>19960125 202505 2 001</t>
  </si>
  <si>
    <t>David Gilang Suharyono, A.Md.</t>
  </si>
  <si>
    <t>19900721 202505 1 001</t>
  </si>
  <si>
    <t>Ferdian Setya Nugraha, A.Md.</t>
  </si>
  <si>
    <t>19930426 202505 1 001</t>
  </si>
  <si>
    <t>BID. DAMKAR</t>
  </si>
  <si>
    <t>REKAP ANGGOTA BANPOL PP BERDASARKAN GENDER DAN PENDIDIKAN</t>
  </si>
  <si>
    <t>PNS/PPPK</t>
  </si>
  <si>
    <t>Demak</t>
  </si>
  <si>
    <t>Bekasi</t>
  </si>
  <si>
    <t>Eka Johari Agung Budiawan</t>
  </si>
  <si>
    <t>Bayu Seto Lambang Saputro</t>
  </si>
  <si>
    <t>Tatar Wahyu Kinaryanto</t>
  </si>
  <si>
    <t>Pamungkas Aji Yudho Laksono</t>
  </si>
  <si>
    <t>Vandi Dwi Raditya</t>
  </si>
  <si>
    <t>Dirham Tri Nugroho</t>
  </si>
  <si>
    <t>Danang Tri Prasetyo</t>
  </si>
  <si>
    <t>Eko Wahyu Wibowo</t>
  </si>
  <si>
    <t>Elham Dhewan Nata</t>
  </si>
  <si>
    <t>Danang Triyoko</t>
  </si>
  <si>
    <t>Mahawang Aris Pambudi</t>
  </si>
  <si>
    <t>Ogy Kharisma Atmaja</t>
  </si>
  <si>
    <t>Deafendi Ferian Candra P</t>
  </si>
  <si>
    <t>Rizal Agus Budi Prasetya</t>
  </si>
  <si>
    <t>Ichsan Bayu Mandhani</t>
  </si>
  <si>
    <t>Wahyu Jati Budi Prasetyo</t>
  </si>
  <si>
    <t>Muh. Rosyid Ridlo</t>
  </si>
  <si>
    <t>Agung Trie Wibowo</t>
  </si>
  <si>
    <t>Romadhona Dwiki Purwanto Adi</t>
  </si>
  <si>
    <t>Nonot Puji Priyanto</t>
  </si>
  <si>
    <t>TEKNIK KOMPUTER &amp; INFORMATIKA</t>
  </si>
  <si>
    <t>TEKNIK OTOMOTIF</t>
  </si>
  <si>
    <t>PENDIDIKAN BIOLOGI</t>
  </si>
  <si>
    <t>S.E</t>
  </si>
  <si>
    <t>S.H</t>
  </si>
  <si>
    <t>S.T</t>
  </si>
  <si>
    <t>S.Kom</t>
  </si>
  <si>
    <t>A.Md. Keb</t>
  </si>
  <si>
    <t>s.Kom</t>
  </si>
  <si>
    <t>A.Md. T.K</t>
  </si>
  <si>
    <t>Putri Ajeng Rochmawati</t>
  </si>
  <si>
    <t>Demi Dian Anuraga</t>
  </si>
  <si>
    <t>S.Pd</t>
  </si>
  <si>
    <t>GELAR BELAKANG</t>
  </si>
  <si>
    <t>JENIS KELAMIN</t>
  </si>
  <si>
    <t>Pengin Kidul, RT 02/RW 11, Macanan, Kebakramat, Karanganyar</t>
  </si>
  <si>
    <t>Jangganan, RT 02/RW 02, Bangsri, Karangpandan, Karanganyar</t>
  </si>
  <si>
    <t>Ds.Klangon Kulon, RT 002/RW 002, Gantiwarno, Matesih, Karanganyar</t>
  </si>
  <si>
    <t>Sodong, RT 01/RW 09, Tengkil, Tawangmangu, Karanganyar</t>
  </si>
  <si>
    <t>Kebak, RT 002/RW 003, Kebak, Kebakkramat, Karanganyar</t>
  </si>
  <si>
    <t>Jasem, RT 016/RW 004, Duyungan, Sidoharjo, Sragen</t>
  </si>
  <si>
    <t>Dusun Pait, RT 024/RW 004, Buluharjo, Plaosan, Magetan</t>
  </si>
  <si>
    <t>Dukuhan, RT 3/RW 5, Sambirejo, Jumantono, Karanganyar</t>
  </si>
  <si>
    <t>Soko RT 001/RW 001, Sukosari, Jumantono, Karanganyar</t>
  </si>
  <si>
    <t>Siden, RT 002/RW 008, Klumprit, Mojolaban, Sukoharjo</t>
  </si>
  <si>
    <t>Ringin Asri, RT 004/RW 012, Bejen, Karanganyar</t>
  </si>
  <si>
    <t>Sambiroto, RT 03/RW 05, Pandeyan, Tasikmadu, Karanganyar</t>
  </si>
  <si>
    <t>Sidewi RT 002/RW 009, Dawung, Matesih, Karanganyar</t>
  </si>
  <si>
    <t>Ngepeng, RT 02/RW 08, Sidorejo, Bendosari, Sukoharjo</t>
  </si>
  <si>
    <t>Genengsari, RT 009/RW 000, Kalikobok, Tanon, Sragen</t>
  </si>
  <si>
    <t>Cangakan Timur, RT 03/RW 1, Karanganyar</t>
  </si>
  <si>
    <t>Bendungan, RT 4/RW 5, Klodran, Colomadu, Karanganyar</t>
  </si>
  <si>
    <t>Padangan, RT 002/RW 007, Karanganyar</t>
  </si>
  <si>
    <t>Ngijo Kulon, RT 006/RW 001, Ngijo, Tasikmadu, Karanganyar</t>
  </si>
  <si>
    <t>Nangsri Kidul, RT 002/RW 002, Nangsri, Kebakkramat, Karanganyar</t>
  </si>
  <si>
    <t xml:space="preserve">Wates, RT 02/RW 05, Karangmojo, Tasikmadu, Karanganyar </t>
  </si>
  <si>
    <t>SATPOL</t>
  </si>
  <si>
    <t>A.Ma.Pust</t>
  </si>
  <si>
    <t>Apriliana Budi Rejeki</t>
  </si>
  <si>
    <t>Nasibariu Adi Muklisin</t>
  </si>
  <si>
    <t>Sugeng Panca Warsono</t>
  </si>
  <si>
    <t>A.Md</t>
  </si>
  <si>
    <t>Hidayat Jamil Warsito</t>
  </si>
  <si>
    <t>Andy Febriaskin</t>
  </si>
  <si>
    <t>Jl.Manggis 3 No.48 Perumnas RT 002/RW021, Ngringo, Jaten, Karanganyar</t>
  </si>
  <si>
    <t>Tritis, RT 03/RW 04, Wonolopo, Tasikmadu, Karanganyar</t>
  </si>
  <si>
    <t>Kentangan, RT 01/RW 05, Pablengan, Matesih, Karanganyar</t>
  </si>
  <si>
    <t>Mertan, RT 003/RW 007, Mertan, Bendosari, Sukoharjo</t>
  </si>
  <si>
    <t>Dukuh Tewel, RT 033/RW 015, Mojorejo, Karangmalang</t>
  </si>
  <si>
    <t>Gedangan, RT 001/RW 007, Kaliwuluh, Kebakkramat, Karanganyar</t>
  </si>
  <si>
    <t>Babatok, RT 01/RW 01, Banjarharjo, Kebakramat, Karanganyar</t>
  </si>
  <si>
    <t>Duwet, RT 001/RW 002, Brujul, Jaten, Karanganyar</t>
  </si>
  <si>
    <t>Triti, RT 04/RW 04, Wonolopo, Tasikmadu, Karanganyar</t>
  </si>
  <si>
    <t>Kalongan Kulon, RT 02/RW 14, Papahan, Tasikmadu, Karanganyar</t>
  </si>
  <si>
    <t>Papahan, RT 08/RW 05, Tasikmadu, Karanganyar</t>
  </si>
  <si>
    <t>Griya Papahan Indah, RT 01/RW 06, Papahan, Tasikmadu, Karanganyar</t>
  </si>
  <si>
    <t>Sabrang Kulon, RT 02/RW 13, Matesih, Karanganyar</t>
  </si>
  <si>
    <t>Kedungringin, RT 04/RW 02, Kemuning, Ngargoyoso, Karanganyar</t>
  </si>
  <si>
    <t xml:space="preserve">Gedongan, RT 2/RW 5, Colomadu, Karanganyar </t>
  </si>
  <si>
    <t>Prayan, RT 001/RW 005, Sumberejo, Kerjo, Karanganyar</t>
  </si>
  <si>
    <t>Kalongan Kulon, RT 04/RW 15, Papahan, Karanganyar, Karanganyar</t>
  </si>
  <si>
    <t>Dusun Ngelo Kidul, RT 003/RW 008, Kadipiro, Jumapolo, Karanganyar</t>
  </si>
  <si>
    <t>Jatiyoso, Margorejo, RT 01/RW 13, Karanganyar</t>
  </si>
  <si>
    <t>Pengkol, RT026/RW 000, Duyungan, Sidoharjo, Sragen</t>
  </si>
  <si>
    <t>Klodran, RT 02/RW 04, Klodran, Colomadu, Karanganyar</t>
  </si>
  <si>
    <t>Tlobongan, RT 11/RW -, Sidoharjo, Sidoharjo, Sragen</t>
  </si>
  <si>
    <t>Selorejo, RT 15/RW -. Sunggingan, Miri, Sragen</t>
  </si>
  <si>
    <t>Derso, RT 003/RW 004, Sumberejo, Kerjo, Karanganyar</t>
  </si>
  <si>
    <t>Gelenan, RT 01/RW 08, Gayamdompo, Karanganyar</t>
  </si>
  <si>
    <t>Klotok, RT 002/RW 008, Bolong, Karanganyar, Karanganyar</t>
  </si>
  <si>
    <t>Krobyongan, RT 004/RW 002, Gawanan, Colomadu, Karanganyar</t>
  </si>
  <si>
    <t>Pule, RT 001/RW 011, Popongan, Karanganyar, Karanganyar</t>
  </si>
  <si>
    <t>Bojong, RT 03/RW 04, Krendo Wahono, Gondangrejo, Karanganyar</t>
  </si>
  <si>
    <t>Pungkuk, RT 03/RW 11, Jetis, Jaten, Karanganyar</t>
  </si>
  <si>
    <t>Ngasinan, RT 01/RW 01, Wonoharjo, Wonogiri, Wonogiri</t>
  </si>
  <si>
    <t>Kanggotan, RT 02/RW 2, Purwodiningratan, Jebres, Solo</t>
  </si>
  <si>
    <t>Ngiri, RT 02/ RW 03, Ngemplak, Karangpandan, Karanganyar</t>
  </si>
  <si>
    <t>Ngemplak, RT 01/ RW 02, Suruh, Tasikmadu, Karanganyar</t>
  </si>
  <si>
    <t>Diah Indri Hapsari</t>
  </si>
  <si>
    <t>S.E.</t>
  </si>
  <si>
    <t>Tempel, RT 01/RW 06, Popongan, Karanganyar, Karanganyar</t>
  </si>
  <si>
    <t>Lorpasar, RT 02/ RW 05, Matesih, Matesih, Karanganyar</t>
  </si>
  <si>
    <t>Mulyorejo, RT 06/ RW 04, Kalijirak, Tasikmadu, Karanganyar</t>
  </si>
  <si>
    <t>Kidulurung, RT 04/ RW 03, Karangbangun, Matesih, Karanganyar</t>
  </si>
  <si>
    <t>Derman, RT 04 /RW 03, Karangmojo, Tasikmadu, Karanganyar</t>
  </si>
  <si>
    <t>Nglano, RT 03/RW 02, Pandeyan, Tasikmadu, Karanganyar</t>
  </si>
  <si>
    <t>Derso, RT 01/RW 02, Kayuapak, Polokarto, Sukoharjo</t>
  </si>
  <si>
    <t>Ngrawoh, Rt 003/RW 15, Tegalgede, Karanganyar, Karanganyar</t>
  </si>
  <si>
    <t>Karang Duwet, RT 11/RW 05, Tanjungan, Wedi, Klaten</t>
  </si>
  <si>
    <t>Kemiri, RT 03/RW 15, Kebakkramat, Karanganyar</t>
  </si>
  <si>
    <t>Ngluwak, RT 10/RW 05, Jatikuwung, Jatipuro, Karanganyar</t>
  </si>
  <si>
    <t>Suruh Kalong, RT 002/RW 007, Pandean, Tasikmadu, Karanganyar</t>
  </si>
  <si>
    <t>Sroyo, RT 06/RW 10, Jaten, Karanganyar</t>
  </si>
  <si>
    <t>Kerjo, RT 01/RW 02, Sumber rejo, Kerjo, Karanganyar</t>
  </si>
  <si>
    <t>Koripan, RT 03/RW 02 Koripan, Matesih, Karanganyar</t>
  </si>
  <si>
    <t>Kauman, RT 02/RW 14, Kauman, Karanganyar</t>
  </si>
  <si>
    <t>Tegalrejo, RT 03/RW 02, Kuto, Kerjo, Karanganyar</t>
  </si>
  <si>
    <t>Giren, RT 02/RW 03, Tamansari, Kerjo, Karanganyar</t>
  </si>
  <si>
    <t>Gedong, RT 01/RW 04, Ngadirejo, Mojogedang, Karanganyar</t>
  </si>
  <si>
    <t>Triyagan, RT 01/RW 07, Triyagan, Mojolaban, Sukoharjo</t>
  </si>
  <si>
    <t>Cangakan Timur, RT 03/RW 03, Cangakan, Karanganyar</t>
  </si>
  <si>
    <t>Kranggan, RT 01/RW 01, Buran, Tasikmadu, Karanganyar</t>
  </si>
  <si>
    <t>Klangon Wetan, RT 03/RW 01, Gantiwarno, Matesih</t>
  </si>
  <si>
    <t>Celungan, RT 01/RW 05, Sapen, Mojolaban, Sukoharjo</t>
  </si>
  <si>
    <t>Wates, RT 02/RW 05, Karangmojo, Tasikmadu, Karanganyar</t>
  </si>
  <si>
    <t>Mandungan, RT 03/RW 14, Jongke, Karanganyar</t>
  </si>
  <si>
    <t>Bejen, RT 04/RW 11, Bejen, Karanganyar</t>
  </si>
  <si>
    <t>Perum Mutiara Indah, B3, Macanan, Kebakkramat, Karanganyar</t>
  </si>
  <si>
    <t>Winorejan, RT 03/RW 03, Kemiri, Kebakkramat, Karanganyar</t>
  </si>
  <si>
    <t>Jetis Wetan, RT 001/RW 003, Jetis, Jaten, Karanganyar</t>
  </si>
  <si>
    <t>Suruh Kalong, RT 007/RW 007, Pandeyan, Tasikmadu, Karanganyar</t>
  </si>
  <si>
    <t>Padangan, RT 002/RW 007, Jungke, Karanganyar, Karanganyar</t>
  </si>
  <si>
    <t>Ngarjosari, RT 001/RW 001, Popongan, Karanganyar</t>
  </si>
  <si>
    <t>Kalipelang, RT 002/RW 007, Demakan, Mojolaban, Sukoharjo</t>
  </si>
  <si>
    <t>Mranggeh, RT 3/RW 3, Joho, Sukoharjo</t>
  </si>
  <si>
    <t>Manisrejo, RT 030/RW 005 Patihan, Sidoharjo, Sragen</t>
  </si>
  <si>
    <t>Cilengan, RT 001/RW 005, Mojoroto, Mojogedang, Karanganyar</t>
  </si>
  <si>
    <t>Perum Griya Karya Sejahtera Blok.A No.22, Brujul, Jaten, Karanganyar</t>
  </si>
  <si>
    <t>Blulukan, RT 001/RW 007, Blulukan, Colomadu, Karanganyar</t>
  </si>
  <si>
    <t>Keeron, RT 001/RW 004, Delanggu, Delanggu, Klaten</t>
  </si>
  <si>
    <t>Padangan, RT 01/RW 07 Jungke, Karanganyar</t>
  </si>
  <si>
    <t>Sabrang, RT 003/RW 007, Nglegok, Ngargoyoso, Karanganyar</t>
  </si>
  <si>
    <t>Tegal Arum, RT 003/RW 013, Cangakan, Karanganyar</t>
  </si>
  <si>
    <t>Dagen, RT 003/RW 007, Suruh, Tasikmadu, Karanganyar</t>
  </si>
  <si>
    <t>Jogomasan, RT 002/RW 010, Brujul, Jaten, Karanganyar</t>
  </si>
  <si>
    <t>Nglarangan, RT 002/RW 001, Kebak, Kebakkramat, Karanganyar</t>
  </si>
  <si>
    <t>Wina Anggoro Putro</t>
  </si>
  <si>
    <t>Oktova Very Irawanto</t>
  </si>
  <si>
    <t>A.Ma. Pust</t>
  </si>
  <si>
    <t>S.I.Pust</t>
  </si>
  <si>
    <t>S.I. Pust</t>
  </si>
  <si>
    <t>S.Psi</t>
  </si>
  <si>
    <t>Elsa Hanifah</t>
  </si>
  <si>
    <t>Febrian Kurnia Putra</t>
  </si>
  <si>
    <t>Yoga Rolado</t>
  </si>
  <si>
    <t>Denni Prasetyo Pamungkas</t>
  </si>
  <si>
    <t>Karang, RT 01/RW 14, Lalung, Karanganyar</t>
  </si>
  <si>
    <t>Jetis Wetan, RT 003/RW 003, Jetis, Jaten, Karanganyar</t>
  </si>
  <si>
    <t>Pendem Wetan, RT 04/RW 05, Suruh, Tasikmadu, Karanganyar</t>
  </si>
  <si>
    <t>Ploso Kulon, Ploso, RT 003/RW 002, Jumapolo, Karanganyar</t>
  </si>
  <si>
    <t>Karangjati, RT 021/RW 006, Jatiroyo, Jatipuro, Karanganyar</t>
  </si>
  <si>
    <t>Tanggalan Kulon, RT 001/RW 006, Harjosari, Karangpandan, Karanganyar</t>
  </si>
  <si>
    <t>Perum Forgata Wonorejo, RT 004/RW 017, Bejen, Karanganyar, Karanganyar</t>
  </si>
  <si>
    <t>Dawan, RT 01/RW 01, Gaum, Tasikmadu, Karanganyar</t>
  </si>
  <si>
    <t>Sumuran Kulon, RT 001/RW 001, Kragilan, Mojolaban, Sukoharjo</t>
  </si>
  <si>
    <t>Perum Pondok Harapan Makmur, RT 002/RW 012, Joho, Mojolaban, Sukoharjo</t>
  </si>
  <si>
    <t>Pingin, RT 001/RW 003, Popongan, Karanganyar, Karanganyar</t>
  </si>
  <si>
    <t>Kramat. RT 004/RW 003, Popongan, Karanganyar, Karanganyar</t>
  </si>
  <si>
    <t>Sukorejo, RT 025/RW 009, Gang 4, Kroyo, Karangmalang, Sragen</t>
  </si>
  <si>
    <t>Jetis, RT 02/RW 02, Tohkuning, Karangpandan, Karanganyar</t>
  </si>
  <si>
    <t>Soko, RT 003/RW 005, Brujul, Jaten, Karanganyar</t>
  </si>
  <si>
    <t>Jengglong RT 06/RW 12, Waru, Kebakkramat, Karanganyar</t>
  </si>
  <si>
    <t>Dingin, RT 01/RW 18, Kemiri, Kebakkramat, Karanganyar</t>
  </si>
  <si>
    <t>Karangasem, RT 03/RW 03, Sroyo, Jaten, Karanganyar</t>
  </si>
  <si>
    <t>Grobokan,Tepus, Sewurejo, Mojogedang, Karanganyar</t>
  </si>
  <si>
    <t>Tunggulsari, RT 01/RW 08, Pendem, Mojogedang, Karanganyar</t>
  </si>
  <si>
    <t>Tegalasri, RT 03/RW 08, Bejen, Karanganyar</t>
  </si>
  <si>
    <t>Tegalasri, RT 01/RW 08, Bejen, Karanganyar</t>
  </si>
  <si>
    <t>Kopakan, RT 002/RW 016, Kemiri, Kebakkramat, Karanganyar</t>
  </si>
  <si>
    <t>Kedusan, RT 15/RW 07, Karangmalang, Masaran, Sragen</t>
  </si>
  <si>
    <t>Plumbon, RT 04/RW 10, Mojolaban, Sukoharjo</t>
  </si>
  <si>
    <t>Kentangan, RT 02/RW 06, Pablengan, Matesih, Karanganyar</t>
  </si>
  <si>
    <t>Dalangan, RT 23/RW -, Kliwonan, Masaran, Sragen</t>
  </si>
  <si>
    <t>Ngentak, RT 02/RW 13, Kemiri, Kebakkramat, Karanganyar</t>
  </si>
  <si>
    <t>Waru, RT 06/RW 09, Waru, Kebakkramat, Karanganyar</t>
  </si>
  <si>
    <t xml:space="preserve">Gedangan, RT 3/RW 5, Nangsri, Kebakkramat, Karanganyar </t>
  </si>
  <si>
    <t>Kodokan, RT 003/RW 001, Papahan, Tasikmadu, Karanganyar</t>
  </si>
  <si>
    <t>Kalongan Wetan, RT 006/RW 018, Papahan, Tasikmadu, Karanganyar</t>
  </si>
  <si>
    <t>Sidewi, RT 02/RW 09, Dawung, Matesih, Karanganyar</t>
  </si>
  <si>
    <t xml:space="preserve">Gembong, RT 4/RW 5, Malanggaten, Kebakkramat, Karanganyar </t>
  </si>
  <si>
    <t>Jumog, RT 03/RW 06, Delingan, Karanganyar</t>
  </si>
  <si>
    <t>Ngentak, RT 1/RW 1, Kalijirak, Tasikmadu, Karanganyar</t>
  </si>
  <si>
    <t>Macanan, RT 04/RW 02, Macanan, Kebakkramat, Karanganyar</t>
  </si>
  <si>
    <t>Tegalasri, RT 004/RW 008, Bejen, Karanganyar, Karanganyar</t>
  </si>
  <si>
    <t>Teken, RT 001/RW 004, Kaliwuluh, Kebakramat, Karanganyar</t>
  </si>
  <si>
    <t>Perum Manggeh Anyar, RT 003/RW 013, Lalung, Karanganyar, Karanganyar</t>
  </si>
  <si>
    <t>Karangmendeng, RT 002/RW 013 Gebyok, Mojogedang, Karanganyar</t>
  </si>
  <si>
    <t>Dk.Weru Badran, RT 002/RW 011, Polokarto, Polokarto, Sukoharjo</t>
  </si>
  <si>
    <t>Perum Puri Persada Hijau Pokoh, RT 011/RW 006, Ngijo, Tasikmadu, Karanganyar</t>
  </si>
  <si>
    <t>Karangmojo, RT 01/RW 01, Tasikmadu, Karanganyar</t>
  </si>
  <si>
    <t>Bulu rejo, Karangrejo, Kerjo</t>
  </si>
  <si>
    <t>Priringan Gumalan, RT 10/RW -, Caturharjo, Pandak, Bantul, Yogyakarta</t>
  </si>
  <si>
    <t>Kemiri, RT 003/RW 015, Kemiri, Kebakramat, Karanganyar</t>
  </si>
  <si>
    <t>Karangduren, RT 03/RW 04, Jati, Jaten, Karanganyar</t>
  </si>
  <si>
    <t>Ngrandu, RT 03/RW 01, Karang Bangun, Jumapolo, Karanganyar</t>
  </si>
  <si>
    <t>Kepuh, RT 14 /RW 5, Ngepungsari, Jatipuro, Karanganyar</t>
  </si>
  <si>
    <t>Ngrawoh, RT 03/RW 15, Tegalgede, Karanganyar</t>
  </si>
  <si>
    <t>Jengglong, RT 22/RW 07, Dawungan, Masaran, Sragen</t>
  </si>
  <si>
    <t>Ngalasan, RT 02/RW 01, Brujul, Jaten, Karanganyar</t>
  </si>
  <si>
    <t>Tolok, RT 02/RW 10, Tegalgede, Karanganyar</t>
  </si>
  <si>
    <t>Maduasri, RtT 11/RW 05, Ngijo, Tasikmadu, Karanganyar</t>
  </si>
  <si>
    <t>Plosorejo, RT 02/RW 02, Polosorejo, Matesih, Karanganyar</t>
  </si>
  <si>
    <t>Ngabeyan, RT 01/RW 05 Kragan, Gondangrejo, Karanganyar</t>
  </si>
  <si>
    <t>Gegersapi, RT 01/RW 24, Glonggong, Gondang, Sragen</t>
  </si>
  <si>
    <t>Jetis, RT 002/RW 007 Jati, Jaten, Karanganyar</t>
  </si>
  <si>
    <t>Ngelo Asri, RT 002/RW 007, Kaliboto, Mojogedang, Karanganyar</t>
  </si>
  <si>
    <t>Kleben, RT 02/RW 07, Gedongan, Colomadu, Karanganyar</t>
  </si>
  <si>
    <t>Bakdalem, RT 08/RW 03, Sukosari, Jumantono, Karanganyar</t>
  </si>
  <si>
    <t>Perum Manggeh Anyar, RT 01/RW 13, Lalung, Karanganyar</t>
  </si>
  <si>
    <t>Dukuh Rejosari, RT 003/RW 003, Rejosari, Polokarto, Sukoharjo</t>
  </si>
  <si>
    <t>Tanen Kidul, RT 01/RW 03, Gedongan, Colomadu, Karanganyar</t>
  </si>
  <si>
    <t>Brujul, RT 002/RW 006, Brujul, Jaten, Karanganyar</t>
  </si>
  <si>
    <t>Ngledok, RT 01/RW 08, Sroyo, Jaten, Karanganyar</t>
  </si>
  <si>
    <t>Jati, RT 001/RW 007, Jati, Jaten, Karanganyar</t>
  </si>
  <si>
    <t>Pendem Kulon, RT 003/RW 001, Suruh,Tasikmadu, Karanganyar</t>
  </si>
  <si>
    <t>Gedongan, RT 01/RW 05, Colomadu, Karanganyar</t>
  </si>
  <si>
    <t>Watusambang, RT 02/RW 06, Plumbon, Tawangmangu, Karanganyar</t>
  </si>
  <si>
    <t>Ngledok, RT 02/RW 08, Sroyo, Jaten, Karanganyar</t>
  </si>
  <si>
    <t>Tempel, RT.001/RW - , Krikilan, Masaran Sragen</t>
  </si>
  <si>
    <t>Widoro, RT 004/RW 098, Brujul, Jaten, Karanganyar</t>
  </si>
  <si>
    <t>Beningrejo, RT 003/RW 005 Gaum, Tasikmadu, Karanganyar</t>
  </si>
  <si>
    <t>Pandak Kulon, RT 005/RW 001, Krikilan, Masaran, Sragen</t>
  </si>
  <si>
    <t>Tuban Kidul, RT 003/RW 005 Tuban, Gondangrejo, Karanganyar</t>
  </si>
  <si>
    <t>Tadahan, RT 002/RW 003, Bolong, Karanganyar</t>
  </si>
  <si>
    <t>Prampalan, RT 020/RW 000, Krikilan, Masaran, Sragen</t>
  </si>
  <si>
    <t>Jatimulyo, RT 006/RW 002, Gentungan, Mojogedang, Karanganyar</t>
  </si>
  <si>
    <t>Krendowahono, RT 3/RW 3, Gondangrejo, Karanganyar</t>
  </si>
  <si>
    <t>Karanganyar, RT 003/RW 001 Patihan, Sidoharjo, Sragen</t>
  </si>
  <si>
    <t>Teguhan, RT 007/RW 003, Sragen Wetan, Sragen</t>
  </si>
  <si>
    <t>Dadagan, RT 001/RW 001, Pulosari, Kebakkramat, Karanganyar</t>
  </si>
  <si>
    <t>Karangmalang, RT 020/RW 005 Puro, Karangmalang, Sragen</t>
  </si>
  <si>
    <t>Kepuh, RT 004/RW 003, Lalung, Karanganyar, Karanganyar</t>
  </si>
  <si>
    <t>Kebak Kalang, RT 004/RW 008, Kemiri, Kebakramat, Karanganyar</t>
  </si>
  <si>
    <t>Sumberbulu, RT 01/RW 05, Pendem, Mojogedang, Karanganyar</t>
  </si>
  <si>
    <t>Kayen, RT 008/RW 003, Patihan, Sidoharjo, Sragen</t>
  </si>
  <si>
    <t xml:space="preserve">Temenggungan, RT 009/RW 003 ,Pajang, Ambarawa, Semarang </t>
  </si>
  <si>
    <t>Karanglo, RT 006/RW 006, Jeruksawit, Gondangrejo, Karanganyar</t>
  </si>
  <si>
    <t>Perum Kopri No.28 RT 002/RW 013, Karanganyar, Karanganyar</t>
  </si>
  <si>
    <t>Terik Kalang, RT 018/RW 006, Plumbungan, Karangmalang, Sragen</t>
  </si>
  <si>
    <t>Babatok, RT 03/RW 01, Banjarharjo, Kebakramat, Karanganyar</t>
  </si>
  <si>
    <t xml:space="preserve">Ngrenak, RT 02/RW 1, Delingan, Karanganyar </t>
  </si>
  <si>
    <t>Kemiri, RT 02/RW 14, Kemiri, Kebakkramat, Karanganyar</t>
  </si>
  <si>
    <t>Jetis, RT 003/RW 002, Mojoroto, Mojogedang, Karanganyar</t>
  </si>
  <si>
    <t>Kranggan Wetan, RT 002/RW 001 Wirogunan, Kartasura, Sukoharjo</t>
  </si>
  <si>
    <t>Dawung, RT 002/RW 002, Butuh, Mojosongo, Boyolali</t>
  </si>
  <si>
    <t>Karangase, RT 001/RW 005, Sraten, Gatak, Sukoharjo</t>
  </si>
  <si>
    <t>Karang, RT 001/RW 015, Tegalgede, Karanganyar</t>
  </si>
  <si>
    <t>Grogol, RT 001/RW 004, Suruh, Tasikmadu, Karanganyar, Karanganyar</t>
  </si>
  <si>
    <t>Purwosuman, RT 002/RW 001, Purwosuman, Sidoharjo, Sragen</t>
  </si>
  <si>
    <t>Blulukan, RT 002/RW 005, Colomadu, Karanganyar</t>
  </si>
  <si>
    <t>Jatisari, RT 003/RW 008, Malanggaten, Kebakkramat, Karanganyar</t>
  </si>
  <si>
    <t>Perum Jongkang, RT 002/RW 008, Buran, Tasikmadu, Karanganyar</t>
  </si>
  <si>
    <t>Bibis, RT 002/RW 010, Jungke, Karanganyar, Karanganyar</t>
  </si>
  <si>
    <t>Kramat, RT 004/RW 003, Popongan, Karanganyar, Karanganyar</t>
  </si>
  <si>
    <t>Bladon, RT 004/RW 001, Gunting, Wonosari, Klaten</t>
  </si>
  <si>
    <t>Kembangan, RT 002/RW 006, Ngadirejo, Mojogedang, Karanganyar</t>
  </si>
  <si>
    <t>Kerten, RT 13/RW -, Wonotolo, Gondang, Sragen</t>
  </si>
  <si>
    <t>Jagoan, RT 5/RW 4, Jagoan, Sambi, Boyolali</t>
  </si>
  <si>
    <t>Singopadu, RT 007/RW 002, Singopadu, Sidoharjo, Sragen</t>
  </si>
  <si>
    <t>Ngandul, RT 07/RW -, Ngandul, Sumberlawang, Sragen</t>
  </si>
  <si>
    <t>Jl.Raya Solo Dusun 1 RT 014/RW 003, Kincang Wetan, Jiwan, Madiun</t>
  </si>
  <si>
    <t>Dukuh Blimbing, RT 003/RW 001, Sambongrejo, Sambong, Blora</t>
  </si>
  <si>
    <t>Perum Manggeh, RT 003/RW 013, Lalung, Karanganyar</t>
  </si>
  <si>
    <t>Munggur Kidul, RT 001/RW 013, Bejen, Karanganyar</t>
  </si>
  <si>
    <t>Godegan, RT 002/RW 001, Gentan, Bendosari, Sukoharjo</t>
  </si>
  <si>
    <t>Sendangrejo, RT 20/RW - , Jati, Semberlawang, Sragen</t>
  </si>
  <si>
    <t>Grogol, RT 002/RW 003, Ngadirejo, Mojogedang, Karanganyar</t>
  </si>
  <si>
    <t>Pelang, RT 001/RW 003, Giriwarno, Girimarto, Wonogiri</t>
  </si>
  <si>
    <t>Sukorejo, RT 002/RW 010, Kedungjeruk, Mojogedang, Karanganyar</t>
  </si>
  <si>
    <t>Kebakkalang, RT 003/RW 008, Kemiri, Kebakkramat, Karanganyar</t>
  </si>
  <si>
    <t>Selorejo, Gumiwang Lor, Woryantoro, Wonogiri</t>
  </si>
  <si>
    <t>Pangin, RT 001/RW 007, Joho, Sukoharjo</t>
  </si>
  <si>
    <t>Waru, RT 003/RW 003, Waru, Kebakkramat, Karanganyar</t>
  </si>
  <si>
    <t>Lawang, RT 001/RW 005, Gatak, Sukoharjo</t>
  </si>
  <si>
    <t>Celep Lor, RT 01/RW 02, Dagen, Jaten, Karanganyar</t>
  </si>
  <si>
    <t>Derman, RT 01/RW 03, Karangmojo, Tasikmadu, Karanganyar</t>
  </si>
  <si>
    <t>Nglengkong, Tepus RT 05/RW 10, Sewurejo, Mojogedang, Karanganyar</t>
  </si>
  <si>
    <t>Sanggrahan, RT 003/RW 003, Suruhkalang, Jaten, Karanganyar</t>
  </si>
  <si>
    <t>Nangsri Lor, RT 001/RW 004, Nangsri, Kebakkramat, Karanganyar</t>
  </si>
  <si>
    <t>Ngelinggo, RT 04/RW 04, Buran, Tasikmadu, Karanganyar</t>
  </si>
  <si>
    <t>kp jembatan dua, RT 03/RW 07, Citereup, Bogor</t>
  </si>
  <si>
    <t xml:space="preserve">Ngablak, RT 14/RW 06, Bandung, Ngrampal, Sragen </t>
  </si>
  <si>
    <t>Tragan Macanan, RT 01/RW 08, Kebakkramat, Karanganyar</t>
  </si>
  <si>
    <t>Kodokan, RT 07/RW 02, Papahan, Tasikmadu, Karanganyar</t>
  </si>
  <si>
    <t>Kwagean, RT 10/RW 05, Getungan, Mojogedang, Karanganyar</t>
  </si>
  <si>
    <t>Pojok, RT 02/RW 04, Nglegok, Ngargoyoso, Karanganyar</t>
  </si>
  <si>
    <t>Kramen, RT 01/RW 17, Pablengan, Matesih, Karanganyar</t>
  </si>
  <si>
    <t>Ganggasan, RT 02/RW 05, Demakan, Mojolaban, Sukoharjo</t>
  </si>
  <si>
    <t>Kismo Mulyo, RT 01 /RW 04, Ploso Rejo, Matesih, Karanganyar</t>
  </si>
  <si>
    <t>Kebak, RT 005/RW 004, Kebak, Kebakkramat, Karanganyar</t>
  </si>
  <si>
    <t>Tanggalan Kulon, RT 003/RW 006, Harjosari, Karangpandan, Karanganyar</t>
  </si>
  <si>
    <t>Kwadungan, RT 003/RW 003, Kerjo, Karanganyar</t>
  </si>
  <si>
    <t>Popongan, RT 003/RW 008, Popongan, Karanganyar</t>
  </si>
  <si>
    <t>Gading, RT 003/RW 007, Sidomukti, Jenawi, Karanganyar</t>
  </si>
  <si>
    <t>Pendem Kulon, RT 06/RW 01, Suruh, Tasikmadu, Karanganyar</t>
  </si>
  <si>
    <t>Lemahbang, RT 04/RW -, Karanganyar, Sambungmacan</t>
  </si>
  <si>
    <t>Rona Wijayani</t>
  </si>
  <si>
    <t>S.Sos</t>
  </si>
  <si>
    <t>S.Si</t>
  </si>
  <si>
    <t>S.Pt</t>
  </si>
  <si>
    <t xml:space="preserve">Muh.Setiawan </t>
  </si>
  <si>
    <t>Erwan Tri Admojo</t>
  </si>
  <si>
    <t>Riyan Endarto</t>
  </si>
  <si>
    <t>Galih Kurniawan</t>
  </si>
  <si>
    <t>A.Md. Kep</t>
  </si>
  <si>
    <t>Muhammad Habib Aula Ardabyly</t>
  </si>
  <si>
    <t xml:space="preserve"> S.H</t>
  </si>
  <si>
    <t>Aspol Panularan, RT 006/RW 007, Laweyan, Surakarta</t>
  </si>
  <si>
    <t>A.Md. T</t>
  </si>
  <si>
    <t xml:space="preserve"> S.E</t>
  </si>
  <si>
    <t>Adik Gusta Haviyanto</t>
  </si>
  <si>
    <t>Denny Sudwikatmono</t>
  </si>
  <si>
    <t>A.P</t>
  </si>
  <si>
    <t>S.P</t>
  </si>
  <si>
    <t>PEND</t>
  </si>
  <si>
    <t>Padangan, RT 002/RW 008, Jungke, Karanganyar, Karanganyar</t>
  </si>
  <si>
    <t>Kakum, RT 004/RW 012, Genengan, Jumantono, Karanganyar</t>
  </si>
  <si>
    <t>Nglebak, RT 006/RW 009, Munggur, Mojogedang, Karanganyar</t>
  </si>
  <si>
    <t>Jl.Lompo Batang dalam II/16 RT 001/RW 022, Mojosongo, Jebres</t>
  </si>
  <si>
    <t>Gerdu, RT 001/RW 011, Tegalgede, Karanganyar, Karanganyar</t>
  </si>
  <si>
    <t>Karangrejo, RT 001/RW 005, Karanganyar, Karanganyar, Karanganyar</t>
  </si>
  <si>
    <t>Kapohan, RT 001/RW 006, Ngringo, Jaten, Karanganyar</t>
  </si>
  <si>
    <t>Gotanon, RT 004/RW 003, Jati, Jaten, Karanganyar</t>
  </si>
  <si>
    <t>Banaran, RT 001/RW 014, Jantiharjo, Karanganyar, Karanganyar</t>
  </si>
  <si>
    <t>Mandungan, RT 002/RW 006, Jungke, Karanganyar, Karanganyar</t>
  </si>
  <si>
    <t>GELAR</t>
  </si>
  <si>
    <t>Agustian Luthfi Abdul Rochman</t>
  </si>
  <si>
    <t>Deafendi Ferian Candra Pratama</t>
  </si>
  <si>
    <t>Agustinus Toni Dwi Saputra</t>
  </si>
  <si>
    <t>SMP/SLTP</t>
  </si>
  <si>
    <t>Muhammad Chozinal Fauzi</t>
  </si>
  <si>
    <t>198007262025211021</t>
  </si>
  <si>
    <t>V</t>
  </si>
  <si>
    <t>Pranata Trantibum</t>
  </si>
  <si>
    <t>Dandi Purwanto</t>
  </si>
  <si>
    <t>198309042025211019</t>
  </si>
  <si>
    <t>199703122025211015</t>
  </si>
  <si>
    <t>199807052025211017</t>
  </si>
  <si>
    <t>Dian Eka nugroho</t>
  </si>
  <si>
    <t>198812252025211034</t>
  </si>
  <si>
    <t>Pemadam Kebakaran Pemula</t>
  </si>
  <si>
    <t>199011182025211029</t>
  </si>
  <si>
    <t>199202272025211000</t>
  </si>
  <si>
    <t>Column1</t>
  </si>
  <si>
    <t>NIK</t>
  </si>
  <si>
    <t>3314054303950006</t>
  </si>
  <si>
    <t>'3313144407810002</t>
  </si>
  <si>
    <t>'3313116707870002</t>
  </si>
  <si>
    <t>'3313056911920001</t>
  </si>
  <si>
    <t>'3313065701920003</t>
  </si>
  <si>
    <t>'3313145309930008</t>
  </si>
  <si>
    <t>'3311081901950001</t>
  </si>
  <si>
    <t>'3313092303860002</t>
  </si>
  <si>
    <t>'3313102012950001</t>
  </si>
  <si>
    <t>'3311061312940003</t>
  </si>
  <si>
    <t>'3313052903910001</t>
  </si>
  <si>
    <t>'3313146808960001</t>
  </si>
  <si>
    <t>'3313121411000001</t>
  </si>
  <si>
    <t>'3313101105000002</t>
  </si>
  <si>
    <t>'3313093110950002</t>
  </si>
  <si>
    <t>'3313115502890001</t>
  </si>
  <si>
    <t>'3313105603900003</t>
  </si>
  <si>
    <t>'3311065812970001</t>
  </si>
  <si>
    <t>'3313090809800002</t>
  </si>
  <si>
    <t>'3313101308960002</t>
  </si>
  <si>
    <t>'3313142211940002</t>
  </si>
  <si>
    <t>'3313110306920003</t>
  </si>
  <si>
    <t>'3313102101860001</t>
  </si>
  <si>
    <t>'3316050807860004</t>
  </si>
  <si>
    <t>'3313103005840005</t>
  </si>
  <si>
    <t>'3313101609820002</t>
  </si>
  <si>
    <t>'3313051503910001</t>
  </si>
  <si>
    <t>'3313072507830001</t>
  </si>
  <si>
    <t>'3313121404870003</t>
  </si>
  <si>
    <t>'3313160612900001</t>
  </si>
  <si>
    <t>'3313082009860001</t>
  </si>
  <si>
    <t>'3313101707890001</t>
  </si>
  <si>
    <t>'3313032211930001</t>
  </si>
  <si>
    <t>'3313020506900002</t>
  </si>
  <si>
    <t>'3313122410890001</t>
  </si>
  <si>
    <t>'3313162303000002</t>
  </si>
  <si>
    <t>'3313091712980003</t>
  </si>
  <si>
    <t>'3313091906000002</t>
  </si>
  <si>
    <t>'3313121703940001</t>
  </si>
  <si>
    <t>'3313092501840003</t>
  </si>
  <si>
    <t>'3313131002940003</t>
  </si>
  <si>
    <t>'3313054601800003</t>
  </si>
  <si>
    <t>'3372043012860006</t>
  </si>
  <si>
    <t>'3313082308830002</t>
  </si>
  <si>
    <t>'3313107112780003</t>
  </si>
  <si>
    <t>'3313090109830003</t>
  </si>
  <si>
    <t>'3313090310840002</t>
  </si>
  <si>
    <t>'3313052403930001</t>
  </si>
  <si>
    <t>'3313025202790001</t>
  </si>
  <si>
    <t>'3313011801900001</t>
  </si>
  <si>
    <t>'3311071604980003</t>
  </si>
  <si>
    <t>'3313062910890004</t>
  </si>
  <si>
    <t>'3372041809910005</t>
  </si>
  <si>
    <t>'3313102905870003</t>
  </si>
  <si>
    <t>'3313151609870003</t>
  </si>
  <si>
    <t>'3313161909840002</t>
  </si>
  <si>
    <t>'3313052910930001</t>
  </si>
  <si>
    <t>'3313092807910001</t>
  </si>
  <si>
    <t>'3313162105980001</t>
  </si>
  <si>
    <t>'3313163012960001</t>
  </si>
  <si>
    <t>'3313152903950004</t>
  </si>
  <si>
    <t>'3311085402920001</t>
  </si>
  <si>
    <t>'3313102107900001</t>
  </si>
  <si>
    <t>'3313050908890000</t>
  </si>
  <si>
    <t>Muhammad Rosyid Ridlo</t>
  </si>
  <si>
    <t>'331080803990003</t>
  </si>
  <si>
    <t>'3313101407840001</t>
  </si>
  <si>
    <t>'3313091801960001</t>
  </si>
  <si>
    <t>'3313093004910001</t>
  </si>
  <si>
    <t>'3313144202000001</t>
  </si>
  <si>
    <t>'3313140408960001</t>
  </si>
  <si>
    <t>'3313111909980004</t>
  </si>
  <si>
    <t>'3313116405880001</t>
  </si>
  <si>
    <t>'3310165505990001</t>
  </si>
  <si>
    <t>'3313125107830004</t>
  </si>
  <si>
    <t>'3314115206000004</t>
  </si>
  <si>
    <t>'3311047011930001</t>
  </si>
  <si>
    <t>'3313091402930003</t>
  </si>
  <si>
    <t>'3313151607890003</t>
  </si>
  <si>
    <t>OPD LUAR</t>
  </si>
  <si>
    <t>'3313084605940002</t>
  </si>
  <si>
    <t>'3313094308900001</t>
  </si>
  <si>
    <t>'3313114809000001</t>
  </si>
  <si>
    <t>'3313106209940002</t>
  </si>
  <si>
    <t>'3313036212930006</t>
  </si>
  <si>
    <t>'3313015708000003</t>
  </si>
  <si>
    <t>'3313095807910003</t>
  </si>
  <si>
    <t>'3311085101980001</t>
  </si>
  <si>
    <t>'3313016510010003</t>
  </si>
  <si>
    <t>'3311085706940002</t>
  </si>
  <si>
    <t>'3313095601960002</t>
  </si>
  <si>
    <t>'3313096206010002</t>
  </si>
  <si>
    <t>'3313094201830000</t>
  </si>
  <si>
    <t>'3313086811940001</t>
  </si>
  <si>
    <t>'3313116408900001</t>
  </si>
  <si>
    <t>'3313055411980003</t>
  </si>
  <si>
    <t>'3313074612990001</t>
  </si>
  <si>
    <t>'3313156101860002</t>
  </si>
  <si>
    <t>'3313140102780002</t>
  </si>
  <si>
    <t>'3520071108920004</t>
  </si>
  <si>
    <t>'3313120808930001</t>
  </si>
  <si>
    <t>'3313044409940002</t>
  </si>
  <si>
    <t>3313141802950004</t>
  </si>
  <si>
    <t>'3313142001930002</t>
  </si>
  <si>
    <t>'3313111806940003</t>
  </si>
  <si>
    <t>'3313151907810001</t>
  </si>
  <si>
    <t>'3313151109940003</t>
  </si>
  <si>
    <t>'3313052002940002</t>
  </si>
  <si>
    <t>'3313081412930002</t>
  </si>
  <si>
    <t>'3313092107970005</t>
  </si>
  <si>
    <t>'3313101607920001</t>
  </si>
  <si>
    <t>'3313091008970002</t>
  </si>
  <si>
    <t>'3313121306960001</t>
  </si>
  <si>
    <t>'3313140705880001</t>
  </si>
  <si>
    <t>'3314032011910001</t>
  </si>
  <si>
    <t>'3311082704900002</t>
  </si>
  <si>
    <t>'3313081010920003</t>
  </si>
  <si>
    <t>'3314031710900001</t>
  </si>
  <si>
    <t>'3313141906990001</t>
  </si>
  <si>
    <t>'3313140211980001</t>
  </si>
  <si>
    <t>'3313140605970001</t>
  </si>
  <si>
    <t>'3313052809960001</t>
  </si>
  <si>
    <t>'3313151602000001</t>
  </si>
  <si>
    <t>'3313102802920001</t>
  </si>
  <si>
    <t>'3313092011960002</t>
  </si>
  <si>
    <t>'3313101801960001</t>
  </si>
  <si>
    <t>'3311070705930002</t>
  </si>
  <si>
    <t>'3313112606980001</t>
  </si>
  <si>
    <t>'3313151305980002</t>
  </si>
  <si>
    <t>'3313151702960002</t>
  </si>
  <si>
    <t>'3311040404920004</t>
  </si>
  <si>
    <t>'3313101005920001</t>
  </si>
  <si>
    <t>'3314062910800001</t>
  </si>
  <si>
    <t>'3313131308940001</t>
  </si>
  <si>
    <t>'3313090212950001</t>
  </si>
  <si>
    <t>'3313101102950004</t>
  </si>
  <si>
    <t>'3313140910950001</t>
  </si>
  <si>
    <t>'3313111511930001</t>
  </si>
  <si>
    <t>'3313141203880004</t>
  </si>
  <si>
    <t>'3313100105980002</t>
  </si>
  <si>
    <t>'3313140902940001</t>
  </si>
  <si>
    <t>'3313092401940001</t>
  </si>
  <si>
    <t>'3372042511830004</t>
  </si>
  <si>
    <t>'3313091507990000</t>
  </si>
  <si>
    <t>3314095110950004</t>
  </si>
  <si>
    <t>3313046610880001</t>
  </si>
  <si>
    <t>3313091101920002</t>
  </si>
  <si>
    <t>'3314062304010004</t>
  </si>
  <si>
    <t>'3521120110910004</t>
  </si>
  <si>
    <t>'3313092008840002</t>
  </si>
  <si>
    <t>'3313092809000002</t>
  </si>
  <si>
    <t>'3310150810990004</t>
  </si>
  <si>
    <t>'3313090701830001</t>
  </si>
  <si>
    <t>'3313112206930003</t>
  </si>
  <si>
    <t>'3313112008940001</t>
  </si>
  <si>
    <t>'3313140210970001</t>
  </si>
  <si>
    <t>'3313101207890001</t>
  </si>
  <si>
    <t>'3313033004890004</t>
  </si>
  <si>
    <t>'3313152208900001</t>
  </si>
  <si>
    <t>'3313153110980001</t>
  </si>
  <si>
    <t>'3313143009000001</t>
  </si>
  <si>
    <t>'3313140701990001</t>
  </si>
  <si>
    <t>'3313142007920001</t>
  </si>
  <si>
    <t>'3313151209990001</t>
  </si>
  <si>
    <t>'3313110411990002</t>
  </si>
  <si>
    <t>'3314030904950005</t>
  </si>
  <si>
    <t>'3313142709860001</t>
  </si>
  <si>
    <t>'3313162004930001</t>
  </si>
  <si>
    <t>'3402061612910001</t>
  </si>
  <si>
    <t>'3313110908960004</t>
  </si>
  <si>
    <t>'3404052303830001</t>
  </si>
  <si>
    <t>'3313092601910003</t>
  </si>
  <si>
    <t>'3314032202970006</t>
  </si>
  <si>
    <t>'3313152309910001</t>
  </si>
  <si>
    <t>'3313121206970005</t>
  </si>
  <si>
    <t>'3313042106930002</t>
  </si>
  <si>
    <t>'3314022908910002</t>
  </si>
  <si>
    <t>Harpay Pradana Seta Manggala</t>
  </si>
  <si>
    <t>'3311072507980003</t>
  </si>
  <si>
    <t>'3313100309910002</t>
  </si>
  <si>
    <t>'3313141808950002</t>
  </si>
  <si>
    <t>'3313112309970004</t>
  </si>
  <si>
    <t>Gilang Nurwindho Pratomo</t>
  </si>
  <si>
    <t>'3313121905910001</t>
  </si>
  <si>
    <t>Faisal Pangesti Gondo Prabowo</t>
  </si>
  <si>
    <t>'3313061204910001</t>
  </si>
  <si>
    <t>TT/LINMAS</t>
  </si>
  <si>
    <t>'3313110107960003</t>
  </si>
  <si>
    <t>'3313102004990001</t>
  </si>
  <si>
    <t>'3313111704980002</t>
  </si>
  <si>
    <t>Muhammad Drago Untoro</t>
  </si>
  <si>
    <t>'3313110705880003</t>
  </si>
  <si>
    <t>'3313101701950001</t>
  </si>
  <si>
    <t>'3314030609920003</t>
  </si>
  <si>
    <t>'3313091105960004</t>
  </si>
  <si>
    <t>'3314033012970004</t>
  </si>
  <si>
    <t>'3313132107950003</t>
  </si>
  <si>
    <t>'3314112001910001</t>
  </si>
  <si>
    <t>'3313142910940002</t>
  </si>
  <si>
    <t>'3314092502980006</t>
  </si>
  <si>
    <t>'3372011108830004</t>
  </si>
  <si>
    <t>3313114608960003</t>
  </si>
  <si>
    <t>3313100612010005</t>
  </si>
  <si>
    <t>3314116611010002</t>
  </si>
  <si>
    <t>'3313092707920004</t>
  </si>
  <si>
    <t>'3313141802950004</t>
  </si>
  <si>
    <t>'3314111011860002</t>
  </si>
  <si>
    <t>'3322102212990003</t>
  </si>
  <si>
    <t>'3313131105930001</t>
  </si>
  <si>
    <t>'33131092810960001</t>
  </si>
  <si>
    <t>'3314091402940002</t>
  </si>
  <si>
    <t>'3313140212960002</t>
  </si>
  <si>
    <t>'3313142412900002</t>
  </si>
  <si>
    <t>'3313153105970002</t>
  </si>
  <si>
    <t>'3309062702790003</t>
  </si>
  <si>
    <t>'3311112107980002</t>
  </si>
  <si>
    <t>'3311122411960003</t>
  </si>
  <si>
    <t>'3313092411830001</t>
  </si>
  <si>
    <t>'3314112201990001</t>
  </si>
  <si>
    <t>'3313144212000003</t>
  </si>
  <si>
    <t>'3314142206010001</t>
  </si>
  <si>
    <t>'331410607040001</t>
  </si>
  <si>
    <t>'331311805950003</t>
  </si>
  <si>
    <t>'3313104709040001</t>
  </si>
  <si>
    <t>'3311046808980000</t>
  </si>
  <si>
    <t>'3313102911020001</t>
  </si>
  <si>
    <t>'3313141412990002</t>
  </si>
  <si>
    <t>3314082504900002</t>
  </si>
  <si>
    <t>'3313090303930002</t>
  </si>
  <si>
    <t>'3313171005000001</t>
  </si>
  <si>
    <t>'3311110803010002</t>
  </si>
  <si>
    <t>'3311071411980004</t>
  </si>
  <si>
    <t>'3314071601950005</t>
  </si>
  <si>
    <t>'3312121510890001</t>
  </si>
  <si>
    <t>'3313140703950002</t>
  </si>
  <si>
    <t>'6271030108990004</t>
  </si>
  <si>
    <t>3314152809010004</t>
  </si>
  <si>
    <t>3316062102000001</t>
  </si>
  <si>
    <t>3507170603980002</t>
  </si>
  <si>
    <t>3313102904000001</t>
  </si>
  <si>
    <t>3314096809020002</t>
  </si>
  <si>
    <t>3313090602990004</t>
  </si>
  <si>
    <t>3313090302970002</t>
  </si>
  <si>
    <t>3311060810920003</t>
  </si>
  <si>
    <t>3314152701980004</t>
  </si>
  <si>
    <t>3313151708010002</t>
  </si>
  <si>
    <t>3312222305990002</t>
  </si>
  <si>
    <t>3312091611020001</t>
  </si>
  <si>
    <t>3311111608900002</t>
  </si>
  <si>
    <t>3313093005040002</t>
  </si>
  <si>
    <t>3311082204940001</t>
  </si>
  <si>
    <t>3314112909030001</t>
  </si>
  <si>
    <t>3201030106900002</t>
  </si>
  <si>
    <t>3313160906030001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</si>
</sst>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21]dd\ mmmm\ yyyy;@"/>
    <numFmt numFmtId="165" formatCode="[$-F800]dddd\,\ mmmm\ dd\,\ yyyy"/>
    <numFmt numFmtId="166" formatCode="dd/mm/yyyy;@"/>
  </numFmts>
  <fonts count="32" x14ac:knownFonts="1">
    <font>
      <sz val="11"/>
      <color theme="1"/>
      <name val="Calibri"/>
      <family val="2"/>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Arial"/>
      <family val="2"/>
    </font>
    <font>
      <b/>
      <sz val="11"/>
      <color theme="1"/>
      <name val="Arial"/>
      <family val="2"/>
    </font>
    <font>
      <sz val="10"/>
      <name val="Arial"/>
      <family val="2"/>
    </font>
    <font>
      <b/>
      <sz val="10"/>
      <color theme="1"/>
      <name val="Arial"/>
      <family val="2"/>
    </font>
    <font>
      <sz val="10"/>
      <color theme="1"/>
      <name val="Arial"/>
      <family val="2"/>
    </font>
    <font>
      <b/>
      <sz val="12"/>
      <color theme="1"/>
      <name val="Arial"/>
      <family val="2"/>
    </font>
    <font>
      <sz val="11"/>
      <name val="Arial"/>
      <family val="2"/>
    </font>
    <font>
      <b/>
      <sz val="11"/>
      <name val="Arial"/>
      <family val="2"/>
    </font>
    <font>
      <sz val="11"/>
      <color rgb="FFFF0000"/>
      <name val="Arial"/>
      <family val="2"/>
    </font>
    <font>
      <sz val="11"/>
      <color theme="0"/>
      <name val="Arial"/>
      <family val="2"/>
    </font>
    <font>
      <sz val="10"/>
      <color rgb="FF000000"/>
      <name val="Calibri"/>
      <family val="2"/>
      <scheme val="minor"/>
    </font>
    <font>
      <sz val="12"/>
      <color theme="1"/>
      <name val="Arial"/>
      <family val="2"/>
    </font>
    <font>
      <b/>
      <sz val="16"/>
      <color theme="1"/>
      <name val="Arial"/>
      <family val="2"/>
    </font>
    <font>
      <b/>
      <sz val="11"/>
      <color theme="4" tint="-0.249977111117893"/>
      <name val="Arial"/>
      <family val="2"/>
    </font>
    <font>
      <sz val="11"/>
      <color rgb="FF000000"/>
      <name val="Arial"/>
      <family val="2"/>
    </font>
    <font>
      <b/>
      <sz val="14"/>
      <color theme="1"/>
      <name val="Arial"/>
      <family val="2"/>
    </font>
    <font>
      <b/>
      <sz val="16"/>
      <name val="Arial"/>
      <family val="2"/>
    </font>
    <font>
      <b/>
      <sz val="11"/>
      <color rgb="FFFF0000"/>
      <name val="Arial"/>
      <family val="2"/>
    </font>
    <font>
      <u/>
      <sz val="11"/>
      <color theme="10"/>
      <name val="Calibri"/>
      <family val="2"/>
      <scheme val="minor"/>
    </font>
    <font>
      <b/>
      <sz val="12"/>
      <name val="Arial"/>
      <family val="2"/>
    </font>
    <font>
      <sz val="12"/>
      <color theme="1"/>
      <name val="Calibri"/>
      <family val="2"/>
      <charset val="1"/>
      <scheme val="minor"/>
    </font>
    <font>
      <sz val="12"/>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style="thin">
        <color indexed="64"/>
      </right>
      <top/>
      <bottom style="thin">
        <color indexed="64"/>
      </bottom>
      <diagonal/>
    </border>
    <border>
      <left/>
      <right style="thin">
        <color indexed="64"/>
      </right>
      <top/>
      <bottom/>
      <diagonal/>
    </border>
    <border>
      <left/>
      <right style="thin">
        <color auto="1"/>
      </right>
      <top style="thin">
        <color auto="1"/>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bottom/>
      <diagonal/>
    </border>
  </borders>
  <cellStyleXfs count="13">
    <xf numFmtId="0" fontId="0" fillId="0" borderId="0"/>
    <xf numFmtId="0" fontId="12" fillId="0" borderId="0"/>
    <xf numFmtId="0" fontId="9" fillId="0" borderId="0"/>
    <xf numFmtId="0" fontId="8" fillId="0" borderId="0"/>
    <xf numFmtId="0" fontId="7" fillId="0" borderId="0"/>
    <xf numFmtId="0" fontId="20" fillId="0" borderId="0"/>
    <xf numFmtId="0" fontId="6" fillId="0" borderId="0"/>
    <xf numFmtId="0" fontId="5" fillId="0" borderId="0"/>
    <xf numFmtId="0" fontId="4" fillId="0" borderId="0"/>
    <xf numFmtId="0" fontId="3" fillId="0" borderId="0"/>
    <xf numFmtId="0" fontId="28" fillId="0" borderId="0" applyNumberFormat="0" applyFill="0" applyBorder="0" applyAlignment="0" applyProtection="0"/>
    <xf numFmtId="0" fontId="2" fillId="0" borderId="0"/>
    <xf numFmtId="0" fontId="1" fillId="0" borderId="0"/>
  </cellStyleXfs>
  <cellXfs count="387">
    <xf numFmtId="0" fontId="0" fillId="0" borderId="0" xfId="0"/>
    <xf numFmtId="0" fontId="10" fillId="0" borderId="0" xfId="0" applyFont="1"/>
    <xf numFmtId="0" fontId="14" fillId="0" borderId="1" xfId="0" applyFont="1" applyBorder="1" applyAlignment="1">
      <alignment horizontal="center" vertical="center" wrapText="1"/>
    </xf>
    <xf numFmtId="0" fontId="14" fillId="0" borderId="0" xfId="0" applyFont="1" applyAlignment="1">
      <alignment horizontal="center" vertical="center"/>
    </xf>
    <xf numFmtId="0" fontId="14" fillId="0" borderId="1" xfId="0" applyFont="1" applyBorder="1" applyAlignment="1">
      <alignment horizontal="center" vertical="center"/>
    </xf>
    <xf numFmtId="0" fontId="13" fillId="0" borderId="1" xfId="0" applyFont="1" applyBorder="1" applyAlignment="1">
      <alignment horizontal="center" vertical="center"/>
    </xf>
    <xf numFmtId="0" fontId="14" fillId="0" borderId="0" xfId="0" applyFont="1" applyAlignment="1">
      <alignment horizontal="left" vertical="center"/>
    </xf>
    <xf numFmtId="0" fontId="11" fillId="0" borderId="0" xfId="0" applyFont="1" applyAlignment="1">
      <alignment horizontal="center" vertical="center" wrapText="1"/>
    </xf>
    <xf numFmtId="0" fontId="10" fillId="0" borderId="0" xfId="0" applyFont="1" applyAlignment="1">
      <alignment horizontal="left" vertical="center"/>
    </xf>
    <xf numFmtId="0" fontId="10"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0" fillId="0" borderId="0" xfId="0" applyFont="1" applyAlignment="1">
      <alignment vertical="center"/>
    </xf>
    <xf numFmtId="0" fontId="10" fillId="0" borderId="5" xfId="0" applyFont="1" applyBorder="1" applyAlignment="1">
      <alignment horizontal="center" vertical="center"/>
    </xf>
    <xf numFmtId="0" fontId="18" fillId="0" borderId="5" xfId="0" applyFont="1" applyBorder="1" applyAlignment="1">
      <alignment horizontal="left" vertical="center"/>
    </xf>
    <xf numFmtId="0" fontId="10" fillId="0" borderId="5" xfId="0" applyFont="1" applyBorder="1" applyAlignment="1">
      <alignment horizontal="left" vertical="center"/>
    </xf>
    <xf numFmtId="0" fontId="16" fillId="0" borderId="5" xfId="0" applyFont="1" applyBorder="1" applyAlignment="1">
      <alignment horizontal="center" vertical="center"/>
    </xf>
    <xf numFmtId="0" fontId="17" fillId="0" borderId="8" xfId="0" applyFont="1" applyBorder="1" applyAlignment="1">
      <alignment horizontal="center" vertical="center" wrapText="1"/>
    </xf>
    <xf numFmtId="0" fontId="18" fillId="0" borderId="1" xfId="0" applyFont="1" applyBorder="1" applyAlignment="1">
      <alignment horizontal="left" vertical="center"/>
    </xf>
    <xf numFmtId="0" fontId="16" fillId="0" borderId="1" xfId="0" applyFont="1" applyBorder="1" applyAlignment="1">
      <alignment horizontal="left" vertical="center"/>
    </xf>
    <xf numFmtId="0" fontId="18" fillId="0" borderId="1" xfId="0" applyFont="1" applyBorder="1" applyAlignment="1">
      <alignment vertical="center"/>
    </xf>
    <xf numFmtId="0" fontId="10" fillId="0" borderId="1" xfId="0" applyFont="1" applyBorder="1" applyAlignment="1">
      <alignment vertical="center"/>
    </xf>
    <xf numFmtId="0" fontId="16" fillId="0" borderId="1" xfId="0" applyFont="1" applyBorder="1" applyAlignment="1">
      <alignment horizontal="center" vertical="center"/>
    </xf>
    <xf numFmtId="0" fontId="10" fillId="0" borderId="1" xfId="0" applyFont="1" applyBorder="1" applyAlignment="1">
      <alignment horizontal="left" vertical="center"/>
    </xf>
    <xf numFmtId="0" fontId="18" fillId="0" borderId="0" xfId="0" applyFont="1" applyAlignment="1">
      <alignment horizontal="left" vertical="center"/>
    </xf>
    <xf numFmtId="0" fontId="19" fillId="0" borderId="0" xfId="0" applyFont="1" applyAlignment="1">
      <alignment vertical="center"/>
    </xf>
    <xf numFmtId="0" fontId="17" fillId="0" borderId="4" xfId="0" applyFont="1" applyBorder="1" applyAlignment="1">
      <alignment horizontal="center" vertical="center"/>
    </xf>
    <xf numFmtId="0" fontId="11" fillId="0" borderId="0" xfId="0" applyFont="1" applyAlignment="1">
      <alignment horizontal="left" vertical="center"/>
    </xf>
    <xf numFmtId="0" fontId="17" fillId="0" borderId="1" xfId="0" applyFont="1" applyBorder="1" applyAlignment="1">
      <alignment horizontal="center" vertical="center" wrapText="1"/>
    </xf>
    <xf numFmtId="0" fontId="10" fillId="0" borderId="4" xfId="0" applyFont="1" applyBorder="1" applyAlignment="1">
      <alignment horizontal="left" vertical="center"/>
    </xf>
    <xf numFmtId="0" fontId="16" fillId="0" borderId="4" xfId="0" applyFont="1" applyBorder="1" applyAlignment="1">
      <alignment horizontal="center" vertical="center"/>
    </xf>
    <xf numFmtId="0" fontId="16" fillId="0" borderId="1" xfId="0" applyFont="1" applyBorder="1" applyAlignment="1">
      <alignment vertical="center"/>
    </xf>
    <xf numFmtId="0" fontId="14" fillId="0" borderId="1" xfId="0" applyFont="1" applyBorder="1" applyAlignment="1">
      <alignment horizontal="left" vertical="center"/>
    </xf>
    <xf numFmtId="0" fontId="13" fillId="4" borderId="1" xfId="0" applyFont="1" applyFill="1" applyBorder="1" applyAlignment="1">
      <alignment horizontal="center" vertical="center"/>
    </xf>
    <xf numFmtId="0" fontId="16" fillId="0" borderId="0" xfId="0" applyFont="1" applyAlignment="1">
      <alignment vertical="center"/>
    </xf>
    <xf numFmtId="0" fontId="16" fillId="0" borderId="0" xfId="0" applyFont="1" applyAlignment="1">
      <alignment horizontal="left" vertical="center"/>
    </xf>
    <xf numFmtId="0" fontId="16" fillId="0" borderId="0" xfId="0" applyFont="1" applyAlignment="1">
      <alignment horizontal="left"/>
    </xf>
    <xf numFmtId="0" fontId="16" fillId="0" borderId="4" xfId="0" applyFont="1" applyBorder="1" applyAlignment="1">
      <alignment vertical="center"/>
    </xf>
    <xf numFmtId="0" fontId="16" fillId="0" borderId="4" xfId="0" applyFont="1" applyBorder="1" applyAlignment="1">
      <alignment horizontal="left" vertical="center"/>
    </xf>
    <xf numFmtId="15" fontId="10" fillId="0" borderId="1" xfId="0" applyNumberFormat="1" applyFont="1" applyBorder="1" applyAlignment="1">
      <alignment horizontal="center" vertical="center" wrapText="1"/>
    </xf>
    <xf numFmtId="0" fontId="13" fillId="0" borderId="0" xfId="0" applyFont="1" applyAlignment="1">
      <alignment horizontal="center" vertical="center"/>
    </xf>
    <xf numFmtId="0" fontId="11" fillId="0" borderId="1" xfId="0" applyFont="1" applyBorder="1" applyAlignment="1">
      <alignment horizontal="center" vertical="center"/>
    </xf>
    <xf numFmtId="0" fontId="10" fillId="0" borderId="1" xfId="0" applyFont="1" applyBorder="1" applyAlignment="1">
      <alignment horizontal="center" vertical="center"/>
    </xf>
    <xf numFmtId="0" fontId="11" fillId="5" borderId="1" xfId="0" applyFont="1" applyFill="1" applyBorder="1" applyAlignment="1">
      <alignment horizontal="center" vertical="center"/>
    </xf>
    <xf numFmtId="0" fontId="11" fillId="0" borderId="0" xfId="0" applyFont="1" applyAlignment="1">
      <alignment horizontal="center" vertical="center"/>
    </xf>
    <xf numFmtId="0" fontId="10" fillId="0" borderId="7" xfId="0" applyFont="1" applyBorder="1" applyAlignment="1">
      <alignment vertical="center"/>
    </xf>
    <xf numFmtId="0" fontId="10" fillId="2" borderId="1" xfId="0" applyFont="1" applyFill="1" applyBorder="1" applyAlignment="1">
      <alignment horizontal="left" vertical="center"/>
    </xf>
    <xf numFmtId="0" fontId="17" fillId="0" borderId="1" xfId="0" applyFont="1" applyBorder="1" applyAlignment="1">
      <alignment horizontal="left" vertical="center"/>
    </xf>
    <xf numFmtId="0" fontId="16" fillId="0" borderId="0" xfId="0" applyFont="1"/>
    <xf numFmtId="164" fontId="16" fillId="0" borderId="1" xfId="0" applyNumberFormat="1" applyFont="1" applyBorder="1" applyAlignment="1">
      <alignment horizontal="left" vertical="center"/>
    </xf>
    <xf numFmtId="165" fontId="16" fillId="0" borderId="0" xfId="0" applyNumberFormat="1" applyFont="1" applyAlignment="1">
      <alignment horizontal="left"/>
    </xf>
    <xf numFmtId="164" fontId="10" fillId="0" borderId="1" xfId="0" applyNumberFormat="1" applyFont="1" applyBorder="1" applyAlignment="1">
      <alignment horizontal="left" vertical="center"/>
    </xf>
    <xf numFmtId="15" fontId="11" fillId="0" borderId="1" xfId="0" applyNumberFormat="1" applyFont="1" applyBorder="1" applyAlignment="1">
      <alignment horizontal="center" vertical="center" wrapText="1"/>
    </xf>
    <xf numFmtId="0" fontId="10" fillId="0" borderId="1" xfId="0" applyFont="1" applyBorder="1" applyAlignment="1">
      <alignment vertical="center" wrapText="1"/>
    </xf>
    <xf numFmtId="14" fontId="10" fillId="0" borderId="1" xfId="0" applyNumberFormat="1" applyFont="1" applyBorder="1" applyAlignment="1">
      <alignment horizontal="left" vertical="center" wrapText="1"/>
    </xf>
    <xf numFmtId="0" fontId="17" fillId="0" borderId="1" xfId="0" applyFont="1" applyBorder="1" applyAlignment="1">
      <alignment horizontal="center" vertical="center"/>
    </xf>
    <xf numFmtId="0" fontId="10" fillId="0" borderId="1" xfId="0" applyFont="1" applyBorder="1" applyAlignment="1">
      <alignment horizontal="left" vertical="center" wrapText="1"/>
    </xf>
    <xf numFmtId="0" fontId="10" fillId="6" borderId="1" xfId="0" applyFont="1" applyFill="1" applyBorder="1" applyAlignment="1">
      <alignment horizontal="center" vertical="center"/>
    </xf>
    <xf numFmtId="0" fontId="11" fillId="6" borderId="1" xfId="0" applyFont="1" applyFill="1" applyBorder="1" applyAlignment="1">
      <alignment horizontal="left" vertical="center"/>
    </xf>
    <xf numFmtId="0" fontId="11" fillId="6" borderId="1" xfId="0" applyFont="1" applyFill="1" applyBorder="1" applyAlignment="1">
      <alignment horizontal="center" vertical="center"/>
    </xf>
    <xf numFmtId="0" fontId="17" fillId="0" borderId="0" xfId="0" applyFont="1" applyAlignment="1">
      <alignment horizontal="center" vertical="center" wrapText="1"/>
    </xf>
    <xf numFmtId="15" fontId="10" fillId="0" borderId="0" xfId="0" applyNumberFormat="1" applyFont="1" applyAlignment="1">
      <alignment horizontal="left" vertical="center"/>
    </xf>
    <xf numFmtId="0" fontId="15" fillId="0" borderId="0" xfId="0" applyFont="1" applyAlignment="1">
      <alignment vertical="center"/>
    </xf>
    <xf numFmtId="164" fontId="16" fillId="0" borderId="0" xfId="0" applyNumberFormat="1" applyFont="1" applyAlignment="1">
      <alignment horizontal="left" vertical="center"/>
    </xf>
    <xf numFmtId="164" fontId="17" fillId="0" borderId="1" xfId="0" applyNumberFormat="1" applyFont="1" applyBorder="1" applyAlignment="1">
      <alignment horizontal="left" vertical="center"/>
    </xf>
    <xf numFmtId="164" fontId="16" fillId="0" borderId="1" xfId="0" quotePrefix="1" applyNumberFormat="1" applyFont="1" applyBorder="1" applyAlignment="1">
      <alignment horizontal="left" vertical="center"/>
    </xf>
    <xf numFmtId="166" fontId="16" fillId="0" borderId="0" xfId="0" applyNumberFormat="1" applyFont="1" applyAlignment="1">
      <alignment vertical="center"/>
    </xf>
    <xf numFmtId="166" fontId="10" fillId="0" borderId="0" xfId="0" applyNumberFormat="1" applyFont="1" applyAlignment="1">
      <alignment vertical="center"/>
    </xf>
    <xf numFmtId="0" fontId="10" fillId="0" borderId="2" xfId="0" applyFont="1" applyBorder="1" applyAlignment="1">
      <alignment vertical="center"/>
    </xf>
    <xf numFmtId="0" fontId="18" fillId="2" borderId="1" xfId="0" applyFont="1" applyFill="1" applyBorder="1" applyAlignment="1">
      <alignment horizontal="left" vertical="center"/>
    </xf>
    <xf numFmtId="0" fontId="10" fillId="2" borderId="1" xfId="0" applyFont="1" applyFill="1" applyBorder="1" applyAlignment="1">
      <alignment vertical="center"/>
    </xf>
    <xf numFmtId="0" fontId="18" fillId="2" borderId="1" xfId="0" applyFont="1" applyFill="1" applyBorder="1" applyAlignment="1">
      <alignment vertical="center"/>
    </xf>
    <xf numFmtId="164" fontId="10" fillId="0" borderId="0" xfId="0" applyNumberFormat="1" applyFont="1" applyAlignment="1">
      <alignment horizontal="left" vertical="center"/>
    </xf>
    <xf numFmtId="0" fontId="10" fillId="0" borderId="11" xfId="0" applyFont="1" applyBorder="1" applyAlignment="1">
      <alignment vertical="center"/>
    </xf>
    <xf numFmtId="0" fontId="10" fillId="0" borderId="12" xfId="0" applyFont="1" applyBorder="1" applyAlignment="1">
      <alignment vertical="center"/>
    </xf>
    <xf numFmtId="164" fontId="11" fillId="0" borderId="0" xfId="0" applyNumberFormat="1" applyFont="1" applyAlignment="1">
      <alignment horizontal="left" vertical="center"/>
    </xf>
    <xf numFmtId="164" fontId="10" fillId="0" borderId="0" xfId="0" applyNumberFormat="1" applyFont="1" applyAlignment="1">
      <alignment horizontal="left" vertical="center" wrapText="1"/>
    </xf>
    <xf numFmtId="164" fontId="11" fillId="0" borderId="1" xfId="0" applyNumberFormat="1" applyFont="1" applyBorder="1" applyAlignment="1">
      <alignment horizontal="center" vertical="center" wrapText="1"/>
    </xf>
    <xf numFmtId="164" fontId="10" fillId="0" borderId="5" xfId="0" applyNumberFormat="1" applyFont="1" applyBorder="1" applyAlignment="1">
      <alignment horizontal="left" vertical="center" wrapText="1"/>
    </xf>
    <xf numFmtId="164" fontId="10" fillId="0" borderId="1" xfId="0" applyNumberFormat="1" applyFont="1" applyBorder="1" applyAlignment="1">
      <alignment horizontal="left" vertical="center" wrapText="1"/>
    </xf>
    <xf numFmtId="164" fontId="16" fillId="0" borderId="1" xfId="0" applyNumberFormat="1" applyFont="1" applyBorder="1" applyAlignment="1">
      <alignment horizontal="left" vertical="center" wrapText="1"/>
    </xf>
    <xf numFmtId="164" fontId="10" fillId="0" borderId="1" xfId="0" applyNumberFormat="1" applyFont="1" applyBorder="1" applyAlignment="1">
      <alignment vertical="center" wrapText="1"/>
    </xf>
    <xf numFmtId="164" fontId="10" fillId="0" borderId="4" xfId="0" applyNumberFormat="1" applyFont="1" applyBorder="1" applyAlignment="1">
      <alignment horizontal="left" vertical="center" wrapText="1"/>
    </xf>
    <xf numFmtId="164" fontId="16" fillId="0" borderId="0" xfId="0" applyNumberFormat="1" applyFont="1" applyAlignment="1">
      <alignment vertical="center"/>
    </xf>
    <xf numFmtId="0" fontId="11" fillId="0" borderId="1" xfId="0" applyFont="1" applyBorder="1" applyAlignment="1">
      <alignment horizontal="center" vertical="center" wrapText="1"/>
    </xf>
    <xf numFmtId="0" fontId="10" fillId="0" borderId="0" xfId="0" applyFont="1" applyAlignment="1">
      <alignment horizontal="right" vertical="center"/>
    </xf>
    <xf numFmtId="0" fontId="13" fillId="4" borderId="2" xfId="0" applyFont="1" applyFill="1" applyBorder="1" applyAlignment="1">
      <alignment horizontal="left" vertical="center"/>
    </xf>
    <xf numFmtId="0" fontId="13" fillId="4" borderId="3" xfId="0" applyFont="1" applyFill="1" applyBorder="1" applyAlignment="1">
      <alignment horizontal="left" vertical="center"/>
    </xf>
    <xf numFmtId="164" fontId="11" fillId="0" borderId="2" xfId="0" applyNumberFormat="1" applyFont="1" applyBorder="1" applyAlignment="1">
      <alignment horizontal="center" vertical="center" wrapText="1"/>
    </xf>
    <xf numFmtId="164" fontId="10" fillId="0" borderId="13" xfId="0" applyNumberFormat="1" applyFont="1" applyBorder="1" applyAlignment="1">
      <alignment horizontal="left" vertical="center" wrapText="1"/>
    </xf>
    <xf numFmtId="164" fontId="10" fillId="0" borderId="2" xfId="0" applyNumberFormat="1" applyFont="1" applyBorder="1" applyAlignment="1">
      <alignment horizontal="left" vertical="center" wrapText="1"/>
    </xf>
    <xf numFmtId="164" fontId="10" fillId="0" borderId="2" xfId="0" applyNumberFormat="1" applyFont="1" applyBorder="1" applyAlignment="1">
      <alignment horizontal="left" vertical="center"/>
    </xf>
    <xf numFmtId="164" fontId="16" fillId="0" borderId="2" xfId="0" applyNumberFormat="1" applyFont="1" applyBorder="1" applyAlignment="1">
      <alignment horizontal="left" vertical="center" wrapText="1"/>
    </xf>
    <xf numFmtId="164" fontId="10" fillId="0" borderId="8" xfId="0" applyNumberFormat="1" applyFont="1" applyBorder="1" applyAlignment="1">
      <alignment horizontal="left" vertical="center"/>
    </xf>
    <xf numFmtId="164" fontId="10" fillId="0" borderId="3" xfId="0" applyNumberFormat="1" applyFont="1" applyBorder="1" applyAlignment="1">
      <alignment horizontal="left" vertical="center"/>
    </xf>
    <xf numFmtId="164" fontId="16" fillId="0" borderId="3" xfId="0" applyNumberFormat="1" applyFont="1" applyBorder="1" applyAlignment="1">
      <alignment horizontal="left" vertical="center"/>
    </xf>
    <xf numFmtId="164" fontId="10" fillId="0" borderId="2" xfId="0" applyNumberFormat="1" applyFont="1" applyBorder="1" applyAlignment="1">
      <alignment vertical="center" wrapText="1"/>
    </xf>
    <xf numFmtId="0" fontId="11" fillId="0" borderId="2" xfId="0" applyFont="1" applyBorder="1" applyAlignment="1">
      <alignment horizontal="center" vertical="center"/>
    </xf>
    <xf numFmtId="0" fontId="10" fillId="0" borderId="2" xfId="0" applyFont="1" applyBorder="1" applyAlignment="1">
      <alignment horizontal="center" vertical="center"/>
    </xf>
    <xf numFmtId="0" fontId="15" fillId="0" borderId="0" xfId="0" applyFont="1" applyAlignment="1">
      <alignment horizontal="left" vertical="center"/>
    </xf>
    <xf numFmtId="164" fontId="11" fillId="0" borderId="0" xfId="0" applyNumberFormat="1" applyFont="1" applyAlignment="1">
      <alignment horizontal="center" vertical="center"/>
    </xf>
    <xf numFmtId="164" fontId="11" fillId="0" borderId="3"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164" fontId="10" fillId="0" borderId="0" xfId="0" applyNumberFormat="1" applyFont="1"/>
    <xf numFmtId="0" fontId="17" fillId="0" borderId="0" xfId="0" applyFont="1" applyAlignment="1">
      <alignment horizontal="left" vertical="center"/>
    </xf>
    <xf numFmtId="164" fontId="10" fillId="0" borderId="6" xfId="0" applyNumberFormat="1" applyFont="1" applyBorder="1" applyAlignment="1">
      <alignment horizontal="left" vertical="center" wrapText="1"/>
    </xf>
    <xf numFmtId="0" fontId="17" fillId="0" borderId="1" xfId="0" applyFont="1" applyBorder="1" applyAlignment="1">
      <alignment horizontal="left" vertical="center" wrapText="1"/>
    </xf>
    <xf numFmtId="0" fontId="16" fillId="0" borderId="1" xfId="0" applyFont="1" applyBorder="1" applyAlignment="1">
      <alignment horizontal="left" vertical="center" wrapText="1"/>
    </xf>
    <xf numFmtId="0" fontId="16" fillId="6" borderId="1" xfId="0" applyFont="1" applyFill="1" applyBorder="1" applyAlignment="1">
      <alignment horizontal="center" vertical="center"/>
    </xf>
    <xf numFmtId="0" fontId="16" fillId="6" borderId="1" xfId="0" applyFont="1" applyFill="1" applyBorder="1" applyAlignment="1">
      <alignment vertical="center"/>
    </xf>
    <xf numFmtId="0" fontId="16" fillId="6" borderId="1" xfId="0" applyFont="1" applyFill="1" applyBorder="1" applyAlignment="1">
      <alignment horizontal="left" vertical="center" wrapText="1"/>
    </xf>
    <xf numFmtId="0" fontId="16" fillId="6" borderId="1" xfId="0" applyFont="1" applyFill="1" applyBorder="1" applyAlignment="1">
      <alignment horizontal="left" vertical="center"/>
    </xf>
    <xf numFmtId="164" fontId="16" fillId="6" borderId="1" xfId="0" quotePrefix="1" applyNumberFormat="1" applyFont="1" applyFill="1" applyBorder="1" applyAlignment="1">
      <alignment horizontal="left" vertical="center"/>
    </xf>
    <xf numFmtId="164" fontId="16" fillId="6" borderId="1" xfId="0" applyNumberFormat="1" applyFont="1" applyFill="1" applyBorder="1" applyAlignment="1">
      <alignment horizontal="left" vertical="center"/>
    </xf>
    <xf numFmtId="0" fontId="10" fillId="6" borderId="1" xfId="0" applyFont="1" applyFill="1" applyBorder="1" applyAlignment="1">
      <alignment vertical="center"/>
    </xf>
    <xf numFmtId="0" fontId="10" fillId="6" borderId="1" xfId="0" applyFont="1" applyFill="1" applyBorder="1" applyAlignment="1">
      <alignment horizontal="left" vertical="center"/>
    </xf>
    <xf numFmtId="0" fontId="16" fillId="6" borderId="0" xfId="0" applyFont="1" applyFill="1" applyAlignment="1">
      <alignment horizontal="left"/>
    </xf>
    <xf numFmtId="0" fontId="18" fillId="6" borderId="1" xfId="0" applyFont="1" applyFill="1" applyBorder="1" applyAlignment="1">
      <alignment vertical="center"/>
    </xf>
    <xf numFmtId="0" fontId="10" fillId="6" borderId="1" xfId="0" applyFont="1" applyFill="1" applyBorder="1" applyAlignment="1">
      <alignment horizontal="left" vertical="center" wrapText="1"/>
    </xf>
    <xf numFmtId="0" fontId="18" fillId="6" borderId="1" xfId="0" applyFont="1" applyFill="1" applyBorder="1" applyAlignment="1">
      <alignment horizontal="left" vertical="center"/>
    </xf>
    <xf numFmtId="0" fontId="17" fillId="6" borderId="1" xfId="0" applyFont="1" applyFill="1" applyBorder="1" applyAlignment="1">
      <alignment horizontal="left" vertical="center"/>
    </xf>
    <xf numFmtId="15" fontId="10" fillId="6" borderId="1" xfId="0" applyNumberFormat="1" applyFont="1" applyFill="1" applyBorder="1" applyAlignment="1">
      <alignment horizontal="left" vertical="center" wrapText="1"/>
    </xf>
    <xf numFmtId="15" fontId="11" fillId="6" borderId="1" xfId="0" applyNumberFormat="1" applyFont="1" applyFill="1" applyBorder="1" applyAlignment="1">
      <alignment horizontal="left" vertical="center" wrapText="1"/>
    </xf>
    <xf numFmtId="0" fontId="10" fillId="6" borderId="2" xfId="0" applyFont="1" applyFill="1" applyBorder="1" applyAlignment="1">
      <alignment vertical="center"/>
    </xf>
    <xf numFmtId="0" fontId="17" fillId="6" borderId="4" xfId="0" applyFont="1" applyFill="1" applyBorder="1" applyAlignment="1">
      <alignment horizontal="left" vertical="center"/>
    </xf>
    <xf numFmtId="164" fontId="16" fillId="6" borderId="4" xfId="0" applyNumberFormat="1" applyFont="1" applyFill="1" applyBorder="1" applyAlignment="1">
      <alignment horizontal="left" vertical="center"/>
    </xf>
    <xf numFmtId="164" fontId="10" fillId="6" borderId="1" xfId="0" applyNumberFormat="1" applyFont="1" applyFill="1" applyBorder="1" applyAlignment="1">
      <alignment horizontal="left" vertical="center" wrapText="1"/>
    </xf>
    <xf numFmtId="0" fontId="17" fillId="6" borderId="2" xfId="0" applyFont="1" applyFill="1" applyBorder="1" applyAlignment="1">
      <alignment horizontal="left" vertical="center"/>
    </xf>
    <xf numFmtId="0" fontId="16" fillId="6" borderId="0" xfId="0" applyFont="1" applyFill="1" applyAlignment="1">
      <alignment horizontal="left" vertical="center"/>
    </xf>
    <xf numFmtId="0" fontId="14" fillId="0" borderId="7" xfId="0" applyFont="1" applyBorder="1" applyAlignment="1">
      <alignment horizontal="left" vertical="center"/>
    </xf>
    <xf numFmtId="0" fontId="13" fillId="4" borderId="1" xfId="0" applyFont="1" applyFill="1" applyBorder="1" applyAlignment="1">
      <alignment horizontal="right" vertical="center"/>
    </xf>
    <xf numFmtId="0" fontId="13" fillId="6" borderId="1" xfId="0" applyFont="1" applyFill="1" applyBorder="1" applyAlignment="1">
      <alignment horizontal="center" vertical="center"/>
    </xf>
    <xf numFmtId="0" fontId="10" fillId="0" borderId="0" xfId="8" applyFont="1" applyAlignment="1">
      <alignment vertical="center"/>
    </xf>
    <xf numFmtId="0" fontId="10" fillId="0" borderId="0" xfId="8" applyFont="1" applyAlignment="1">
      <alignment horizontal="left" vertical="center"/>
    </xf>
    <xf numFmtId="0" fontId="11" fillId="0" borderId="0" xfId="8" applyFont="1" applyAlignment="1">
      <alignment vertical="center"/>
    </xf>
    <xf numFmtId="0" fontId="10" fillId="0" borderId="0" xfId="8" applyFont="1" applyAlignment="1">
      <alignment horizontal="center" vertical="center"/>
    </xf>
    <xf numFmtId="0" fontId="19" fillId="0" borderId="0" xfId="8" applyFont="1" applyAlignment="1">
      <alignment vertical="center"/>
    </xf>
    <xf numFmtId="0" fontId="11" fillId="0" borderId="0" xfId="8" applyFont="1" applyAlignment="1">
      <alignment horizontal="center" vertical="center"/>
    </xf>
    <xf numFmtId="0" fontId="23" fillId="0" borderId="0" xfId="8" applyFont="1" applyAlignment="1">
      <alignment horizontal="right" vertical="center"/>
    </xf>
    <xf numFmtId="0" fontId="11" fillId="0" borderId="5" xfId="8" applyFont="1" applyBorder="1" applyAlignment="1">
      <alignment horizontal="center" vertical="center"/>
    </xf>
    <xf numFmtId="0" fontId="11" fillId="0" borderId="1" xfId="8" applyFont="1" applyBorder="1" applyAlignment="1">
      <alignment horizontal="left" vertical="center"/>
    </xf>
    <xf numFmtId="0" fontId="11" fillId="0" borderId="1" xfId="8" applyFont="1" applyBorder="1" applyAlignment="1">
      <alignment vertical="center"/>
    </xf>
    <xf numFmtId="0" fontId="11" fillId="0" borderId="5" xfId="8" applyFont="1" applyBorder="1" applyAlignment="1">
      <alignment vertical="center"/>
    </xf>
    <xf numFmtId="0" fontId="11" fillId="2" borderId="5" xfId="8" applyFont="1" applyFill="1" applyBorder="1" applyAlignment="1">
      <alignment vertical="center"/>
    </xf>
    <xf numFmtId="0" fontId="10" fillId="0" borderId="1" xfId="8" applyFont="1" applyBorder="1" applyAlignment="1">
      <alignment vertical="center"/>
    </xf>
    <xf numFmtId="0" fontId="10" fillId="2" borderId="1" xfId="8" applyFont="1" applyFill="1" applyBorder="1" applyAlignment="1">
      <alignment vertical="center"/>
    </xf>
    <xf numFmtId="0" fontId="17" fillId="0" borderId="1" xfId="8" applyFont="1" applyBorder="1" applyAlignment="1">
      <alignment vertical="center"/>
    </xf>
    <xf numFmtId="0" fontId="11" fillId="2" borderId="1" xfId="8" applyFont="1" applyFill="1" applyBorder="1" applyAlignment="1">
      <alignment vertical="center"/>
    </xf>
    <xf numFmtId="0" fontId="16" fillId="0" borderId="5" xfId="8" applyFont="1" applyBorder="1" applyAlignment="1">
      <alignment vertical="center"/>
    </xf>
    <xf numFmtId="0" fontId="16" fillId="0" borderId="1" xfId="8" applyFont="1" applyBorder="1" applyAlignment="1">
      <alignment vertical="center"/>
    </xf>
    <xf numFmtId="0" fontId="11" fillId="0" borderId="1" xfId="8" applyFont="1" applyBorder="1" applyAlignment="1">
      <alignment horizontal="center" vertical="center"/>
    </xf>
    <xf numFmtId="0" fontId="11" fillId="0" borderId="1" xfId="8" quotePrefix="1" applyFont="1" applyBorder="1" applyAlignment="1">
      <alignment vertical="center"/>
    </xf>
    <xf numFmtId="0" fontId="10" fillId="0" borderId="5" xfId="8" applyFont="1" applyBorder="1" applyAlignment="1">
      <alignment vertical="center"/>
    </xf>
    <xf numFmtId="0" fontId="10" fillId="0" borderId="5" xfId="8" quotePrefix="1" applyFont="1" applyBorder="1" applyAlignment="1">
      <alignment vertical="center"/>
    </xf>
    <xf numFmtId="0" fontId="10" fillId="2" borderId="5" xfId="8" applyFont="1" applyFill="1" applyBorder="1" applyAlignment="1">
      <alignment vertical="center"/>
    </xf>
    <xf numFmtId="0" fontId="16" fillId="0" borderId="1" xfId="8" quotePrefix="1" applyFont="1" applyBorder="1" applyAlignment="1">
      <alignment vertical="center"/>
    </xf>
    <xf numFmtId="0" fontId="17" fillId="0" borderId="5" xfId="8" applyFont="1" applyBorder="1" applyAlignment="1">
      <alignment vertical="center"/>
    </xf>
    <xf numFmtId="0" fontId="17" fillId="0" borderId="1" xfId="8" quotePrefix="1" applyFont="1" applyBorder="1" applyAlignment="1">
      <alignment vertical="center"/>
    </xf>
    <xf numFmtId="0" fontId="10" fillId="0" borderId="2" xfId="0" applyFont="1" applyBorder="1" applyAlignment="1">
      <alignment horizontal="justify" vertical="center"/>
    </xf>
    <xf numFmtId="0" fontId="10" fillId="0" borderId="0" xfId="8" applyFont="1" applyAlignment="1">
      <alignment horizontal="right" vertical="center"/>
    </xf>
    <xf numFmtId="0" fontId="19" fillId="0" borderId="1" xfId="0" applyFont="1" applyBorder="1" applyAlignment="1">
      <alignment vertical="center"/>
    </xf>
    <xf numFmtId="0" fontId="10" fillId="0" borderId="0" xfId="0" applyFont="1" applyAlignment="1">
      <alignment horizontal="left"/>
    </xf>
    <xf numFmtId="0" fontId="11" fillId="5" borderId="2" xfId="0" applyFont="1" applyFill="1" applyBorder="1" applyAlignment="1">
      <alignment horizontal="center" vertical="center" wrapText="1"/>
    </xf>
    <xf numFmtId="0" fontId="10" fillId="6" borderId="2" xfId="0" applyFont="1" applyFill="1" applyBorder="1" applyAlignment="1">
      <alignment horizontal="center" vertical="center"/>
    </xf>
    <xf numFmtId="0" fontId="16" fillId="0" borderId="2" xfId="0" applyFont="1" applyBorder="1" applyAlignment="1">
      <alignment horizontal="left" vertical="center"/>
    </xf>
    <xf numFmtId="0" fontId="16" fillId="6" borderId="2" xfId="0" applyFont="1" applyFill="1" applyBorder="1" applyAlignment="1">
      <alignment vertical="center"/>
    </xf>
    <xf numFmtId="0" fontId="16" fillId="0" borderId="2" xfId="0" applyFont="1" applyBorder="1" applyAlignment="1">
      <alignment vertical="center"/>
    </xf>
    <xf numFmtId="0" fontId="16" fillId="6" borderId="2" xfId="0" applyFont="1" applyFill="1" applyBorder="1" applyAlignment="1">
      <alignment horizontal="left" vertical="center"/>
    </xf>
    <xf numFmtId="164" fontId="17" fillId="0" borderId="1" xfId="0" applyNumberFormat="1" applyFont="1" applyBorder="1" applyAlignment="1">
      <alignment horizontal="center" vertical="center"/>
    </xf>
    <xf numFmtId="164" fontId="16" fillId="6" borderId="3" xfId="0" applyNumberFormat="1" applyFont="1" applyFill="1" applyBorder="1" applyAlignment="1">
      <alignment vertical="center"/>
    </xf>
    <xf numFmtId="164" fontId="16" fillId="0" borderId="3" xfId="0" applyNumberFormat="1" applyFont="1" applyBorder="1" applyAlignment="1">
      <alignment vertical="center"/>
    </xf>
    <xf numFmtId="164" fontId="10" fillId="6" borderId="3" xfId="0" applyNumberFormat="1" applyFont="1" applyFill="1" applyBorder="1" applyAlignment="1">
      <alignment vertical="center"/>
    </xf>
    <xf numFmtId="164" fontId="16" fillId="6" borderId="3" xfId="0" applyNumberFormat="1" applyFont="1" applyFill="1" applyBorder="1" applyAlignment="1">
      <alignment horizontal="left" vertical="center"/>
    </xf>
    <xf numFmtId="164" fontId="10" fillId="0" borderId="3" xfId="0" applyNumberFormat="1" applyFont="1" applyBorder="1" applyAlignment="1">
      <alignment vertical="center"/>
    </xf>
    <xf numFmtId="164" fontId="10" fillId="6" borderId="3" xfId="0" applyNumberFormat="1" applyFont="1" applyFill="1" applyBorder="1" applyAlignment="1">
      <alignment horizontal="left" vertical="center"/>
    </xf>
    <xf numFmtId="164" fontId="16" fillId="0" borderId="0" xfId="0" applyNumberFormat="1" applyFont="1" applyAlignment="1">
      <alignment horizontal="left"/>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0" fillId="0" borderId="14" xfId="0" applyFont="1" applyBorder="1" applyAlignment="1">
      <alignment horizontal="center" vertical="center"/>
    </xf>
    <xf numFmtId="0" fontId="10" fillId="0" borderId="9" xfId="0" applyFont="1" applyBorder="1" applyAlignment="1">
      <alignment horizontal="center" vertical="center"/>
    </xf>
    <xf numFmtId="0" fontId="10" fillId="0" borderId="13" xfId="0" applyFont="1" applyBorder="1" applyAlignment="1">
      <alignment horizontal="center" vertical="center"/>
    </xf>
    <xf numFmtId="0" fontId="10" fillId="0" borderId="8"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9" xfId="0" applyFont="1" applyBorder="1" applyAlignment="1">
      <alignment horizontal="center" vertical="center"/>
    </xf>
    <xf numFmtId="0" fontId="21" fillId="0" borderId="14" xfId="0" applyFont="1" applyBorder="1" applyAlignment="1">
      <alignment horizontal="center" vertical="center"/>
    </xf>
    <xf numFmtId="0" fontId="21" fillId="0" borderId="13" xfId="0" applyFont="1" applyBorder="1" applyAlignment="1">
      <alignment horizontal="center" vertical="center"/>
    </xf>
    <xf numFmtId="0" fontId="21" fillId="0" borderId="0" xfId="0" applyFont="1" applyAlignment="1">
      <alignment horizontal="right" vertical="center"/>
    </xf>
    <xf numFmtId="0" fontId="10" fillId="0" borderId="8" xfId="0" applyFont="1" applyBorder="1" applyAlignment="1">
      <alignment vertical="center"/>
    </xf>
    <xf numFmtId="0" fontId="10" fillId="5" borderId="12" xfId="0" applyFont="1" applyFill="1" applyBorder="1" applyAlignment="1">
      <alignment vertical="center"/>
    </xf>
    <xf numFmtId="0" fontId="10" fillId="5" borderId="0" xfId="0" applyFont="1" applyFill="1" applyAlignment="1">
      <alignment vertical="center"/>
    </xf>
    <xf numFmtId="0" fontId="21" fillId="5" borderId="12" xfId="0" applyFont="1" applyFill="1" applyBorder="1" applyAlignment="1">
      <alignment horizontal="right" vertical="center"/>
    </xf>
    <xf numFmtId="164" fontId="10" fillId="2" borderId="1" xfId="0" applyNumberFormat="1" applyFont="1" applyFill="1" applyBorder="1" applyAlignment="1">
      <alignment horizontal="left" vertical="center"/>
    </xf>
    <xf numFmtId="164" fontId="10" fillId="0" borderId="1" xfId="0" quotePrefix="1" applyNumberFormat="1" applyFont="1" applyBorder="1" applyAlignment="1">
      <alignment horizontal="left" vertical="center"/>
    </xf>
    <xf numFmtId="164" fontId="10" fillId="2" borderId="1" xfId="0" quotePrefix="1" applyNumberFormat="1" applyFont="1" applyFill="1" applyBorder="1" applyAlignment="1">
      <alignment horizontal="left" vertical="center"/>
    </xf>
    <xf numFmtId="164" fontId="24" fillId="7" borderId="15" xfId="0" applyNumberFormat="1" applyFont="1" applyFill="1" applyBorder="1" applyAlignment="1">
      <alignment horizontal="left" vertical="center"/>
    </xf>
    <xf numFmtId="164" fontId="10" fillId="0" borderId="16" xfId="0" applyNumberFormat="1" applyFont="1" applyBorder="1" applyAlignment="1">
      <alignment horizontal="left" vertical="center"/>
    </xf>
    <xf numFmtId="164" fontId="10" fillId="0" borderId="15" xfId="0" applyNumberFormat="1" applyFont="1" applyBorder="1" applyAlignment="1">
      <alignment horizontal="left" vertical="center"/>
    </xf>
    <xf numFmtId="164" fontId="24" fillId="2" borderId="15" xfId="0" applyNumberFormat="1" applyFont="1" applyFill="1" applyBorder="1" applyAlignment="1">
      <alignment horizontal="left" vertical="center"/>
    </xf>
    <xf numFmtId="164" fontId="24" fillId="7" borderId="15" xfId="0" applyNumberFormat="1" applyFont="1" applyFill="1" applyBorder="1" applyAlignment="1">
      <alignment horizontal="left" vertical="center" wrapText="1"/>
    </xf>
    <xf numFmtId="164" fontId="10" fillId="2" borderId="16" xfId="0" applyNumberFormat="1" applyFont="1" applyFill="1" applyBorder="1" applyAlignment="1">
      <alignment horizontal="left" vertical="center"/>
    </xf>
    <xf numFmtId="164" fontId="16" fillId="0" borderId="1" xfId="2" quotePrefix="1" applyNumberFormat="1" applyFont="1" applyBorder="1" applyAlignment="1">
      <alignment horizontal="left" vertical="center"/>
    </xf>
    <xf numFmtId="164" fontId="10" fillId="0" borderId="1" xfId="2" quotePrefix="1" applyNumberFormat="1" applyFont="1" applyBorder="1" applyAlignment="1">
      <alignment horizontal="left" vertical="center"/>
    </xf>
    <xf numFmtId="0" fontId="10" fillId="0" borderId="15" xfId="0" applyFont="1" applyBorder="1" applyAlignment="1">
      <alignment horizontal="center" vertical="center"/>
    </xf>
    <xf numFmtId="0" fontId="10" fillId="0" borderId="15" xfId="0" applyFont="1" applyBorder="1" applyAlignment="1">
      <alignment horizontal="left" vertical="center" wrapText="1"/>
    </xf>
    <xf numFmtId="0" fontId="16" fillId="0" borderId="1" xfId="2" applyFont="1" applyBorder="1" applyAlignment="1">
      <alignment horizontal="center" vertical="center" wrapText="1"/>
    </xf>
    <xf numFmtId="0" fontId="16" fillId="0" borderId="1" xfId="2" applyFont="1" applyBorder="1" applyAlignment="1">
      <alignment horizontal="left" vertical="center" wrapText="1"/>
    </xf>
    <xf numFmtId="0" fontId="26" fillId="0" borderId="0" xfId="0" applyFont="1" applyAlignment="1">
      <alignment horizontal="center" vertical="center"/>
    </xf>
    <xf numFmtId="0" fontId="16" fillId="2" borderId="1" xfId="0" applyFont="1" applyFill="1" applyBorder="1" applyAlignment="1">
      <alignment horizontal="center" vertical="center"/>
    </xf>
    <xf numFmtId="0" fontId="16" fillId="0" borderId="0" xfId="0" applyFont="1" applyAlignment="1">
      <alignment horizontal="center"/>
    </xf>
    <xf numFmtId="0" fontId="10" fillId="2" borderId="1" xfId="0" applyFont="1" applyFill="1" applyBorder="1" applyAlignment="1">
      <alignment horizontal="center" vertical="center"/>
    </xf>
    <xf numFmtId="0" fontId="27" fillId="0" borderId="1" xfId="8" applyFont="1" applyBorder="1" applyAlignment="1">
      <alignment horizontal="left" vertical="center"/>
    </xf>
    <xf numFmtId="0" fontId="27" fillId="0" borderId="1" xfId="8" applyFont="1" applyBorder="1" applyAlignment="1">
      <alignment vertical="center"/>
    </xf>
    <xf numFmtId="0" fontId="10" fillId="0" borderId="1" xfId="8" applyFont="1" applyBorder="1" applyAlignment="1">
      <alignment horizontal="center" vertical="center"/>
    </xf>
    <xf numFmtId="0" fontId="16" fillId="0" borderId="5" xfId="8" applyFont="1" applyBorder="1" applyAlignment="1">
      <alignment horizontal="center" vertical="center"/>
    </xf>
    <xf numFmtId="0" fontId="16" fillId="0" borderId="1" xfId="8" applyFont="1" applyBorder="1" applyAlignment="1">
      <alignment horizontal="center" vertical="center"/>
    </xf>
    <xf numFmtId="0" fontId="17" fillId="0" borderId="5" xfId="8" applyFont="1" applyBorder="1" applyAlignment="1">
      <alignment horizontal="center" vertical="center"/>
    </xf>
    <xf numFmtId="0" fontId="17" fillId="0" borderId="1" xfId="8" applyFont="1" applyBorder="1" applyAlignment="1">
      <alignment horizontal="center" vertical="center"/>
    </xf>
    <xf numFmtId="0" fontId="19" fillId="0" borderId="1" xfId="8" applyFont="1" applyBorder="1" applyAlignment="1">
      <alignment vertical="center"/>
    </xf>
    <xf numFmtId="0" fontId="25" fillId="0" borderId="0" xfId="0" applyFont="1" applyAlignment="1">
      <alignment horizontal="center" vertical="center"/>
    </xf>
    <xf numFmtId="0" fontId="28" fillId="0" borderId="0" xfId="10" applyFill="1" applyBorder="1" applyAlignment="1">
      <alignment horizontal="left" vertical="center"/>
    </xf>
    <xf numFmtId="0" fontId="28" fillId="0" borderId="0" xfId="10" applyAlignment="1">
      <alignment horizontal="center" vertical="center"/>
    </xf>
    <xf numFmtId="0" fontId="28" fillId="0" borderId="0" xfId="10" applyAlignment="1">
      <alignment vertical="center"/>
    </xf>
    <xf numFmtId="164" fontId="17" fillId="0" borderId="1" xfId="0" applyNumberFormat="1" applyFont="1" applyBorder="1" applyAlignment="1">
      <alignment horizontal="center" vertical="center" wrapText="1"/>
    </xf>
    <xf numFmtId="164" fontId="17" fillId="0" borderId="2" xfId="0" applyNumberFormat="1" applyFont="1" applyBorder="1" applyAlignment="1">
      <alignment horizontal="center" vertical="center" wrapText="1"/>
    </xf>
    <xf numFmtId="164" fontId="17" fillId="0" borderId="3" xfId="0" applyNumberFormat="1" applyFont="1" applyBorder="1" applyAlignment="1">
      <alignment horizontal="center" vertical="center" wrapText="1"/>
    </xf>
    <xf numFmtId="0" fontId="16" fillId="0" borderId="5" xfId="0" applyFont="1" applyBorder="1" applyAlignment="1">
      <alignment horizontal="left" vertical="center"/>
    </xf>
    <xf numFmtId="164" fontId="16" fillId="0" borderId="8" xfId="0" applyNumberFormat="1" applyFont="1" applyBorder="1" applyAlignment="1">
      <alignment horizontal="left" vertical="center"/>
    </xf>
    <xf numFmtId="164" fontId="16" fillId="0" borderId="2" xfId="0" applyNumberFormat="1" applyFont="1" applyBorder="1" applyAlignment="1">
      <alignment horizontal="left"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164" fontId="16" fillId="0" borderId="1" xfId="0" applyNumberFormat="1" applyFont="1" applyBorder="1" applyAlignment="1">
      <alignment vertical="center" wrapText="1"/>
    </xf>
    <xf numFmtId="164" fontId="16" fillId="0" borderId="2" xfId="0" applyNumberFormat="1" applyFont="1" applyBorder="1" applyAlignment="1">
      <alignment vertical="center" wrapText="1"/>
    </xf>
    <xf numFmtId="164" fontId="16" fillId="0" borderId="15" xfId="0" applyNumberFormat="1" applyFont="1" applyBorder="1" applyAlignment="1">
      <alignment horizontal="left" vertical="center"/>
    </xf>
    <xf numFmtId="164" fontId="16" fillId="0" borderId="16" xfId="0" applyNumberFormat="1" applyFont="1" applyBorder="1" applyAlignment="1">
      <alignment horizontal="left" vertical="center"/>
    </xf>
    <xf numFmtId="15" fontId="17" fillId="0" borderId="1" xfId="0" applyNumberFormat="1" applyFont="1" applyBorder="1" applyAlignment="1">
      <alignment horizontal="center" vertical="center" wrapText="1"/>
    </xf>
    <xf numFmtId="0" fontId="16" fillId="0" borderId="15" xfId="0" applyFont="1" applyBorder="1" applyAlignment="1">
      <alignment horizontal="center" vertical="center"/>
    </xf>
    <xf numFmtId="164" fontId="16" fillId="0" borderId="4" xfId="0" applyNumberFormat="1" applyFont="1" applyBorder="1" applyAlignment="1">
      <alignment horizontal="left" vertical="center" wrapText="1"/>
    </xf>
    <xf numFmtId="164" fontId="16" fillId="0" borderId="6" xfId="0" applyNumberFormat="1" applyFont="1" applyBorder="1" applyAlignment="1">
      <alignment horizontal="left" vertical="center" wrapText="1"/>
    </xf>
    <xf numFmtId="15" fontId="16" fillId="0" borderId="1" xfId="0" applyNumberFormat="1" applyFont="1" applyBorder="1" applyAlignment="1">
      <alignment horizontal="center" vertical="center" wrapText="1"/>
    </xf>
    <xf numFmtId="0" fontId="16" fillId="0" borderId="1" xfId="0" applyFont="1" applyBorder="1" applyAlignment="1">
      <alignment vertical="center" wrapText="1"/>
    </xf>
    <xf numFmtId="0" fontId="12" fillId="0" borderId="1" xfId="2" applyFont="1" applyBorder="1" applyAlignment="1">
      <alignment horizontal="center" vertical="center"/>
    </xf>
    <xf numFmtId="0" fontId="16" fillId="0" borderId="1" xfId="0" applyFont="1" applyBorder="1" applyAlignment="1">
      <alignment horizontal="center" vertical="center" wrapText="1"/>
    </xf>
    <xf numFmtId="164" fontId="10" fillId="0" borderId="2" xfId="0" quotePrefix="1" applyNumberFormat="1" applyFont="1" applyBorder="1" applyAlignment="1">
      <alignment horizontal="left" vertical="center"/>
    </xf>
    <xf numFmtId="164" fontId="10" fillId="0" borderId="17" xfId="0" applyNumberFormat="1" applyFont="1" applyBorder="1" applyAlignment="1">
      <alignment horizontal="left" vertical="center"/>
    </xf>
    <xf numFmtId="0" fontId="10" fillId="0" borderId="2" xfId="0" applyFont="1" applyBorder="1" applyAlignment="1">
      <alignment horizontal="left" vertical="center"/>
    </xf>
    <xf numFmtId="0" fontId="10" fillId="0" borderId="0" xfId="0" applyFont="1" applyAlignment="1">
      <alignment horizontal="justify" vertical="center"/>
    </xf>
    <xf numFmtId="0" fontId="10" fillId="2" borderId="0" xfId="0" applyFont="1" applyFill="1" applyAlignment="1">
      <alignment vertical="center"/>
    </xf>
    <xf numFmtId="0" fontId="10" fillId="0" borderId="1" xfId="2" applyFont="1" applyBorder="1" applyAlignment="1">
      <alignment horizontal="center" vertical="center"/>
    </xf>
    <xf numFmtId="0" fontId="10" fillId="0" borderId="2" xfId="0" applyFont="1" applyBorder="1" applyAlignment="1">
      <alignment horizontal="left" vertical="center" wrapText="1"/>
    </xf>
    <xf numFmtId="0" fontId="10" fillId="0" borderId="2" xfId="0" applyFont="1" applyBorder="1" applyAlignment="1">
      <alignment horizontal="center" vertical="center" wrapText="1"/>
    </xf>
    <xf numFmtId="0" fontId="17" fillId="0" borderId="8" xfId="0" applyFont="1" applyBorder="1" applyAlignment="1">
      <alignment horizontal="left" vertical="center" wrapText="1"/>
    </xf>
    <xf numFmtId="0" fontId="18" fillId="8" borderId="1" xfId="0" applyFont="1" applyFill="1" applyBorder="1" applyAlignment="1">
      <alignment horizontal="left" vertical="center"/>
    </xf>
    <xf numFmtId="0" fontId="18" fillId="8" borderId="1" xfId="0" applyFont="1" applyFill="1" applyBorder="1" applyAlignment="1">
      <alignment vertical="center"/>
    </xf>
    <xf numFmtId="0" fontId="10" fillId="8" borderId="1" xfId="0" applyFont="1" applyFill="1" applyBorder="1" applyAlignment="1">
      <alignment horizontal="left" vertical="center"/>
    </xf>
    <xf numFmtId="0" fontId="16" fillId="8" borderId="1" xfId="0" applyFont="1" applyFill="1" applyBorder="1" applyAlignment="1">
      <alignment horizontal="left" vertical="center"/>
    </xf>
    <xf numFmtId="0" fontId="16" fillId="8" borderId="1" xfId="0" applyFont="1" applyFill="1" applyBorder="1" applyAlignment="1">
      <alignment vertical="center"/>
    </xf>
    <xf numFmtId="0" fontId="10" fillId="8" borderId="1" xfId="0" applyFont="1" applyFill="1" applyBorder="1" applyAlignment="1">
      <alignment vertical="center"/>
    </xf>
    <xf numFmtId="0" fontId="16" fillId="8" borderId="4" xfId="0" applyFont="1" applyFill="1" applyBorder="1" applyAlignment="1">
      <alignment vertical="center"/>
    </xf>
    <xf numFmtId="0" fontId="10" fillId="8" borderId="4" xfId="0" applyFont="1" applyFill="1" applyBorder="1" applyAlignment="1">
      <alignment horizontal="left" vertical="center"/>
    </xf>
    <xf numFmtId="0" fontId="30" fillId="0" borderId="1" xfId="0" applyFont="1" applyBorder="1" applyAlignment="1">
      <alignment vertical="center"/>
    </xf>
    <xf numFmtId="0" fontId="30" fillId="0" borderId="1" xfId="0" quotePrefix="1" applyFont="1" applyBorder="1" applyAlignment="1">
      <alignment vertical="center"/>
    </xf>
    <xf numFmtId="0" fontId="31" fillId="2" borderId="1" xfId="0" applyFont="1" applyFill="1" applyBorder="1" applyAlignment="1">
      <alignment vertical="center"/>
    </xf>
    <xf numFmtId="0" fontId="30" fillId="0" borderId="1" xfId="0" applyFont="1" applyBorder="1" applyAlignment="1">
      <alignment horizontal="center" vertical="center"/>
    </xf>
    <xf numFmtId="0" fontId="11" fillId="0" borderId="3" xfId="8" applyFont="1" applyBorder="1" applyAlignment="1">
      <alignment horizontal="center" vertical="center"/>
    </xf>
    <xf numFmtId="0" fontId="11" fillId="0" borderId="8" xfId="8" applyFont="1" applyBorder="1" applyAlignment="1">
      <alignment horizontal="center" vertical="center"/>
    </xf>
    <xf numFmtId="0" fontId="11" fillId="0" borderId="18" xfId="8" applyFont="1" applyBorder="1" applyAlignment="1">
      <alignment horizontal="center" vertical="center"/>
    </xf>
    <xf numFmtId="0" fontId="11" fillId="0" borderId="5" xfId="8" applyFont="1" applyBorder="1" applyAlignment="1">
      <alignment horizontal="center" vertical="center" wrapText="1"/>
    </xf>
    <xf numFmtId="0" fontId="11" fillId="0" borderId="10" xfId="8" applyFont="1" applyBorder="1" applyAlignment="1">
      <alignment horizontal="center" vertical="center"/>
    </xf>
    <xf numFmtId="0" fontId="10" fillId="0" borderId="6" xfId="0" applyFont="1" applyBorder="1" applyAlignment="1">
      <alignment horizontal="justify" vertical="center"/>
    </xf>
    <xf numFmtId="0" fontId="10" fillId="2" borderId="4" xfId="0" applyFont="1" applyFill="1" applyBorder="1" applyAlignment="1">
      <alignment vertical="center"/>
    </xf>
    <xf numFmtId="0" fontId="10" fillId="0" borderId="4" xfId="8" applyFont="1" applyBorder="1" applyAlignment="1">
      <alignment vertical="center"/>
    </xf>
    <xf numFmtId="0" fontId="16" fillId="0" borderId="5" xfId="0" applyFont="1" applyBorder="1" applyAlignment="1">
      <alignment vertical="center"/>
    </xf>
    <xf numFmtId="0" fontId="16" fillId="0" borderId="5" xfId="0" applyFont="1" applyBorder="1" applyAlignment="1">
      <alignment vertical="center" wrapText="1"/>
    </xf>
    <xf numFmtId="0" fontId="16" fillId="0" borderId="0" xfId="0" applyFont="1" applyAlignment="1">
      <alignment vertical="center" wrapText="1"/>
    </xf>
    <xf numFmtId="164" fontId="16" fillId="0" borderId="0" xfId="0" applyNumberFormat="1" applyFont="1" applyAlignment="1">
      <alignment horizontal="left" vertical="center" wrapText="1"/>
    </xf>
    <xf numFmtId="0" fontId="16" fillId="0" borderId="13" xfId="0" applyFont="1" applyBorder="1" applyAlignment="1">
      <alignment horizontal="left" vertical="center" wrapText="1"/>
    </xf>
    <xf numFmtId="0" fontId="16" fillId="0" borderId="2" xfId="0" applyFont="1" applyBorder="1" applyAlignment="1">
      <alignment horizontal="left" vertical="center" wrapText="1"/>
    </xf>
    <xf numFmtId="0" fontId="16" fillId="0" borderId="15" xfId="0" applyFont="1" applyBorder="1" applyAlignment="1">
      <alignment horizontal="left" vertical="center"/>
    </xf>
    <xf numFmtId="0" fontId="16" fillId="0" borderId="8" xfId="0" applyFont="1" applyBorder="1" applyAlignment="1">
      <alignment horizontal="center" vertical="center"/>
    </xf>
    <xf numFmtId="0" fontId="17" fillId="0" borderId="8" xfId="0" applyFont="1" applyBorder="1" applyAlignment="1">
      <alignment horizontal="center" vertical="center"/>
    </xf>
    <xf numFmtId="15" fontId="16" fillId="0" borderId="8" xfId="0" applyNumberFormat="1" applyFont="1" applyBorder="1" applyAlignment="1">
      <alignment horizontal="center" vertical="center" wrapText="1"/>
    </xf>
    <xf numFmtId="164" fontId="16" fillId="0" borderId="15" xfId="2" quotePrefix="1" applyNumberFormat="1" applyFont="1" applyBorder="1" applyAlignment="1">
      <alignment horizontal="left" vertical="center"/>
    </xf>
    <xf numFmtId="164" fontId="16" fillId="0" borderId="16" xfId="2" quotePrefix="1" applyNumberFormat="1" applyFont="1" applyBorder="1" applyAlignment="1">
      <alignment horizontal="left" vertical="center"/>
    </xf>
    <xf numFmtId="164" fontId="16" fillId="0" borderId="15" xfId="0" quotePrefix="1" applyNumberFormat="1" applyFont="1" applyBorder="1" applyAlignment="1">
      <alignment horizontal="left" vertical="center"/>
    </xf>
    <xf numFmtId="164" fontId="16" fillId="0" borderId="16" xfId="0" quotePrefix="1" applyNumberFormat="1" applyFont="1" applyBorder="1" applyAlignment="1">
      <alignment horizontal="left" vertical="center"/>
    </xf>
    <xf numFmtId="0" fontId="16" fillId="0" borderId="16" xfId="0" applyFont="1" applyBorder="1" applyAlignment="1">
      <alignment horizontal="left" vertical="center"/>
    </xf>
    <xf numFmtId="0" fontId="10" fillId="0" borderId="5" xfId="0" applyFont="1" applyBorder="1" applyAlignment="1">
      <alignment vertical="center"/>
    </xf>
    <xf numFmtId="0" fontId="10" fillId="0" borderId="5" xfId="0" applyFont="1" applyBorder="1" applyAlignment="1">
      <alignment vertical="center" wrapText="1"/>
    </xf>
    <xf numFmtId="0" fontId="10" fillId="0" borderId="13" xfId="0" applyFont="1" applyBorder="1" applyAlignment="1">
      <alignment horizontal="left" vertical="center" wrapText="1"/>
    </xf>
    <xf numFmtId="164" fontId="24" fillId="7" borderId="1" xfId="0" applyNumberFormat="1" applyFont="1" applyFill="1" applyBorder="1" applyAlignment="1">
      <alignment horizontal="left" vertical="center"/>
    </xf>
    <xf numFmtId="164" fontId="24" fillId="7" borderId="1" xfId="0" applyNumberFormat="1" applyFont="1" applyFill="1" applyBorder="1" applyAlignment="1">
      <alignment horizontal="left" vertical="center" wrapText="1"/>
    </xf>
    <xf numFmtId="164" fontId="10" fillId="2" borderId="15" xfId="0" quotePrefix="1" applyNumberFormat="1" applyFont="1" applyFill="1" applyBorder="1" applyAlignment="1">
      <alignment horizontal="left" vertical="center"/>
    </xf>
    <xf numFmtId="164" fontId="24" fillId="7" borderId="16" xfId="0" applyNumberFormat="1" applyFont="1" applyFill="1" applyBorder="1" applyAlignment="1">
      <alignment horizontal="left" vertical="center"/>
    </xf>
    <xf numFmtId="164" fontId="24" fillId="2" borderId="16" xfId="0" applyNumberFormat="1" applyFont="1" applyFill="1" applyBorder="1" applyAlignment="1">
      <alignment horizontal="left" vertical="center"/>
    </xf>
    <xf numFmtId="164" fontId="10" fillId="2" borderId="15" xfId="0" applyNumberFormat="1" applyFont="1" applyFill="1" applyBorder="1" applyAlignment="1">
      <alignment horizontal="left" vertical="center"/>
    </xf>
    <xf numFmtId="164" fontId="10" fillId="0" borderId="15" xfId="0" quotePrefix="1" applyNumberFormat="1" applyFont="1" applyBorder="1" applyAlignment="1">
      <alignment horizontal="left" vertical="center"/>
    </xf>
    <xf numFmtId="164" fontId="10" fillId="0" borderId="16" xfId="0" quotePrefix="1" applyNumberFormat="1" applyFont="1" applyBorder="1" applyAlignment="1">
      <alignment horizontal="left" vertical="center"/>
    </xf>
    <xf numFmtId="0" fontId="10" fillId="0" borderId="15" xfId="0" applyFont="1" applyBorder="1" applyAlignment="1">
      <alignment horizontal="left" vertical="center"/>
    </xf>
    <xf numFmtId="0" fontId="10" fillId="0" borderId="4" xfId="0" applyFont="1" applyBorder="1" applyAlignment="1">
      <alignment vertical="center"/>
    </xf>
    <xf numFmtId="0" fontId="10" fillId="0" borderId="6" xfId="0" applyFont="1" applyBorder="1" applyAlignment="1">
      <alignment horizontal="left" vertical="center" wrapText="1"/>
    </xf>
    <xf numFmtId="164" fontId="10" fillId="0" borderId="16" xfId="0" applyNumberFormat="1" applyFont="1" applyBorder="1" applyAlignment="1">
      <alignment horizontal="left" vertical="center" wrapText="1"/>
    </xf>
    <xf numFmtId="0" fontId="10" fillId="0" borderId="0" xfId="12" applyFont="1" applyAlignment="1">
      <alignment vertical="center"/>
    </xf>
    <xf numFmtId="0" fontId="11" fillId="0" borderId="0" xfId="12" applyFont="1" applyAlignment="1">
      <alignment horizontal="center" vertical="center"/>
    </xf>
    <xf numFmtId="0" fontId="23" fillId="0" borderId="0" xfId="12" applyFont="1" applyAlignment="1">
      <alignment horizontal="right" vertical="center"/>
    </xf>
    <xf numFmtId="0" fontId="11" fillId="0" borderId="8" xfId="12" applyFont="1" applyBorder="1" applyAlignment="1">
      <alignment horizontal="center" vertical="center"/>
    </xf>
    <xf numFmtId="0" fontId="11" fillId="0" borderId="18" xfId="12" applyFont="1" applyBorder="1" applyAlignment="1">
      <alignment horizontal="center" vertical="center"/>
    </xf>
    <xf numFmtId="0" fontId="11" fillId="0" borderId="5" xfId="12" applyFont="1" applyBorder="1" applyAlignment="1">
      <alignment horizontal="center" vertical="center"/>
    </xf>
    <xf numFmtId="0" fontId="11" fillId="0" borderId="5" xfId="12" applyFont="1" applyBorder="1" applyAlignment="1">
      <alignment horizontal="center" vertical="center" wrapText="1"/>
    </xf>
    <xf numFmtId="0" fontId="10" fillId="0" borderId="0" xfId="12" applyFont="1" applyAlignment="1">
      <alignment horizontal="left" vertical="center"/>
    </xf>
    <xf numFmtId="0" fontId="11" fillId="0" borderId="1" xfId="12" applyFont="1" applyBorder="1" applyAlignment="1">
      <alignment horizontal="left" vertical="center"/>
    </xf>
    <xf numFmtId="0" fontId="11" fillId="0" borderId="1" xfId="12" applyFont="1" applyBorder="1" applyAlignment="1">
      <alignment vertical="center"/>
    </xf>
    <xf numFmtId="0" fontId="11" fillId="0" borderId="1" xfId="12" applyFont="1" applyBorder="1" applyAlignment="1">
      <alignment horizontal="center" vertical="center"/>
    </xf>
    <xf numFmtId="0" fontId="11" fillId="0" borderId="5" xfId="12" applyFont="1" applyBorder="1" applyAlignment="1">
      <alignment vertical="center"/>
    </xf>
    <xf numFmtId="0" fontId="11" fillId="2" borderId="5" xfId="12" applyFont="1" applyFill="1" applyBorder="1" applyAlignment="1">
      <alignment vertical="center"/>
    </xf>
    <xf numFmtId="0" fontId="10" fillId="0" borderId="1" xfId="12" applyFont="1" applyBorder="1" applyAlignment="1">
      <alignment vertical="center"/>
    </xf>
    <xf numFmtId="0" fontId="10" fillId="0" borderId="1" xfId="12" applyFont="1" applyBorder="1" applyAlignment="1">
      <alignment horizontal="center" vertical="center"/>
    </xf>
    <xf numFmtId="0" fontId="10" fillId="2" borderId="1" xfId="12" applyFont="1" applyFill="1" applyBorder="1" applyAlignment="1">
      <alignment vertical="center"/>
    </xf>
    <xf numFmtId="0" fontId="11" fillId="0" borderId="0" xfId="12" applyFont="1" applyAlignment="1">
      <alignment vertical="center"/>
    </xf>
    <xf numFmtId="0" fontId="17" fillId="0" borderId="1" xfId="12" applyFont="1" applyBorder="1" applyAlignment="1">
      <alignment vertical="center"/>
    </xf>
    <xf numFmtId="0" fontId="11" fillId="2" borderId="1" xfId="12" applyFont="1" applyFill="1" applyBorder="1" applyAlignment="1">
      <alignment vertical="center"/>
    </xf>
    <xf numFmtId="0" fontId="16" fillId="0" borderId="5" xfId="12" applyFont="1" applyBorder="1" applyAlignment="1">
      <alignment vertical="center"/>
    </xf>
    <xf numFmtId="0" fontId="16" fillId="0" borderId="5" xfId="12" applyFont="1" applyBorder="1" applyAlignment="1">
      <alignment horizontal="center" vertical="center"/>
    </xf>
    <xf numFmtId="0" fontId="16" fillId="0" borderId="1" xfId="12" applyFont="1" applyBorder="1" applyAlignment="1">
      <alignment vertical="center"/>
    </xf>
    <xf numFmtId="0" fontId="16" fillId="0" borderId="1" xfId="12" applyFont="1" applyBorder="1" applyAlignment="1">
      <alignment horizontal="center" vertical="center"/>
    </xf>
    <xf numFmtId="0" fontId="11" fillId="0" borderId="3" xfId="12" applyFont="1" applyBorder="1" applyAlignment="1">
      <alignment horizontal="center" vertical="center"/>
    </xf>
    <xf numFmtId="0" fontId="27" fillId="0" borderId="1" xfId="12" applyFont="1" applyBorder="1" applyAlignment="1">
      <alignment horizontal="left" vertical="center"/>
    </xf>
    <xf numFmtId="0" fontId="27" fillId="0" borderId="1" xfId="12" applyFont="1" applyBorder="1" applyAlignment="1">
      <alignment vertical="center"/>
    </xf>
    <xf numFmtId="0" fontId="11" fillId="0" borderId="1" xfId="12" quotePrefix="1" applyFont="1" applyBorder="1" applyAlignment="1">
      <alignment vertical="center"/>
    </xf>
    <xf numFmtId="0" fontId="10" fillId="0" borderId="5" xfId="12" applyFont="1" applyBorder="1" applyAlignment="1">
      <alignment vertical="center"/>
    </xf>
    <xf numFmtId="0" fontId="10" fillId="0" borderId="5" xfId="12" quotePrefix="1" applyFont="1" applyBorder="1" applyAlignment="1">
      <alignment vertical="center"/>
    </xf>
    <xf numFmtId="0" fontId="10" fillId="2" borderId="5" xfId="12" applyFont="1" applyFill="1" applyBorder="1" applyAlignment="1">
      <alignment vertical="center"/>
    </xf>
    <xf numFmtId="0" fontId="16" fillId="0" borderId="1" xfId="12" quotePrefix="1" applyFont="1" applyBorder="1" applyAlignment="1">
      <alignment vertical="center"/>
    </xf>
    <xf numFmtId="0" fontId="17" fillId="0" borderId="5" xfId="12" applyFont="1" applyBorder="1" applyAlignment="1">
      <alignment vertical="center"/>
    </xf>
    <xf numFmtId="0" fontId="17" fillId="0" borderId="5" xfId="12" applyFont="1" applyBorder="1" applyAlignment="1">
      <alignment horizontal="center" vertical="center"/>
    </xf>
    <xf numFmtId="0" fontId="19" fillId="0" borderId="1" xfId="12" applyFont="1" applyBorder="1" applyAlignment="1">
      <alignment vertical="center"/>
    </xf>
    <xf numFmtId="0" fontId="19" fillId="0" borderId="0" xfId="12" applyFont="1" applyAlignment="1">
      <alignment vertical="center"/>
    </xf>
    <xf numFmtId="0" fontId="17" fillId="0" borderId="1" xfId="12" applyFont="1" applyBorder="1" applyAlignment="1">
      <alignment horizontal="center" vertical="center"/>
    </xf>
    <xf numFmtId="0" fontId="17" fillId="0" borderId="1" xfId="12" quotePrefix="1" applyFont="1" applyBorder="1" applyAlignment="1">
      <alignment vertical="center"/>
    </xf>
    <xf numFmtId="0" fontId="11" fillId="0" borderId="10" xfId="12" applyFont="1" applyBorder="1" applyAlignment="1">
      <alignment horizontal="center" vertical="center"/>
    </xf>
    <xf numFmtId="0" fontId="10" fillId="0" borderId="4" xfId="12" applyFont="1" applyBorder="1" applyAlignment="1">
      <alignment vertical="center"/>
    </xf>
    <xf numFmtId="0" fontId="10" fillId="0" borderId="0" xfId="12" applyFont="1" applyAlignment="1">
      <alignment horizontal="center" vertical="center"/>
    </xf>
    <xf numFmtId="0" fontId="10" fillId="0" borderId="0" xfId="12" applyFont="1" applyAlignment="1">
      <alignment horizontal="right" vertical="center"/>
    </xf>
    <xf numFmtId="0" fontId="25" fillId="0" borderId="0" xfId="0" applyFont="1" applyAlignment="1">
      <alignment horizontal="left" vertical="center"/>
    </xf>
    <xf numFmtId="0" fontId="11" fillId="0" borderId="1" xfId="0" applyFont="1" applyBorder="1" applyAlignment="1">
      <alignment horizontal="left" vertical="center" wrapText="1"/>
    </xf>
    <xf numFmtId="49" fontId="10" fillId="0" borderId="5" xfId="0" applyNumberFormat="1" applyFont="1" applyBorder="1" applyAlignment="1">
      <alignment horizontal="left" vertical="center"/>
    </xf>
    <xf numFmtId="0" fontId="10" fillId="0" borderId="1" xfId="0" quotePrefix="1" applyFont="1" applyBorder="1" applyAlignment="1">
      <alignment horizontal="left" vertical="center"/>
    </xf>
    <xf numFmtId="49" fontId="10" fillId="0" borderId="1" xfId="0" applyNumberFormat="1" applyFont="1" applyBorder="1" applyAlignment="1">
      <alignment horizontal="left" vertical="center"/>
    </xf>
    <xf numFmtId="0" fontId="10" fillId="0" borderId="5" xfId="0" quotePrefix="1" applyFont="1" applyBorder="1" applyAlignment="1">
      <alignment horizontal="left" vertical="center"/>
    </xf>
    <xf numFmtId="49" fontId="10" fillId="0" borderId="5" xfId="0" quotePrefix="1" applyNumberFormat="1" applyFont="1" applyBorder="1" applyAlignment="1">
      <alignment horizontal="left" vertical="center"/>
    </xf>
    <xf numFmtId="49" fontId="10" fillId="0" borderId="1" xfId="0" quotePrefix="1" applyNumberFormat="1" applyFont="1" applyBorder="1" applyAlignment="1">
      <alignment horizontal="left" vertical="center"/>
    </xf>
    <xf numFmtId="49" fontId="10" fillId="0" borderId="4" xfId="0" quotePrefix="1" applyNumberFormat="1" applyFont="1" applyBorder="1" applyAlignment="1">
      <alignment horizontal="left" vertical="center"/>
    </xf>
    <xf numFmtId="0" fontId="11" fillId="0" borderId="3" xfId="0" applyFont="1" applyBorder="1" applyAlignment="1">
      <alignment horizontal="center" vertical="center" wrapText="1"/>
    </xf>
    <xf numFmtId="0" fontId="10" fillId="0" borderId="4" xfId="0" quotePrefix="1" applyFont="1" applyBorder="1" applyAlignment="1">
      <alignment horizontal="left" vertical="center"/>
    </xf>
    <xf numFmtId="164" fontId="10" fillId="0" borderId="15" xfId="2" quotePrefix="1" applyNumberFormat="1" applyFont="1" applyBorder="1" applyAlignment="1">
      <alignment horizontal="left" vertical="center"/>
    </xf>
    <xf numFmtId="164" fontId="10" fillId="0" borderId="16" xfId="2" quotePrefix="1" applyNumberFormat="1" applyFont="1" applyBorder="1" applyAlignment="1">
      <alignment horizontal="left" vertical="center"/>
    </xf>
    <xf numFmtId="0" fontId="10" fillId="0" borderId="8" xfId="0" applyFont="1" applyBorder="1" applyAlignment="1">
      <alignment horizontal="left" vertical="center"/>
    </xf>
    <xf numFmtId="0" fontId="17" fillId="0" borderId="8" xfId="0" applyFont="1" applyBorder="1" applyAlignment="1">
      <alignment horizontal="left" vertical="center"/>
    </xf>
    <xf numFmtId="15" fontId="11" fillId="0" borderId="1" xfId="0" applyNumberFormat="1" applyFont="1" applyBorder="1" applyAlignment="1">
      <alignment horizontal="left" vertical="center" wrapText="1"/>
    </xf>
    <xf numFmtId="0" fontId="11" fillId="0" borderId="1" xfId="0" applyFont="1" applyBorder="1" applyAlignment="1">
      <alignment horizontal="left" vertical="center"/>
    </xf>
    <xf numFmtId="0" fontId="22" fillId="0" borderId="12" xfId="0" applyFont="1" applyBorder="1" applyAlignment="1">
      <alignment horizontal="center"/>
    </xf>
    <xf numFmtId="0" fontId="22" fillId="0" borderId="12" xfId="0" applyFont="1" applyBorder="1" applyAlignment="1">
      <alignment horizontal="center" vertical="center"/>
    </xf>
    <xf numFmtId="0" fontId="25" fillId="0" borderId="0" xfId="0" applyFont="1" applyAlignment="1">
      <alignment horizontal="center" vertical="center"/>
    </xf>
    <xf numFmtId="0" fontId="11" fillId="0" borderId="0" xfId="8" applyFont="1" applyAlignment="1">
      <alignment horizontal="center"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3" fillId="6" borderId="2" xfId="0" applyFont="1" applyFill="1" applyBorder="1" applyAlignment="1">
      <alignment horizontal="right" vertical="center"/>
    </xf>
    <xf numFmtId="0" fontId="13" fillId="6" borderId="7" xfId="0" applyFont="1" applyFill="1" applyBorder="1" applyAlignment="1">
      <alignment horizontal="right" vertical="center"/>
    </xf>
    <xf numFmtId="0" fontId="13" fillId="4" borderId="2"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5" fillId="0" borderId="0" xfId="0" applyFont="1" applyAlignment="1">
      <alignment horizontal="center" vertical="center"/>
    </xf>
    <xf numFmtId="0" fontId="13" fillId="0" borderId="0" xfId="0" applyFont="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4" borderId="2" xfId="0" applyFont="1" applyFill="1" applyBorder="1" applyAlignment="1">
      <alignment horizontal="left" vertical="center"/>
    </xf>
    <xf numFmtId="0" fontId="13" fillId="4" borderId="3" xfId="0" applyFont="1" applyFill="1" applyBorder="1" applyAlignment="1">
      <alignment horizontal="left" vertical="center"/>
    </xf>
    <xf numFmtId="0" fontId="15" fillId="6" borderId="2" xfId="0" applyFont="1" applyFill="1" applyBorder="1" applyAlignment="1">
      <alignment horizontal="center" vertical="center"/>
    </xf>
    <xf numFmtId="0" fontId="15" fillId="6" borderId="7" xfId="0" applyFont="1" applyFill="1" applyBorder="1" applyAlignment="1">
      <alignment horizontal="center" vertical="center"/>
    </xf>
    <xf numFmtId="0" fontId="15" fillId="6" borderId="3" xfId="0" applyFont="1" applyFill="1" applyBorder="1" applyAlignment="1">
      <alignment horizontal="center" vertical="center"/>
    </xf>
    <xf numFmtId="0" fontId="15" fillId="0" borderId="0" xfId="0" applyFont="1" applyAlignment="1">
      <alignment horizontal="left" vertical="center"/>
    </xf>
    <xf numFmtId="0" fontId="11" fillId="5" borderId="2"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1" xfId="0" applyFont="1" applyFill="1" applyBorder="1" applyAlignment="1">
      <alignment horizontal="center" vertical="center" wrapText="1"/>
    </xf>
    <xf numFmtId="0" fontId="29" fillId="0" borderId="14" xfId="0" applyFont="1" applyBorder="1" applyAlignment="1">
      <alignment horizontal="center" vertical="center" textRotation="255"/>
    </xf>
    <xf numFmtId="0" fontId="11" fillId="0" borderId="0" xfId="12" applyFont="1" applyAlignment="1">
      <alignment horizontal="center" vertical="center"/>
    </xf>
    <xf numFmtId="0" fontId="22" fillId="0" borderId="0" xfId="0" applyFont="1" applyAlignment="1">
      <alignment horizontal="center" vertical="center"/>
    </xf>
  </cellXfs>
  <cellStyles count="13">
    <cellStyle name="Hyperlink" xfId="10" builtinId="8"/>
    <cellStyle name="Normal" xfId="0" builtinId="0"/>
    <cellStyle name="Normal 2" xfId="2" xr:uid="{00000000-0005-0000-0000-000002000000}"/>
    <cellStyle name="Normal 2 2" xfId="3" xr:uid="{00000000-0005-0000-0000-000003000000}"/>
    <cellStyle name="Normal 2 3" xfId="4" xr:uid="{00000000-0005-0000-0000-000004000000}"/>
    <cellStyle name="Normal 2 4" xfId="6" xr:uid="{00000000-0005-0000-0000-000005000000}"/>
    <cellStyle name="Normal 2 5" xfId="11" xr:uid="{00000000-0005-0000-0000-000006000000}"/>
    <cellStyle name="Normal 3" xfId="1" xr:uid="{00000000-0005-0000-0000-000007000000}"/>
    <cellStyle name="Normal 4" xfId="5" xr:uid="{00000000-0005-0000-0000-000008000000}"/>
    <cellStyle name="Normal 5" xfId="7" xr:uid="{00000000-0005-0000-0000-000009000000}"/>
    <cellStyle name="Normal 5 2" xfId="8" xr:uid="{00000000-0005-0000-0000-00000A000000}"/>
    <cellStyle name="Normal 5 2 2" xfId="12" xr:uid="{00000000-0005-0000-0000-00000B000000}"/>
    <cellStyle name="Normal 6" xfId="9" xr:uid="{00000000-0005-0000-0000-00000C000000}"/>
  </cellStyles>
  <dxfs count="50">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1"/>
        <color auto="1"/>
        <name val="Arial"/>
        <scheme val="none"/>
      </font>
      <numFmt numFmtId="164" formatCode="[$-421]dd\ mmmm\ yyyy;@"/>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name val="Arial"/>
        <scheme val="none"/>
      </font>
    </dxf>
    <dxf>
      <font>
        <strike val="0"/>
        <outline val="0"/>
        <shadow val="0"/>
        <u val="none"/>
        <vertAlign val="baseline"/>
        <color auto="1"/>
        <name val="Arial"/>
        <scheme val="none"/>
      </font>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center" textRotation="0" wrapText="0" indent="0" justifyLastLine="0" shrinkToFit="0" readingOrder="0"/>
    </dxf>
    <dxf>
      <border outline="0">
        <left style="thin">
          <color indexed="64"/>
        </left>
      </border>
    </dxf>
    <dxf>
      <alignment horizontal="left" vertical="center" textRotation="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164" formatCode="[$-421]dd\ mmmm\ yyyy;@"/>
      <fill>
        <patternFill patternType="none">
          <fgColor indexed="64"/>
          <bgColor indexed="65"/>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Arial"/>
        <scheme val="none"/>
      </font>
      <numFmt numFmtId="164" formatCode="[$-421]dd\ mmmm\ yyyy;@"/>
      <fill>
        <patternFill patternType="none">
          <fgColor indexed="64"/>
          <bgColor indexed="65"/>
        </patternFill>
      </fill>
      <alignment horizontal="left"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left style="thin">
          <color indexed="64"/>
        </left>
      </border>
    </dxf>
    <dxf>
      <font>
        <b val="0"/>
        <i val="0"/>
        <strike val="0"/>
        <condense val="0"/>
        <extend val="0"/>
        <outline val="0"/>
        <shadow val="0"/>
        <u val="none"/>
        <vertAlign val="baseline"/>
        <sz val="11"/>
        <color theme="1"/>
        <name val="Arial"/>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justify"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left style="thin">
          <color indexed="64"/>
        </lef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justify"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left style="thin">
          <color indexed="64"/>
        </left>
        <top style="thin">
          <color indexed="64"/>
        </top>
        <bottom style="thin">
          <color indexed="64"/>
        </bottom>
      </border>
    </dxf>
  </dxfs>
  <tableStyles count="0" defaultTableStyle="TableStyleMedium2" defaultPivotStyle="PivotStyleLight16"/>
  <colors>
    <mruColors>
      <color rgb="FFFF0066"/>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microsoft.com/office/2007/relationships/slicerCache" Target="slicerCaches/slicerCache2.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KANTOR!A1"/><Relationship Id="rId2" Type="http://schemas.openxmlformats.org/officeDocument/2006/relationships/hyperlink" Target="#' REKAP PNS &amp; NON'!A1"/><Relationship Id="rId1" Type="http://schemas.openxmlformats.org/officeDocument/2006/relationships/hyperlink" Target="#REKAP!A1"/></Relationships>
</file>

<file path=xl/drawings/_rels/drawing2.xml.rels><?xml version="1.0" encoding="UTF-8" standalone="yes"?>
<Relationships xmlns="http://schemas.openxmlformats.org/package/2006/relationships"><Relationship Id="rId1" Type="http://schemas.openxmlformats.org/officeDocument/2006/relationships/hyperlink" Target="#KANTOR!A1"/></Relationships>
</file>

<file path=xl/drawings/_rels/drawing3.xml.rels><?xml version="1.0" encoding="UTF-8" standalone="yes"?>
<Relationships xmlns="http://schemas.openxmlformats.org/package/2006/relationships"><Relationship Id="rId1" Type="http://schemas.openxmlformats.org/officeDocument/2006/relationships/hyperlink" Target="#KANTOR!A1"/></Relationships>
</file>

<file path=xl/drawings/_rels/drawing4.xml.rels><?xml version="1.0" encoding="UTF-8" standalone="yes"?>
<Relationships xmlns="http://schemas.openxmlformats.org/package/2006/relationships"><Relationship Id="rId1" Type="http://schemas.openxmlformats.org/officeDocument/2006/relationships/hyperlink" Target="#KANTOR!A1"/></Relationships>
</file>

<file path=xl/drawings/_rels/drawing5.xml.rels><?xml version="1.0" encoding="UTF-8" standalone="yes"?>
<Relationships xmlns="http://schemas.openxmlformats.org/package/2006/relationships"><Relationship Id="rId1" Type="http://schemas.openxmlformats.org/officeDocument/2006/relationships/hyperlink" Target="#KANTOR!A1"/></Relationships>
</file>

<file path=xl/drawings/_rels/drawing6.xml.rels><?xml version="1.0" encoding="UTF-8" standalone="yes"?>
<Relationships xmlns="http://schemas.openxmlformats.org/package/2006/relationships"><Relationship Id="rId2" Type="http://schemas.openxmlformats.org/officeDocument/2006/relationships/hyperlink" Target="#' REKAP PNS &amp; NON'!A1"/><Relationship Id="rId1" Type="http://schemas.openxmlformats.org/officeDocument/2006/relationships/hyperlink" Target="#REKAP!A1"/></Relationships>
</file>

<file path=xl/drawings/drawing1.xml><?xml version="1.0" encoding="utf-8"?>
<xdr:wsDr xmlns:xdr="http://schemas.openxmlformats.org/drawingml/2006/spreadsheetDrawing" xmlns:a="http://schemas.openxmlformats.org/drawingml/2006/main">
  <xdr:twoCellAnchor>
    <xdr:from>
      <xdr:col>4</xdr:col>
      <xdr:colOff>38100</xdr:colOff>
      <xdr:row>2</xdr:row>
      <xdr:rowOff>0</xdr:rowOff>
    </xdr:from>
    <xdr:to>
      <xdr:col>4</xdr:col>
      <xdr:colOff>857250</xdr:colOff>
      <xdr:row>2</xdr:row>
      <xdr:rowOff>266700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3171825" y="571500"/>
          <a:ext cx="819150" cy="26670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id-ID" sz="1100"/>
            <a:t>REKAP</a:t>
          </a:r>
          <a:r>
            <a:rPr lang="id-ID" sz="1100" baseline="0"/>
            <a:t> 1</a:t>
          </a:r>
        </a:p>
        <a:p>
          <a:pPr algn="l"/>
          <a:endParaRPr lang="en-US" sz="1100"/>
        </a:p>
      </xdr:txBody>
    </xdr:sp>
    <xdr:clientData/>
  </xdr:twoCellAnchor>
  <xdr:twoCellAnchor>
    <xdr:from>
      <xdr:col>4</xdr:col>
      <xdr:colOff>28575</xdr:colOff>
      <xdr:row>3</xdr:row>
      <xdr:rowOff>19050</xdr:rowOff>
    </xdr:from>
    <xdr:to>
      <xdr:col>4</xdr:col>
      <xdr:colOff>847725</xdr:colOff>
      <xdr:row>3</xdr:row>
      <xdr:rowOff>276225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3162300" y="876300"/>
          <a:ext cx="819150" cy="25717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id-ID" sz="1100"/>
            <a:t>REKAP</a:t>
          </a:r>
          <a:r>
            <a:rPr lang="id-ID" sz="1100" baseline="0"/>
            <a:t> 2</a:t>
          </a:r>
          <a:endParaRPr lang="id-ID" sz="1100"/>
        </a:p>
      </xdr:txBody>
    </xdr:sp>
    <xdr:clientData/>
  </xdr:twoCellAnchor>
  <xdr:twoCellAnchor>
    <xdr:from>
      <xdr:col>1</xdr:col>
      <xdr:colOff>28575</xdr:colOff>
      <xdr:row>291</xdr:row>
      <xdr:rowOff>104775</xdr:rowOff>
    </xdr:from>
    <xdr:to>
      <xdr:col>1</xdr:col>
      <xdr:colOff>390525</xdr:colOff>
      <xdr:row>292</xdr:row>
      <xdr:rowOff>152400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352425" y="59426475"/>
          <a:ext cx="361950" cy="24765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lang="id-ID" sz="1100"/>
            <a:t>UP</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4032249</xdr:colOff>
      <xdr:row>0</xdr:row>
      <xdr:rowOff>148166</xdr:rowOff>
    </xdr:from>
    <xdr:to>
      <xdr:col>9</xdr:col>
      <xdr:colOff>74083</xdr:colOff>
      <xdr:row>2</xdr:row>
      <xdr:rowOff>42333</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0943166" y="148166"/>
          <a:ext cx="867834" cy="38100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id-ID" sz="1100"/>
            <a:t>KANTOR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190500</xdr:colOff>
      <xdr:row>8</xdr:row>
      <xdr:rowOff>51955</xdr:rowOff>
    </xdr:from>
    <xdr:to>
      <xdr:col>10</xdr:col>
      <xdr:colOff>874568</xdr:colOff>
      <xdr:row>9</xdr:row>
      <xdr:rowOff>147205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7715250" y="2355273"/>
          <a:ext cx="684068" cy="30306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d-ID" sz="1100">
              <a:solidFill>
                <a:sysClr val="windowText" lastClr="000000"/>
              </a:solidFill>
            </a:rPr>
            <a:t>KANTOR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19050</xdr:colOff>
      <xdr:row>18</xdr:row>
      <xdr:rowOff>0</xdr:rowOff>
    </xdr:from>
    <xdr:to>
      <xdr:col>14</xdr:col>
      <xdr:colOff>95250</xdr:colOff>
      <xdr:row>19</xdr:row>
      <xdr:rowOff>9525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9467850" y="4457700"/>
          <a:ext cx="685800" cy="2571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d-ID" sz="1100"/>
            <a:t>KANTOR</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4032249</xdr:colOff>
      <xdr:row>0</xdr:row>
      <xdr:rowOff>148166</xdr:rowOff>
    </xdr:from>
    <xdr:to>
      <xdr:col>9</xdr:col>
      <xdr:colOff>74083</xdr:colOff>
      <xdr:row>2</xdr:row>
      <xdr:rowOff>42333</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11109324" y="148166"/>
          <a:ext cx="1509184" cy="389467"/>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id-ID" sz="1100"/>
            <a:t>KANTOR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38100</xdr:colOff>
      <xdr:row>2</xdr:row>
      <xdr:rowOff>0</xdr:rowOff>
    </xdr:from>
    <xdr:to>
      <xdr:col>3</xdr:col>
      <xdr:colOff>857250</xdr:colOff>
      <xdr:row>2</xdr:row>
      <xdr:rowOff>266700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4591050" y="571500"/>
          <a:ext cx="819150" cy="26670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id-ID" sz="1100"/>
            <a:t>REKAP</a:t>
          </a:r>
          <a:r>
            <a:rPr lang="id-ID" sz="1100" baseline="0"/>
            <a:t> 1</a:t>
          </a:r>
        </a:p>
        <a:p>
          <a:pPr algn="l"/>
          <a:endParaRPr lang="en-US" sz="1100"/>
        </a:p>
      </xdr:txBody>
    </xdr:sp>
    <xdr:clientData/>
  </xdr:twoCellAnchor>
  <xdr:twoCellAnchor>
    <xdr:from>
      <xdr:col>3</xdr:col>
      <xdr:colOff>28575</xdr:colOff>
      <xdr:row>3</xdr:row>
      <xdr:rowOff>19050</xdr:rowOff>
    </xdr:from>
    <xdr:to>
      <xdr:col>3</xdr:col>
      <xdr:colOff>847725</xdr:colOff>
      <xdr:row>3</xdr:row>
      <xdr:rowOff>276225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4581525" y="876300"/>
          <a:ext cx="819150" cy="25717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id-ID" sz="1100"/>
            <a:t>REKAP</a:t>
          </a:r>
          <a:r>
            <a:rPr lang="id-ID" sz="1100" baseline="0"/>
            <a:t> 2</a:t>
          </a:r>
          <a:endParaRPr lang="id-ID" sz="1100"/>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1</xdr:col>
      <xdr:colOff>361950</xdr:colOff>
      <xdr:row>2</xdr:row>
      <xdr:rowOff>66676</xdr:rowOff>
    </xdr:from>
    <xdr:to>
      <xdr:col>1</xdr:col>
      <xdr:colOff>2190750</xdr:colOff>
      <xdr:row>6</xdr:row>
      <xdr:rowOff>95250</xdr:rowOff>
    </xdr:to>
    <mc:AlternateContent xmlns:mc="http://schemas.openxmlformats.org/markup-compatibility/2006" xmlns:sle15="http://schemas.microsoft.com/office/drawing/2012/slicer">
      <mc:Choice Requires="sle15">
        <xdr:graphicFrame macro="">
          <xdr:nvGraphicFramePr>
            <xdr:cNvPr id="2" name="JENIS KELAMIN">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microsoft.com/office/drawing/2010/slicer">
              <sle:slicer xmlns:sle="http://schemas.microsoft.com/office/drawing/2010/slicer" name="JENIS KELAMIN"/>
            </a:graphicData>
          </a:graphic>
        </xdr:graphicFrame>
      </mc:Choice>
      <mc:Fallback xmlns="">
        <xdr:sp macro="" textlink="">
          <xdr:nvSpPr>
            <xdr:cNvPr id="0" name=""/>
            <xdr:cNvSpPr>
              <a:spLocks noTextEdit="1"/>
            </xdr:cNvSpPr>
          </xdr:nvSpPr>
          <xdr:spPr>
            <a:xfrm>
              <a:off x="809625" y="638176"/>
              <a:ext cx="1828800" cy="828674"/>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380999</xdr:colOff>
      <xdr:row>2</xdr:row>
      <xdr:rowOff>28576</xdr:rowOff>
    </xdr:from>
    <xdr:to>
      <xdr:col>4</xdr:col>
      <xdr:colOff>2057399</xdr:colOff>
      <xdr:row>6</xdr:row>
      <xdr:rowOff>190500</xdr:rowOff>
    </xdr:to>
    <mc:AlternateContent xmlns:mc="http://schemas.openxmlformats.org/markup-compatibility/2006" xmlns:sle15="http://schemas.microsoft.com/office/drawing/2012/slicer">
      <mc:Choice Requires="sle15">
        <xdr:graphicFrame macro="">
          <xdr:nvGraphicFramePr>
            <xdr:cNvPr id="3" name="PENDIDIKAN ">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microsoft.com/office/drawing/2010/slicer">
              <sle:slicer xmlns:sle="http://schemas.microsoft.com/office/drawing/2010/slicer" name="PENDIDIKAN "/>
            </a:graphicData>
          </a:graphic>
        </xdr:graphicFrame>
      </mc:Choice>
      <mc:Fallback xmlns="">
        <xdr:sp macro="" textlink="">
          <xdr:nvSpPr>
            <xdr:cNvPr id="0" name=""/>
            <xdr:cNvSpPr>
              <a:spLocks noTextEdit="1"/>
            </xdr:cNvSpPr>
          </xdr:nvSpPr>
          <xdr:spPr>
            <a:xfrm>
              <a:off x="3190874" y="600076"/>
              <a:ext cx="4486275" cy="962024"/>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JENIS_KELAMIN" xr10:uid="{00000000-0013-0000-FFFF-FFFF01000000}" sourceName="JENIS KELAMIN">
  <extLst>
    <x:ext xmlns:x15="http://schemas.microsoft.com/office/spreadsheetml/2010/11/main" uri="{2F2917AC-EB37-4324-AD4E-5DD8C200BD13}">
      <x15:tableSlicerCache tableId="2" column="5"/>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ENDIDIKAN" xr10:uid="{00000000-0013-0000-FFFF-FFFF02000000}" sourceName="PENDIDIKAN ">
  <extLst>
    <x:ext xmlns:x15="http://schemas.microsoft.com/office/spreadsheetml/2010/11/main" uri="{2F2917AC-EB37-4324-AD4E-5DD8C200BD13}">
      <x15:tableSlicerCache tableId="2" column="1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ENIS KELAMIN" xr10:uid="{00000000-0014-0000-FFFF-FFFF01000000}" cache="Slicer_JENIS_KELAMIN" caption="JENIS KELAMIN" columnCount="2" rowHeight="241300"/>
  <slicer name="PENDIDIKAN " xr10:uid="{00000000-0014-0000-FFFF-FFFF02000000}" cache="Slicer_PENDIDIKAN" caption="PENDIDIKAN " columnCount="6"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B4:J56" totalsRowShown="0" tableBorderDxfId="49">
  <autoFilter ref="B4:J56" xr:uid="{00000000-0009-0000-0100-000003000000}">
    <filterColumn colId="7">
      <filters>
        <filter val="PNS"/>
      </filters>
    </filterColumn>
  </autoFilter>
  <tableColumns count="9">
    <tableColumn id="1" xr3:uid="{00000000-0010-0000-0000-000001000000}" name="No" dataDxfId="48" dataCellStyle="Normal 5 2"/>
    <tableColumn id="2" xr3:uid="{00000000-0010-0000-0000-000002000000}" name="NAMA" dataDxfId="47"/>
    <tableColumn id="3" xr3:uid="{00000000-0010-0000-0000-000003000000}" name="NIP" dataDxfId="46"/>
    <tableColumn id="4" xr3:uid="{00000000-0010-0000-0000-000004000000}" name="PANGKAT" dataDxfId="45"/>
    <tableColumn id="5" xr3:uid="{00000000-0010-0000-0000-000005000000}" name="GOL" dataDxfId="44"/>
    <tableColumn id="6" xr3:uid="{00000000-0010-0000-0000-000006000000}" name="JABATAN" dataDxfId="43"/>
    <tableColumn id="7" xr3:uid="{00000000-0010-0000-0000-000007000000}" name="PEND" dataDxfId="42"/>
    <tableColumn id="9" xr3:uid="{00000000-0010-0000-0000-000009000000}" name="Column1" dataDxfId="41"/>
    <tableColumn id="8" xr3:uid="{00000000-0010-0000-0000-000008000000}" name="ALAMAT" dataDxfId="40" dataCellStyle="Normal 5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35" displayName="Table35" ref="B4:J56" totalsRowShown="0" tableBorderDxfId="39">
  <autoFilter ref="B4:J56" xr:uid="{00000000-0009-0000-0100-000004000000}">
    <filterColumn colId="7">
      <filters>
        <filter val="PNS"/>
      </filters>
    </filterColumn>
  </autoFilter>
  <tableColumns count="9">
    <tableColumn id="1" xr3:uid="{00000000-0010-0000-0100-000001000000}" name="No" dataDxfId="38" dataCellStyle="Normal 5 2"/>
    <tableColumn id="2" xr3:uid="{00000000-0010-0000-0100-000002000000}" name="NAMA" dataDxfId="37"/>
    <tableColumn id="3" xr3:uid="{00000000-0010-0000-0100-000003000000}" name="NIP" dataDxfId="36"/>
    <tableColumn id="4" xr3:uid="{00000000-0010-0000-0100-000004000000}" name="PANGKAT" dataDxfId="35"/>
    <tableColumn id="5" xr3:uid="{00000000-0010-0000-0100-000005000000}" name="GOL" dataDxfId="34"/>
    <tableColumn id="6" xr3:uid="{00000000-0010-0000-0100-000006000000}" name="JABATAN" dataDxfId="33"/>
    <tableColumn id="7" xr3:uid="{00000000-0010-0000-0100-000007000000}" name="PEND" dataDxfId="32"/>
    <tableColumn id="9" xr3:uid="{00000000-0010-0000-0100-000009000000}" name="Column1" dataDxfId="31"/>
    <tableColumn id="8" xr3:uid="{00000000-0010-0000-0100-000008000000}" name="ALAMAT" dataDxfId="30" dataCellStyle="Normal 5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le6" displayName="Table6" ref="A7:P263" totalsRowShown="0" tableBorderDxfId="29">
  <autoFilter ref="A7:P263" xr:uid="{00000000-0009-0000-0100-000006000000}"/>
  <sortState xmlns:xlrd2="http://schemas.microsoft.com/office/spreadsheetml/2017/richdata2" ref="A8:P263">
    <sortCondition ref="O8:O263"/>
  </sortState>
  <tableColumns count="16">
    <tableColumn id="1" xr3:uid="{00000000-0010-0000-0200-000001000000}" name="NO" dataDxfId="28"/>
    <tableColumn id="2" xr3:uid="{00000000-0010-0000-0200-000002000000}" name="NIK" dataDxfId="27"/>
    <tableColumn id="3" xr3:uid="{00000000-0010-0000-0200-000003000000}" name="NAMA"/>
    <tableColumn id="4" xr3:uid="{00000000-0010-0000-0200-000004000000}" name="GELAR BELAKANG" dataDxfId="26"/>
    <tableColumn id="5" xr3:uid="{00000000-0010-0000-0200-000005000000}" name="JENIS KELAMIN"/>
    <tableColumn id="6" xr3:uid="{00000000-0010-0000-0200-000006000000}" name="ALAMAT" dataDxfId="25"/>
    <tableColumn id="7" xr3:uid="{00000000-0010-0000-0200-000007000000}" name="JABATAN"/>
    <tableColumn id="8" xr3:uid="{00000000-0010-0000-0200-000008000000}" name="TEMPAT" dataDxfId="24"/>
    <tableColumn id="9" xr3:uid="{00000000-0010-0000-0200-000009000000}" name="TANGGAL LAHIR " dataDxfId="23"/>
    <tableColumn id="10" xr3:uid="{00000000-0010-0000-0200-00000A000000}" name="UMUR" dataDxfId="22">
      <calculatedColumnFormula>DATEDIF(I8,TODAY(),"y")&amp;" Tahun "&amp;DATEDIF(I8,TODAY(),"ym")&amp;" Bulan "</calculatedColumnFormula>
    </tableColumn>
    <tableColumn id="11" xr3:uid="{00000000-0010-0000-0200-00000B000000}" name="AGAMA" dataDxfId="21"/>
    <tableColumn id="12" xr3:uid="{00000000-0010-0000-0200-00000C000000}" name="PENDIDIKAN " dataDxfId="20"/>
    <tableColumn id="13" xr3:uid="{00000000-0010-0000-0200-00000D000000}" name="JURUSAN" dataDxfId="19"/>
    <tableColumn id="14" xr3:uid="{00000000-0010-0000-0200-00000E000000}" name="BIDANG" dataDxfId="18"/>
    <tableColumn id="15" xr3:uid="{00000000-0010-0000-0200-00000F000000}" name="TMT" dataDxfId="17"/>
    <tableColumn id="16" xr3:uid="{00000000-0010-0000-0200-000010000000}" name="Column1" dataDxfId="1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2" displayName="Table2" ref="A9:N275" totalsRowShown="0" headerRowDxfId="15" dataDxfId="14">
  <autoFilter ref="A9:N275" xr:uid="{00000000-0009-0000-0100-000002000000}"/>
  <sortState xmlns:xlrd2="http://schemas.microsoft.com/office/spreadsheetml/2017/richdata2" ref="A10:N275">
    <sortCondition ref="N10:N275"/>
  </sortState>
  <tableColumns count="14">
    <tableColumn id="2" xr3:uid="{00000000-0010-0000-0300-000002000000}" name="NO" dataDxfId="13"/>
    <tableColumn id="3" xr3:uid="{00000000-0010-0000-0300-000003000000}" name="NAMA" dataDxfId="12"/>
    <tableColumn id="4" xr3:uid="{00000000-0010-0000-0300-000004000000}" name="GELAR BELAKANG" dataDxfId="11"/>
    <tableColumn id="5" xr3:uid="{00000000-0010-0000-0300-000005000000}" name="JENIS KELAMIN" dataDxfId="10"/>
    <tableColumn id="6" xr3:uid="{00000000-0010-0000-0300-000006000000}" name="ALAMAT" dataDxfId="9"/>
    <tableColumn id="7" xr3:uid="{00000000-0010-0000-0300-000007000000}" name="JABATAN" dataDxfId="8"/>
    <tableColumn id="8" xr3:uid="{00000000-0010-0000-0300-000008000000}" name="TEMPAT" dataDxfId="7"/>
    <tableColumn id="9" xr3:uid="{00000000-0010-0000-0300-000009000000}" name="TANGGAL LAHIR " dataDxfId="6"/>
    <tableColumn id="10" xr3:uid="{00000000-0010-0000-0300-00000A000000}" name="UMUR" dataDxfId="5">
      <calculatedColumnFormula>TEXT(TODAY()-H10,"y")&amp;" Tahun"</calculatedColumnFormula>
    </tableColumn>
    <tableColumn id="11" xr3:uid="{00000000-0010-0000-0300-00000B000000}" name="AGAMA" dataDxfId="4"/>
    <tableColumn id="12" xr3:uid="{00000000-0010-0000-0300-00000C000000}" name="PENDIDIKAN " dataDxfId="3"/>
    <tableColumn id="13" xr3:uid="{00000000-0010-0000-0300-00000D000000}" name="JURUSAN" dataDxfId="2"/>
    <tableColumn id="14" xr3:uid="{00000000-0010-0000-0300-00000E000000}" name="BIDANG" dataDxfId="1"/>
    <tableColumn id="15" xr3:uid="{00000000-0010-0000-0300-00000F000000}" name="TM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288"/>
  <sheetViews>
    <sheetView tabSelected="1" topLeftCell="A8" zoomScale="64" zoomScaleNormal="100" zoomScaleSheetLayoutView="90" workbookViewId="0">
      <pane xSplit="4" topLeftCell="E1" activePane="topRight" state="frozen"/>
      <selection activeCell="A82" sqref="A82"/>
      <selection pane="topRight" activeCell="C9" sqref="C9:C30"/>
    </sheetView>
  </sheetViews>
  <sheetFormatPr defaultRowHeight="15.95" customHeight="1" x14ac:dyDescent="0.25"/>
  <cols>
    <col min="1" max="1" width="4.85546875" style="12" customWidth="1"/>
    <col min="2" max="2" width="6.7109375" style="12" customWidth="1"/>
    <col min="3" max="3" width="21.28515625" style="8" customWidth="1"/>
    <col min="4" max="4" width="35.42578125" style="12" customWidth="1"/>
    <col min="5" max="5" width="13.5703125" style="10" customWidth="1"/>
    <col min="6" max="6" width="11.7109375" style="12" customWidth="1"/>
    <col min="7" max="7" width="80.42578125" style="8" bestFit="1" customWidth="1"/>
    <col min="8" max="8" width="20" style="76" customWidth="1"/>
    <col min="9" max="9" width="16.140625" style="76" customWidth="1"/>
    <col min="10" max="10" width="24.28515625" style="72" customWidth="1"/>
    <col min="11" max="11" width="18.7109375" style="8" bestFit="1" customWidth="1"/>
    <col min="12" max="12" width="12.85546875" style="8" customWidth="1"/>
    <col min="13" max="13" width="14.85546875" style="10" bestFit="1" customWidth="1"/>
    <col min="14" max="14" width="26.85546875" style="8" customWidth="1"/>
    <col min="15" max="15" width="15.85546875" style="11" customWidth="1"/>
    <col min="16" max="16" width="19.5703125" style="105" bestFit="1" customWidth="1"/>
    <col min="17" max="17" width="17.5703125" style="34" bestFit="1" customWidth="1"/>
    <col min="18" max="18" width="28.5703125" style="34" bestFit="1" customWidth="1"/>
    <col min="19" max="19" width="21" style="66" customWidth="1"/>
    <col min="20" max="20" width="27.28515625" style="34" customWidth="1"/>
    <col min="21" max="16384" width="9.140625" style="12"/>
  </cols>
  <sheetData>
    <row r="1" spans="1:20" ht="22.5" customHeight="1" x14ac:dyDescent="0.25">
      <c r="B1" s="363" t="s">
        <v>286</v>
      </c>
      <c r="C1" s="363"/>
      <c r="D1" s="363"/>
      <c r="E1" s="363"/>
      <c r="F1" s="363"/>
      <c r="G1" s="363"/>
      <c r="H1" s="363"/>
      <c r="I1" s="363"/>
      <c r="J1" s="363"/>
      <c r="K1" s="363"/>
      <c r="L1" s="363"/>
      <c r="M1" s="363"/>
      <c r="N1" s="363"/>
      <c r="O1" s="363"/>
      <c r="P1" s="27"/>
    </row>
    <row r="2" spans="1:20" ht="22.5" customHeight="1" x14ac:dyDescent="0.25">
      <c r="B2" s="363" t="s">
        <v>37</v>
      </c>
      <c r="C2" s="363"/>
      <c r="D2" s="363"/>
      <c r="E2" s="363"/>
      <c r="F2" s="363"/>
      <c r="G2" s="363"/>
      <c r="H2" s="363"/>
      <c r="I2" s="363"/>
      <c r="J2" s="363"/>
      <c r="K2" s="363"/>
      <c r="L2" s="363"/>
      <c r="M2" s="363"/>
      <c r="N2" s="363"/>
      <c r="O2" s="363"/>
      <c r="P2" s="27"/>
    </row>
    <row r="3" spans="1:20" ht="22.5" customHeight="1" x14ac:dyDescent="0.25">
      <c r="B3" s="220"/>
      <c r="C3" s="344"/>
      <c r="D3" s="221"/>
      <c r="E3" s="220"/>
      <c r="F3" s="220"/>
      <c r="G3" s="220"/>
      <c r="H3" s="220"/>
      <c r="I3" s="220"/>
      <c r="J3" s="220"/>
      <c r="K3" s="220"/>
      <c r="L3" s="220"/>
      <c r="M3" s="220"/>
      <c r="N3" s="220"/>
      <c r="O3" s="220"/>
      <c r="P3" s="27"/>
    </row>
    <row r="4" spans="1:20" ht="22.5" customHeight="1" x14ac:dyDescent="0.25">
      <c r="B4" s="220"/>
      <c r="C4" s="344"/>
      <c r="D4" s="221"/>
      <c r="E4" s="220"/>
      <c r="F4" s="220"/>
      <c r="G4" s="220"/>
      <c r="H4" s="220"/>
      <c r="I4" s="220"/>
      <c r="J4" s="220"/>
      <c r="K4" s="220"/>
      <c r="L4" s="220"/>
      <c r="M4" s="220"/>
      <c r="N4" s="220"/>
      <c r="O4" s="220"/>
      <c r="P4" s="27"/>
    </row>
    <row r="5" spans="1:20" ht="22.5" customHeight="1" x14ac:dyDescent="0.25">
      <c r="B5" s="220"/>
      <c r="C5" s="344"/>
      <c r="D5" s="220"/>
      <c r="E5" s="220"/>
      <c r="F5" s="220"/>
      <c r="G5" s="220"/>
      <c r="H5" s="220"/>
      <c r="I5" s="220"/>
      <c r="J5" s="220"/>
      <c r="K5" s="220"/>
      <c r="L5" s="220"/>
      <c r="M5" s="220"/>
      <c r="N5" s="220"/>
      <c r="O5" s="220"/>
      <c r="P5" s="27"/>
    </row>
    <row r="6" spans="1:20" ht="15.95" customHeight="1" x14ac:dyDescent="0.25">
      <c r="B6" s="44"/>
      <c r="C6" s="27"/>
      <c r="D6" s="44"/>
      <c r="E6" s="11"/>
      <c r="F6" s="44"/>
      <c r="G6" s="27"/>
      <c r="H6" s="75"/>
      <c r="I6" s="75"/>
      <c r="J6" s="100"/>
      <c r="K6" s="44"/>
      <c r="L6" s="27"/>
      <c r="M6" s="44"/>
      <c r="N6" s="44"/>
      <c r="O6" s="44"/>
      <c r="P6" s="27"/>
    </row>
    <row r="7" spans="1:20" ht="15.95" customHeight="1" x14ac:dyDescent="0.25">
      <c r="A7" s="7"/>
      <c r="B7" s="362" t="s">
        <v>546</v>
      </c>
      <c r="C7" s="362"/>
      <c r="D7" s="362"/>
      <c r="E7" s="208"/>
      <c r="F7" s="44"/>
      <c r="R7" s="12"/>
      <c r="S7" s="12"/>
      <c r="T7" s="12"/>
    </row>
    <row r="8" spans="1:20" s="7" customFormat="1" ht="30" x14ac:dyDescent="0.25">
      <c r="B8" s="84" t="s">
        <v>0</v>
      </c>
      <c r="C8" s="84" t="s">
        <v>1153</v>
      </c>
      <c r="D8" s="84" t="s">
        <v>1</v>
      </c>
      <c r="E8" s="28" t="s">
        <v>832</v>
      </c>
      <c r="F8" s="84" t="s">
        <v>833</v>
      </c>
      <c r="G8" s="84" t="s">
        <v>2</v>
      </c>
      <c r="H8" s="77" t="s">
        <v>3</v>
      </c>
      <c r="I8" s="88" t="s">
        <v>741</v>
      </c>
      <c r="J8" s="101" t="s">
        <v>743</v>
      </c>
      <c r="K8" s="84" t="s">
        <v>205</v>
      </c>
      <c r="L8" s="84" t="s">
        <v>192</v>
      </c>
      <c r="M8" s="55" t="s">
        <v>193</v>
      </c>
      <c r="N8" s="84" t="s">
        <v>221</v>
      </c>
      <c r="O8" s="28" t="s">
        <v>490</v>
      </c>
      <c r="P8" s="28" t="s">
        <v>751</v>
      </c>
      <c r="Q8" s="60"/>
    </row>
    <row r="9" spans="1:20" ht="15.95" customHeight="1" x14ac:dyDescent="0.25">
      <c r="A9" s="7">
        <v>1</v>
      </c>
      <c r="B9" s="13">
        <v>1</v>
      </c>
      <c r="C9" s="346"/>
      <c r="D9" s="14" t="s">
        <v>22</v>
      </c>
      <c r="E9" s="16"/>
      <c r="F9" s="16" t="s">
        <v>542</v>
      </c>
      <c r="G9" s="15"/>
      <c r="H9" s="78" t="s">
        <v>183</v>
      </c>
      <c r="I9" s="89" t="s">
        <v>742</v>
      </c>
      <c r="J9" s="93">
        <v>29771</v>
      </c>
      <c r="K9" s="15" t="str">
        <f ca="1">DATEDIF(J9,TODAY(),"y")&amp;" Tahun "&amp;DATEDIF(J9,TODAY(),"ym")&amp;" Bulan"</f>
        <v>44 Tahun 4 Bulan</v>
      </c>
      <c r="L9" s="15" t="s">
        <v>39</v>
      </c>
      <c r="M9" s="16" t="s">
        <v>169</v>
      </c>
      <c r="N9" s="15" t="s">
        <v>235</v>
      </c>
      <c r="O9" s="17" t="s">
        <v>481</v>
      </c>
      <c r="P9" s="80">
        <v>42339</v>
      </c>
      <c r="Q9" s="34" t="str">
        <f ca="1">DATEDIF(P9,TODAY(),"y")&amp;" Tahun "&amp;DATEDIF(P9,TODAY(),"ym")&amp;" Bulan"</f>
        <v>9 Tahun 11 Bulan</v>
      </c>
      <c r="R9" s="12"/>
      <c r="S9" s="12"/>
      <c r="T9" s="12"/>
    </row>
    <row r="10" spans="1:20" ht="15.95" customHeight="1" x14ac:dyDescent="0.25">
      <c r="A10" s="7">
        <v>2</v>
      </c>
      <c r="B10" s="13">
        <v>2</v>
      </c>
      <c r="C10" s="346"/>
      <c r="D10" s="18" t="s">
        <v>33</v>
      </c>
      <c r="E10" s="22" t="s">
        <v>822</v>
      </c>
      <c r="F10" s="22" t="s">
        <v>542</v>
      </c>
      <c r="G10" s="23"/>
      <c r="H10" s="79" t="s">
        <v>184</v>
      </c>
      <c r="I10" s="90" t="s">
        <v>744</v>
      </c>
      <c r="J10" s="94">
        <v>32104</v>
      </c>
      <c r="K10" s="15" t="str">
        <f t="shared" ref="K10:K30" ca="1" si="0">DATEDIF(J10,TODAY(),"y")&amp;" Tahun "&amp;DATEDIF(J10,TODAY(),"ym")&amp;" Bulan"</f>
        <v>37 Tahun 11 Bulan</v>
      </c>
      <c r="L10" s="23" t="s">
        <v>39</v>
      </c>
      <c r="M10" s="22" t="s">
        <v>166</v>
      </c>
      <c r="N10" s="23" t="s">
        <v>245</v>
      </c>
      <c r="O10" s="17" t="s">
        <v>481</v>
      </c>
      <c r="P10" s="193">
        <v>42552</v>
      </c>
      <c r="Q10" s="34" t="str">
        <f t="shared" ref="Q10:Q73" ca="1" si="1">DATEDIF(P10,TODAY(),"y")&amp;" Tahun "&amp;DATEDIF(P10,TODAY(),"ym")&amp;" Bulan"</f>
        <v>9 Tahun 4 Bulan</v>
      </c>
      <c r="R10" s="12"/>
      <c r="S10" s="12"/>
      <c r="T10" s="12"/>
    </row>
    <row r="11" spans="1:20" ht="15.95" customHeight="1" x14ac:dyDescent="0.25">
      <c r="A11" s="7">
        <v>3</v>
      </c>
      <c r="B11" s="13">
        <v>3</v>
      </c>
      <c r="C11" s="346"/>
      <c r="D11" s="18" t="s">
        <v>829</v>
      </c>
      <c r="E11" s="16" t="s">
        <v>823</v>
      </c>
      <c r="F11" s="16" t="s">
        <v>542</v>
      </c>
      <c r="G11" s="23"/>
      <c r="H11" s="79" t="s">
        <v>188</v>
      </c>
      <c r="I11" s="90" t="s">
        <v>745</v>
      </c>
      <c r="J11" s="94">
        <v>31985</v>
      </c>
      <c r="K11" s="15" t="str">
        <f t="shared" ca="1" si="0"/>
        <v>38 Tahun 3 Bulan</v>
      </c>
      <c r="L11" s="23" t="s">
        <v>39</v>
      </c>
      <c r="M11" s="22" t="s">
        <v>166</v>
      </c>
      <c r="N11" s="23" t="s">
        <v>233</v>
      </c>
      <c r="O11" s="17" t="s">
        <v>481</v>
      </c>
      <c r="P11" s="193">
        <v>43009</v>
      </c>
      <c r="Q11" s="34" t="str">
        <f t="shared" ca="1" si="1"/>
        <v>8 Tahun 1 Bulan</v>
      </c>
      <c r="R11" s="12"/>
      <c r="S11" s="12"/>
      <c r="T11" s="12"/>
    </row>
    <row r="12" spans="1:20" ht="15.95" customHeight="1" x14ac:dyDescent="0.25">
      <c r="A12" s="7">
        <v>4</v>
      </c>
      <c r="B12" s="13">
        <v>4</v>
      </c>
      <c r="C12" s="346"/>
      <c r="D12" s="18" t="s">
        <v>139</v>
      </c>
      <c r="E12" s="22" t="s">
        <v>822</v>
      </c>
      <c r="F12" s="22" t="s">
        <v>542</v>
      </c>
      <c r="G12" s="23"/>
      <c r="H12" s="79" t="s">
        <v>190</v>
      </c>
      <c r="I12" s="90" t="s">
        <v>742</v>
      </c>
      <c r="J12" s="94">
        <v>33937</v>
      </c>
      <c r="K12" s="15" t="str">
        <f t="shared" ca="1" si="0"/>
        <v>32 Tahun 11 Bulan</v>
      </c>
      <c r="L12" s="23" t="s">
        <v>39</v>
      </c>
      <c r="M12" s="22" t="s">
        <v>166</v>
      </c>
      <c r="N12" s="23" t="s">
        <v>274</v>
      </c>
      <c r="O12" s="17" t="s">
        <v>481</v>
      </c>
      <c r="P12" s="193">
        <v>43374</v>
      </c>
      <c r="Q12" s="34" t="str">
        <f t="shared" ca="1" si="1"/>
        <v>7 Tahun 1 Bulan</v>
      </c>
      <c r="R12" s="12"/>
      <c r="S12" s="12"/>
      <c r="T12" s="12"/>
    </row>
    <row r="13" spans="1:20" ht="15.95" customHeight="1" x14ac:dyDescent="0.25">
      <c r="A13" s="7">
        <v>5</v>
      </c>
      <c r="B13" s="13">
        <v>5</v>
      </c>
      <c r="C13" s="346"/>
      <c r="D13" s="18" t="s">
        <v>59</v>
      </c>
      <c r="E13" s="16" t="s">
        <v>822</v>
      </c>
      <c r="F13" s="16" t="s">
        <v>542</v>
      </c>
      <c r="G13" s="23"/>
      <c r="H13" s="79" t="s">
        <v>186</v>
      </c>
      <c r="I13" s="90" t="s">
        <v>742</v>
      </c>
      <c r="J13" s="94">
        <v>33620</v>
      </c>
      <c r="K13" s="15" t="str">
        <f t="shared" ca="1" si="0"/>
        <v>33 Tahun 10 Bulan</v>
      </c>
      <c r="L13" s="23" t="s">
        <v>39</v>
      </c>
      <c r="M13" s="22" t="s">
        <v>166</v>
      </c>
      <c r="N13" s="23" t="s">
        <v>236</v>
      </c>
      <c r="O13" s="17" t="s">
        <v>481</v>
      </c>
      <c r="P13" s="193">
        <v>42794</v>
      </c>
      <c r="Q13" s="34" t="str">
        <f t="shared" ca="1" si="1"/>
        <v>8 Tahun 8 Bulan</v>
      </c>
      <c r="R13" s="12"/>
      <c r="S13" s="12"/>
      <c r="T13" s="12"/>
    </row>
    <row r="14" spans="1:20" ht="15.95" customHeight="1" x14ac:dyDescent="0.25">
      <c r="A14" s="7">
        <v>6</v>
      </c>
      <c r="B14" s="13">
        <v>6</v>
      </c>
      <c r="C14" s="346"/>
      <c r="D14" s="18" t="s">
        <v>302</v>
      </c>
      <c r="E14" s="22" t="s">
        <v>825</v>
      </c>
      <c r="F14" s="22" t="s">
        <v>542</v>
      </c>
      <c r="G14" s="23"/>
      <c r="H14" s="79" t="s">
        <v>191</v>
      </c>
      <c r="I14" s="90" t="s">
        <v>742</v>
      </c>
      <c r="J14" s="94">
        <v>34225</v>
      </c>
      <c r="K14" s="15" t="str">
        <f t="shared" ca="1" si="0"/>
        <v>32 Tahun 2 Bulan</v>
      </c>
      <c r="L14" s="23" t="s">
        <v>39</v>
      </c>
      <c r="M14" s="22" t="s">
        <v>166</v>
      </c>
      <c r="N14" s="23" t="s">
        <v>243</v>
      </c>
      <c r="O14" s="17" t="s">
        <v>481</v>
      </c>
      <c r="P14" s="193">
        <v>43374</v>
      </c>
      <c r="Q14" s="34" t="str">
        <f t="shared" ca="1" si="1"/>
        <v>7 Tahun 1 Bulan</v>
      </c>
      <c r="R14" s="12"/>
      <c r="S14" s="12"/>
      <c r="T14" s="12"/>
    </row>
    <row r="15" spans="1:20" ht="15.95" customHeight="1" x14ac:dyDescent="0.25">
      <c r="A15" s="7">
        <v>7</v>
      </c>
      <c r="B15" s="13">
        <v>7</v>
      </c>
      <c r="C15" s="350"/>
      <c r="D15" s="18" t="s">
        <v>385</v>
      </c>
      <c r="E15" s="16" t="s">
        <v>827</v>
      </c>
      <c r="F15" s="16" t="s">
        <v>542</v>
      </c>
      <c r="G15" s="23"/>
      <c r="H15" s="79" t="s">
        <v>375</v>
      </c>
      <c r="I15" s="90" t="s">
        <v>746</v>
      </c>
      <c r="J15" s="94">
        <v>37196</v>
      </c>
      <c r="K15" s="15" t="str">
        <f t="shared" ca="1" si="0"/>
        <v>24 Tahun 0 Bulan</v>
      </c>
      <c r="L15" s="23" t="s">
        <v>39</v>
      </c>
      <c r="M15" s="22" t="s">
        <v>166</v>
      </c>
      <c r="N15" s="23" t="s">
        <v>228</v>
      </c>
      <c r="O15" s="17" t="s">
        <v>481</v>
      </c>
      <c r="P15" s="193">
        <v>43739</v>
      </c>
      <c r="Q15" s="34" t="str">
        <f t="shared" ca="1" si="1"/>
        <v>6 Tahun 1 Bulan</v>
      </c>
      <c r="R15" s="12"/>
      <c r="S15" s="12"/>
      <c r="T15" s="12"/>
    </row>
    <row r="16" spans="1:20" ht="15.95" customHeight="1" x14ac:dyDescent="0.25">
      <c r="A16" s="7">
        <v>8</v>
      </c>
      <c r="B16" s="13">
        <v>8</v>
      </c>
      <c r="C16" s="346"/>
      <c r="D16" s="20" t="s">
        <v>423</v>
      </c>
      <c r="E16" s="22" t="s">
        <v>826</v>
      </c>
      <c r="F16" s="22" t="s">
        <v>542</v>
      </c>
      <c r="G16" s="23"/>
      <c r="H16" s="51" t="s">
        <v>375</v>
      </c>
      <c r="I16" s="91" t="s">
        <v>747</v>
      </c>
      <c r="J16" s="94">
        <v>34761</v>
      </c>
      <c r="K16" s="15" t="str">
        <f t="shared" ca="1" si="0"/>
        <v>30 Tahun 8 Bulan</v>
      </c>
      <c r="L16" s="23" t="s">
        <v>39</v>
      </c>
      <c r="M16" s="42" t="s">
        <v>167</v>
      </c>
      <c r="N16" s="21" t="s">
        <v>250</v>
      </c>
      <c r="O16" s="17" t="s">
        <v>481</v>
      </c>
      <c r="P16" s="193">
        <v>43830</v>
      </c>
      <c r="Q16" s="34" t="str">
        <f t="shared" ca="1" si="1"/>
        <v>5 Tahun 10 Bulan</v>
      </c>
      <c r="R16" s="12"/>
      <c r="S16" s="12"/>
      <c r="T16" s="12"/>
    </row>
    <row r="17" spans="1:20" ht="15.95" customHeight="1" x14ac:dyDescent="0.25">
      <c r="A17" s="7">
        <v>9</v>
      </c>
      <c r="B17" s="13">
        <v>9</v>
      </c>
      <c r="C17" s="346"/>
      <c r="D17" s="18" t="s">
        <v>65</v>
      </c>
      <c r="E17" s="211" t="s">
        <v>828</v>
      </c>
      <c r="F17" s="16" t="s">
        <v>542</v>
      </c>
      <c r="G17" s="23"/>
      <c r="H17" s="79" t="s">
        <v>186</v>
      </c>
      <c r="I17" s="90" t="s">
        <v>748</v>
      </c>
      <c r="J17" s="94">
        <v>34581</v>
      </c>
      <c r="K17" s="15" t="str">
        <f t="shared" ca="1" si="0"/>
        <v>31 Tahun 2 Bulan</v>
      </c>
      <c r="L17" s="23" t="s">
        <v>39</v>
      </c>
      <c r="M17" s="22" t="s">
        <v>167</v>
      </c>
      <c r="N17" s="23" t="s">
        <v>297</v>
      </c>
      <c r="O17" s="17" t="s">
        <v>481</v>
      </c>
      <c r="P17" s="193">
        <v>42826</v>
      </c>
      <c r="Q17" s="34" t="str">
        <f t="shared" ca="1" si="1"/>
        <v>8 Tahun 7 Bulan</v>
      </c>
      <c r="R17" s="12"/>
      <c r="S17" s="12"/>
      <c r="T17" s="12"/>
    </row>
    <row r="18" spans="1:20" ht="15.95" customHeight="1" x14ac:dyDescent="0.25">
      <c r="A18" s="7">
        <v>10</v>
      </c>
      <c r="B18" s="13">
        <v>10</v>
      </c>
      <c r="C18" s="346"/>
      <c r="D18" s="20" t="s">
        <v>506</v>
      </c>
      <c r="E18" s="22"/>
      <c r="F18" s="22" t="s">
        <v>542</v>
      </c>
      <c r="G18" s="19"/>
      <c r="H18" s="79" t="s">
        <v>463</v>
      </c>
      <c r="I18" s="90" t="s">
        <v>742</v>
      </c>
      <c r="J18" s="95">
        <v>32442</v>
      </c>
      <c r="K18" s="15" t="str">
        <f t="shared" ca="1" si="0"/>
        <v>37 Tahun 0 Bulan</v>
      </c>
      <c r="L18" s="19" t="s">
        <v>39</v>
      </c>
      <c r="M18" s="22" t="s">
        <v>165</v>
      </c>
      <c r="N18" s="19" t="s">
        <v>225</v>
      </c>
      <c r="O18" s="17" t="s">
        <v>481</v>
      </c>
      <c r="P18" s="193">
        <v>44561</v>
      </c>
      <c r="Q18" s="34" t="str">
        <f t="shared" ca="1" si="1"/>
        <v>3 Tahun 10 Bulan</v>
      </c>
      <c r="R18" s="12"/>
      <c r="S18" s="12"/>
      <c r="T18" s="12"/>
    </row>
    <row r="19" spans="1:20" ht="15.95" customHeight="1" x14ac:dyDescent="0.25">
      <c r="A19" s="7">
        <v>11</v>
      </c>
      <c r="B19" s="13">
        <v>11</v>
      </c>
      <c r="C19" s="346"/>
      <c r="D19" s="23" t="s">
        <v>155</v>
      </c>
      <c r="E19" s="22"/>
      <c r="F19" s="22" t="s">
        <v>753</v>
      </c>
      <c r="G19" s="23"/>
      <c r="H19" s="79" t="s">
        <v>190</v>
      </c>
      <c r="I19" s="90" t="s">
        <v>749</v>
      </c>
      <c r="J19" s="94">
        <v>34718</v>
      </c>
      <c r="K19" s="15" t="str">
        <f t="shared" ca="1" si="0"/>
        <v>30 Tahun 10 Bulan</v>
      </c>
      <c r="L19" s="23" t="s">
        <v>39</v>
      </c>
      <c r="M19" s="22" t="s">
        <v>169</v>
      </c>
      <c r="N19" s="23" t="s">
        <v>276</v>
      </c>
      <c r="O19" s="17" t="s">
        <v>481</v>
      </c>
      <c r="P19" s="193">
        <v>43374</v>
      </c>
      <c r="Q19" s="34" t="str">
        <f t="shared" ca="1" si="1"/>
        <v>7 Tahun 1 Bulan</v>
      </c>
      <c r="R19" s="12"/>
      <c r="S19" s="12"/>
      <c r="T19" s="12"/>
    </row>
    <row r="20" spans="1:20" ht="15.95" customHeight="1" x14ac:dyDescent="0.25">
      <c r="A20" s="7">
        <v>12</v>
      </c>
      <c r="B20" s="13">
        <v>12</v>
      </c>
      <c r="C20" s="346"/>
      <c r="D20" s="19" t="s">
        <v>830</v>
      </c>
      <c r="E20" s="22" t="s">
        <v>831</v>
      </c>
      <c r="F20" s="22" t="s">
        <v>753</v>
      </c>
      <c r="G20" s="23"/>
      <c r="H20" s="79" t="s">
        <v>185</v>
      </c>
      <c r="I20" s="90" t="s">
        <v>742</v>
      </c>
      <c r="J20" s="94">
        <v>31494</v>
      </c>
      <c r="K20" s="15" t="str">
        <f t="shared" ca="1" si="0"/>
        <v>39 Tahun 7 Bulan</v>
      </c>
      <c r="L20" s="23" t="s">
        <v>194</v>
      </c>
      <c r="M20" s="22" t="s">
        <v>166</v>
      </c>
      <c r="N20" s="23" t="s">
        <v>244</v>
      </c>
      <c r="O20" s="17" t="s">
        <v>481</v>
      </c>
      <c r="P20" s="193">
        <v>42738</v>
      </c>
      <c r="Q20" s="34" t="str">
        <f t="shared" ca="1" si="1"/>
        <v>8 Tahun 10 Bulan</v>
      </c>
      <c r="R20" s="12"/>
      <c r="S20" s="12"/>
      <c r="T20" s="12"/>
    </row>
    <row r="21" spans="1:20" ht="15.95" customHeight="1" x14ac:dyDescent="0.25">
      <c r="A21" s="7">
        <v>13</v>
      </c>
      <c r="B21" s="13">
        <v>13</v>
      </c>
      <c r="C21" s="346"/>
      <c r="D21" s="23" t="s">
        <v>486</v>
      </c>
      <c r="F21" s="22" t="s">
        <v>753</v>
      </c>
      <c r="G21" s="23"/>
      <c r="H21" s="79" t="s">
        <v>188</v>
      </c>
      <c r="I21" s="90" t="s">
        <v>742</v>
      </c>
      <c r="J21" s="94">
        <v>35053</v>
      </c>
      <c r="K21" s="15" t="str">
        <f t="shared" ca="1" si="0"/>
        <v>29 Tahun 11 Bulan</v>
      </c>
      <c r="L21" s="23" t="s">
        <v>39</v>
      </c>
      <c r="M21" s="22" t="s">
        <v>169</v>
      </c>
      <c r="N21" s="23" t="s">
        <v>222</v>
      </c>
      <c r="O21" s="17" t="s">
        <v>481</v>
      </c>
      <c r="P21" s="193">
        <v>43009</v>
      </c>
      <c r="Q21" s="34" t="str">
        <f t="shared" ca="1" si="1"/>
        <v>8 Tahun 1 Bulan</v>
      </c>
      <c r="R21" s="12"/>
      <c r="S21" s="12"/>
      <c r="T21" s="12"/>
    </row>
    <row r="22" spans="1:20" ht="15.95" customHeight="1" x14ac:dyDescent="0.25">
      <c r="A22" s="7">
        <v>14</v>
      </c>
      <c r="B22" s="13">
        <v>14</v>
      </c>
      <c r="C22" s="346"/>
      <c r="D22" s="23" t="s">
        <v>147</v>
      </c>
      <c r="E22" s="211"/>
      <c r="F22" s="22" t="s">
        <v>753</v>
      </c>
      <c r="G22" s="23"/>
      <c r="H22" s="79" t="s">
        <v>190</v>
      </c>
      <c r="I22" s="90" t="s">
        <v>742</v>
      </c>
      <c r="J22" s="94">
        <v>33326</v>
      </c>
      <c r="K22" s="15" t="str">
        <f t="shared" ca="1" si="0"/>
        <v>34 Tahun 7 Bulan</v>
      </c>
      <c r="L22" s="56" t="s">
        <v>39</v>
      </c>
      <c r="M22" s="22" t="s">
        <v>169</v>
      </c>
      <c r="N22" s="23" t="s">
        <v>222</v>
      </c>
      <c r="O22" s="17" t="s">
        <v>481</v>
      </c>
      <c r="P22" s="193">
        <v>43374</v>
      </c>
      <c r="Q22" s="34" t="str">
        <f t="shared" ca="1" si="1"/>
        <v>7 Tahun 1 Bulan</v>
      </c>
      <c r="R22" s="12"/>
      <c r="S22" s="12"/>
      <c r="T22" s="12"/>
    </row>
    <row r="23" spans="1:20" s="25" customFormat="1" ht="15.95" customHeight="1" x14ac:dyDescent="0.25">
      <c r="A23" s="7">
        <v>15</v>
      </c>
      <c r="B23" s="13">
        <v>15</v>
      </c>
      <c r="C23" s="346"/>
      <c r="D23" s="23" t="s">
        <v>130</v>
      </c>
      <c r="E23" s="211" t="s">
        <v>831</v>
      </c>
      <c r="F23" s="22" t="s">
        <v>753</v>
      </c>
      <c r="G23" s="23"/>
      <c r="H23" s="79" t="s">
        <v>189</v>
      </c>
      <c r="I23" s="90" t="s">
        <v>749</v>
      </c>
      <c r="J23" s="94">
        <v>34681</v>
      </c>
      <c r="K23" s="15" t="str">
        <f t="shared" ca="1" si="0"/>
        <v>30 Tahun 11 Bulan</v>
      </c>
      <c r="L23" s="23" t="s">
        <v>39</v>
      </c>
      <c r="M23" s="22" t="s">
        <v>166</v>
      </c>
      <c r="N23" s="23" t="s">
        <v>247</v>
      </c>
      <c r="O23" s="17" t="s">
        <v>481</v>
      </c>
      <c r="P23" s="193">
        <v>43102</v>
      </c>
      <c r="Q23" s="34" t="str">
        <f t="shared" ca="1" si="1"/>
        <v>7 Tahun 10 Bulan</v>
      </c>
    </row>
    <row r="24" spans="1:20" ht="15.95" customHeight="1" x14ac:dyDescent="0.25">
      <c r="A24" s="7">
        <v>16</v>
      </c>
      <c r="B24" s="13">
        <v>16</v>
      </c>
      <c r="C24" s="346"/>
      <c r="D24" s="256" t="s">
        <v>469</v>
      </c>
      <c r="E24" s="22" t="s">
        <v>825</v>
      </c>
      <c r="F24" s="22" t="s">
        <v>753</v>
      </c>
      <c r="G24" s="23"/>
      <c r="H24" s="79" t="s">
        <v>463</v>
      </c>
      <c r="I24" s="90" t="s">
        <v>746</v>
      </c>
      <c r="J24" s="94">
        <v>36239</v>
      </c>
      <c r="K24" s="15" t="str">
        <f t="shared" ca="1" si="0"/>
        <v>26 Tahun 8 Bulan</v>
      </c>
      <c r="L24" s="23" t="s">
        <v>39</v>
      </c>
      <c r="M24" s="22" t="s">
        <v>166</v>
      </c>
      <c r="N24" s="23" t="s">
        <v>561</v>
      </c>
      <c r="O24" s="17" t="s">
        <v>481</v>
      </c>
      <c r="P24" s="193">
        <v>44255</v>
      </c>
      <c r="Q24" s="34" t="str">
        <f t="shared" ca="1" si="1"/>
        <v>4 Tahun 8 Bulan</v>
      </c>
      <c r="R24" s="12"/>
      <c r="S24" s="12"/>
      <c r="T24" s="12"/>
    </row>
    <row r="25" spans="1:20" ht="16.5" customHeight="1" x14ac:dyDescent="0.25">
      <c r="A25" s="7">
        <v>17</v>
      </c>
      <c r="B25" s="13">
        <v>17</v>
      </c>
      <c r="C25" s="346"/>
      <c r="D25" s="257" t="s">
        <v>520</v>
      </c>
      <c r="E25" s="22"/>
      <c r="F25" s="22" t="s">
        <v>753</v>
      </c>
      <c r="G25" s="23"/>
      <c r="H25" s="79" t="s">
        <v>463</v>
      </c>
      <c r="I25" s="90" t="s">
        <v>742</v>
      </c>
      <c r="J25" s="94">
        <v>33614</v>
      </c>
      <c r="K25" s="15" t="str">
        <f t="shared" ca="1" si="0"/>
        <v>33 Tahun 10 Bulan</v>
      </c>
      <c r="L25" s="23" t="s">
        <v>39</v>
      </c>
      <c r="M25" s="22" t="s">
        <v>169</v>
      </c>
      <c r="N25" s="19" t="s">
        <v>521</v>
      </c>
      <c r="O25" s="17" t="s">
        <v>481</v>
      </c>
      <c r="P25" s="193">
        <v>44561</v>
      </c>
      <c r="Q25" s="34" t="str">
        <f t="shared" ca="1" si="1"/>
        <v>3 Tahun 10 Bulan</v>
      </c>
      <c r="R25" s="12"/>
      <c r="S25" s="12"/>
      <c r="T25" s="12"/>
    </row>
    <row r="26" spans="1:20" ht="16.5" customHeight="1" x14ac:dyDescent="0.25">
      <c r="A26" s="7">
        <v>18</v>
      </c>
      <c r="B26" s="13">
        <v>18</v>
      </c>
      <c r="C26" s="346"/>
      <c r="D26" s="257" t="s">
        <v>528</v>
      </c>
      <c r="E26" s="22"/>
      <c r="F26" s="22" t="s">
        <v>753</v>
      </c>
      <c r="G26" s="21"/>
      <c r="H26" s="79" t="s">
        <v>523</v>
      </c>
      <c r="I26" s="90" t="s">
        <v>742</v>
      </c>
      <c r="J26" s="94">
        <v>36844</v>
      </c>
      <c r="K26" s="15" t="str">
        <f t="shared" ca="1" si="0"/>
        <v>25 Tahun 0 Bulan</v>
      </c>
      <c r="L26" s="23" t="s">
        <v>39</v>
      </c>
      <c r="M26" s="22" t="s">
        <v>165</v>
      </c>
      <c r="N26" s="19" t="s">
        <v>225</v>
      </c>
      <c r="O26" s="17" t="s">
        <v>481</v>
      </c>
      <c r="P26" s="193">
        <v>44592</v>
      </c>
      <c r="Q26" s="34" t="str">
        <f t="shared" ca="1" si="1"/>
        <v>3 Tahun 9 Bulan</v>
      </c>
      <c r="R26" s="12"/>
      <c r="S26" s="12"/>
      <c r="T26" s="12"/>
    </row>
    <row r="27" spans="1:20" ht="15.95" customHeight="1" x14ac:dyDescent="0.25">
      <c r="A27" s="7">
        <v>19</v>
      </c>
      <c r="B27" s="13">
        <v>19</v>
      </c>
      <c r="C27" s="346"/>
      <c r="D27" s="258" t="s">
        <v>564</v>
      </c>
      <c r="E27" s="22" t="s">
        <v>825</v>
      </c>
      <c r="F27" s="22" t="s">
        <v>753</v>
      </c>
      <c r="G27" s="23"/>
      <c r="H27" s="79"/>
      <c r="I27" s="90" t="s">
        <v>742</v>
      </c>
      <c r="J27" s="94">
        <v>35003</v>
      </c>
      <c r="K27" s="15" t="str">
        <f t="shared" ca="1" si="0"/>
        <v>30 Tahun 0 Bulan</v>
      </c>
      <c r="L27" s="23" t="s">
        <v>39</v>
      </c>
      <c r="M27" s="22" t="s">
        <v>166</v>
      </c>
      <c r="N27" s="23" t="s">
        <v>243</v>
      </c>
      <c r="O27" s="17" t="s">
        <v>481</v>
      </c>
      <c r="P27" s="193">
        <v>44957</v>
      </c>
      <c r="Q27" s="34" t="str">
        <f t="shared" ca="1" si="1"/>
        <v>2 Tahun 9 Bulan</v>
      </c>
      <c r="R27" s="12"/>
      <c r="S27" s="12"/>
      <c r="T27" s="12"/>
    </row>
    <row r="28" spans="1:20" ht="15.95" customHeight="1" x14ac:dyDescent="0.25">
      <c r="A28" s="7">
        <v>20</v>
      </c>
      <c r="B28" s="13">
        <v>20</v>
      </c>
      <c r="C28" s="346"/>
      <c r="D28" s="258" t="s">
        <v>567</v>
      </c>
      <c r="E28" s="22"/>
      <c r="F28" s="22" t="s">
        <v>753</v>
      </c>
      <c r="G28" s="23"/>
      <c r="H28" s="21"/>
      <c r="I28" s="90" t="s">
        <v>742</v>
      </c>
      <c r="J28" s="94">
        <v>36657</v>
      </c>
      <c r="K28" s="15" t="str">
        <f t="shared" ca="1" si="0"/>
        <v>25 Tahun 6 Bulan</v>
      </c>
      <c r="L28" s="23" t="s">
        <v>39</v>
      </c>
      <c r="M28" s="22" t="s">
        <v>165</v>
      </c>
      <c r="N28" s="23" t="s">
        <v>225</v>
      </c>
      <c r="O28" s="17" t="s">
        <v>481</v>
      </c>
      <c r="P28" s="193">
        <v>44957</v>
      </c>
      <c r="Q28" s="34" t="str">
        <f t="shared" ca="1" si="1"/>
        <v>2 Tahun 9 Bulan</v>
      </c>
      <c r="R28" s="12"/>
      <c r="S28" s="12"/>
      <c r="T28" s="12"/>
    </row>
    <row r="29" spans="1:20" s="25" customFormat="1" ht="15.95" customHeight="1" x14ac:dyDescent="0.25">
      <c r="A29" s="7">
        <v>21</v>
      </c>
      <c r="B29" s="13">
        <v>21</v>
      </c>
      <c r="C29" s="346"/>
      <c r="D29" s="18" t="s">
        <v>372</v>
      </c>
      <c r="E29" s="22" t="s">
        <v>822</v>
      </c>
      <c r="F29" s="22" t="s">
        <v>542</v>
      </c>
      <c r="G29" s="19"/>
      <c r="H29" s="80" t="s">
        <v>191</v>
      </c>
      <c r="I29" s="92" t="s">
        <v>742</v>
      </c>
      <c r="J29" s="95">
        <v>35305</v>
      </c>
      <c r="K29" s="15" t="str">
        <f t="shared" ca="1" si="0"/>
        <v>29 Tahun 2 Bulan</v>
      </c>
      <c r="L29" s="19" t="s">
        <v>39</v>
      </c>
      <c r="M29" s="22" t="s">
        <v>166</v>
      </c>
      <c r="N29" s="23" t="s">
        <v>236</v>
      </c>
      <c r="O29" s="55" t="s">
        <v>481</v>
      </c>
      <c r="P29" s="193">
        <v>43739</v>
      </c>
      <c r="Q29" s="34" t="str">
        <f t="shared" ca="1" si="1"/>
        <v>6 Tahun 1 Bulan</v>
      </c>
    </row>
    <row r="30" spans="1:20" ht="15.95" customHeight="1" x14ac:dyDescent="0.25">
      <c r="A30" s="7">
        <v>22</v>
      </c>
      <c r="B30" s="13">
        <v>22</v>
      </c>
      <c r="C30" s="349"/>
      <c r="D30" s="255" t="s">
        <v>593</v>
      </c>
      <c r="E30" s="22"/>
      <c r="F30" s="22" t="s">
        <v>753</v>
      </c>
      <c r="G30" s="23"/>
      <c r="H30" s="21"/>
      <c r="I30" s="90" t="s">
        <v>742</v>
      </c>
      <c r="J30" s="94">
        <v>37231</v>
      </c>
      <c r="K30" s="15" t="str">
        <f t="shared" ca="1" si="0"/>
        <v>23 Tahun 11 Bulan</v>
      </c>
      <c r="L30" s="23" t="s">
        <v>592</v>
      </c>
      <c r="M30" s="22" t="s">
        <v>165</v>
      </c>
      <c r="N30" s="23"/>
      <c r="O30" s="55" t="s">
        <v>481</v>
      </c>
      <c r="P30" s="193">
        <v>45231</v>
      </c>
      <c r="Q30" s="34" t="str">
        <f t="shared" ca="1" si="1"/>
        <v>2 Tahun 0 Bulan</v>
      </c>
      <c r="R30" s="12"/>
      <c r="S30" s="12"/>
      <c r="T30" s="12"/>
    </row>
    <row r="31" spans="1:20" ht="15.95" customHeight="1" x14ac:dyDescent="0.25">
      <c r="A31" s="7"/>
      <c r="B31" s="9"/>
      <c r="D31" s="8"/>
      <c r="F31" s="8"/>
      <c r="R31" s="12"/>
      <c r="S31" s="12"/>
      <c r="T31" s="12"/>
    </row>
    <row r="32" spans="1:20" ht="15.95" customHeight="1" x14ac:dyDescent="0.25">
      <c r="A32" s="7"/>
      <c r="B32" s="9"/>
      <c r="D32" s="24"/>
      <c r="F32" s="24"/>
      <c r="R32" s="12"/>
      <c r="S32" s="12"/>
      <c r="T32" s="12"/>
    </row>
    <row r="33" spans="1:20" ht="15.95" customHeight="1" x14ac:dyDescent="0.25">
      <c r="A33" s="7"/>
      <c r="B33" s="362" t="s">
        <v>488</v>
      </c>
      <c r="C33" s="362"/>
      <c r="D33" s="362"/>
      <c r="E33" s="208"/>
      <c r="F33" s="44"/>
      <c r="R33" s="12"/>
      <c r="S33" s="12"/>
      <c r="T33" s="12"/>
    </row>
    <row r="34" spans="1:20" ht="30" x14ac:dyDescent="0.25">
      <c r="B34" s="84" t="s">
        <v>0</v>
      </c>
      <c r="C34" s="84" t="s">
        <v>1153</v>
      </c>
      <c r="D34" s="84" t="s">
        <v>1</v>
      </c>
      <c r="E34" s="28" t="s">
        <v>832</v>
      </c>
      <c r="F34" s="84" t="s">
        <v>833</v>
      </c>
      <c r="G34" s="84" t="s">
        <v>2</v>
      </c>
      <c r="H34" s="77" t="s">
        <v>3</v>
      </c>
      <c r="I34" s="88" t="s">
        <v>741</v>
      </c>
      <c r="J34" s="101" t="s">
        <v>743</v>
      </c>
      <c r="K34" s="84" t="s">
        <v>205</v>
      </c>
      <c r="L34" s="84" t="s">
        <v>192</v>
      </c>
      <c r="M34" s="55" t="s">
        <v>193</v>
      </c>
      <c r="N34" s="84" t="s">
        <v>221</v>
      </c>
      <c r="O34" s="28" t="s">
        <v>490</v>
      </c>
      <c r="P34" s="28" t="s">
        <v>751</v>
      </c>
      <c r="R34" s="12"/>
      <c r="S34" s="12"/>
      <c r="T34" s="12"/>
    </row>
    <row r="35" spans="1:20" ht="15.95" customHeight="1" x14ac:dyDescent="0.25">
      <c r="A35" s="7">
        <v>23</v>
      </c>
      <c r="B35" s="42">
        <v>1</v>
      </c>
      <c r="C35" s="348"/>
      <c r="D35" s="18" t="s">
        <v>45</v>
      </c>
      <c r="E35" s="22"/>
      <c r="F35" s="22" t="s">
        <v>542</v>
      </c>
      <c r="G35" s="23"/>
      <c r="H35" s="79" t="s">
        <v>185</v>
      </c>
      <c r="I35" s="90" t="s">
        <v>742</v>
      </c>
      <c r="J35" s="94">
        <v>32554</v>
      </c>
      <c r="K35" s="23" t="str">
        <f ca="1">DATEDIF(J35,TODAY(),"y")&amp;" Tahun "&amp;DATEDIF(J35,TODAY(),"ym")&amp;" Bulan "</f>
        <v xml:space="preserve">36 Tahun 9 Bulan </v>
      </c>
      <c r="L35" s="23" t="s">
        <v>39</v>
      </c>
      <c r="M35" s="22" t="s">
        <v>165</v>
      </c>
      <c r="N35" s="23" t="s">
        <v>249</v>
      </c>
      <c r="O35" s="55" t="s">
        <v>485</v>
      </c>
      <c r="P35" s="194">
        <f t="shared" ref="P35" si="2">DATE(2016,11,30)</f>
        <v>42704</v>
      </c>
      <c r="Q35" s="34" t="str">
        <f t="shared" ca="1" si="1"/>
        <v>8 Tahun 11 Bulan</v>
      </c>
      <c r="R35" s="12"/>
      <c r="S35" s="12"/>
      <c r="T35" s="12"/>
    </row>
    <row r="36" spans="1:20" ht="15.95" customHeight="1" x14ac:dyDescent="0.25">
      <c r="A36" s="7">
        <v>24</v>
      </c>
      <c r="B36" s="42">
        <v>2</v>
      </c>
      <c r="C36" s="23"/>
      <c r="D36" s="18" t="s">
        <v>34</v>
      </c>
      <c r="E36" s="2" t="s">
        <v>856</v>
      </c>
      <c r="F36" s="22" t="s">
        <v>542</v>
      </c>
      <c r="G36" s="23"/>
      <c r="H36" s="79" t="s">
        <v>184</v>
      </c>
      <c r="I36" s="90" t="s">
        <v>742</v>
      </c>
      <c r="J36" s="94">
        <v>32951</v>
      </c>
      <c r="K36" s="23" t="str">
        <f t="shared" ref="K36:K65" ca="1" si="3">DATEDIF(J36,TODAY(),"y")&amp;" Tahun "&amp;DATEDIF(J36,TODAY(),"ym")&amp;" Bulan "</f>
        <v xml:space="preserve">35 Tahun 8 Bulan </v>
      </c>
      <c r="L36" s="23" t="s">
        <v>39</v>
      </c>
      <c r="M36" s="22" t="s">
        <v>197</v>
      </c>
      <c r="N36" s="23" t="s">
        <v>223</v>
      </c>
      <c r="O36" s="55" t="s">
        <v>485</v>
      </c>
      <c r="P36" s="194">
        <f t="shared" ref="P36" si="4">DATE(2016,7,1)</f>
        <v>42552</v>
      </c>
      <c r="Q36" s="34" t="str">
        <f t="shared" ca="1" si="1"/>
        <v>9 Tahun 4 Bulan</v>
      </c>
      <c r="R36" s="12"/>
      <c r="S36" s="12"/>
      <c r="T36" s="12"/>
    </row>
    <row r="37" spans="1:20" s="25" customFormat="1" ht="17.45" customHeight="1" x14ac:dyDescent="0.25">
      <c r="A37" s="7">
        <v>25</v>
      </c>
      <c r="B37" s="42">
        <v>3</v>
      </c>
      <c r="C37" s="23"/>
      <c r="D37" s="18" t="s">
        <v>335</v>
      </c>
      <c r="E37" s="22"/>
      <c r="F37" s="22" t="s">
        <v>542</v>
      </c>
      <c r="G37" s="23"/>
      <c r="H37" s="79" t="s">
        <v>191</v>
      </c>
      <c r="I37" s="90" t="s">
        <v>749</v>
      </c>
      <c r="J37" s="94">
        <v>35782</v>
      </c>
      <c r="K37" s="23" t="str">
        <f t="shared" ca="1" si="3"/>
        <v xml:space="preserve">27 Tahun 11 Bulan </v>
      </c>
      <c r="L37" s="23" t="s">
        <v>39</v>
      </c>
      <c r="M37" s="22" t="s">
        <v>165</v>
      </c>
      <c r="N37" s="23"/>
      <c r="O37" s="55" t="s">
        <v>485</v>
      </c>
      <c r="P37" s="194">
        <f>DATE(2018,11,1)</f>
        <v>43405</v>
      </c>
      <c r="Q37" s="34" t="str">
        <f t="shared" ca="1" si="1"/>
        <v>7 Tahun 0 Bulan</v>
      </c>
    </row>
    <row r="38" spans="1:20" ht="15.95" customHeight="1" x14ac:dyDescent="0.25">
      <c r="A38" s="7">
        <v>26</v>
      </c>
      <c r="B38" s="42">
        <v>4</v>
      </c>
      <c r="C38" s="351"/>
      <c r="D38" s="254" t="s">
        <v>501</v>
      </c>
      <c r="E38" s="22"/>
      <c r="F38" s="22" t="s">
        <v>542</v>
      </c>
      <c r="G38" s="23"/>
      <c r="H38" s="79" t="s">
        <v>502</v>
      </c>
      <c r="I38" s="90" t="s">
        <v>746</v>
      </c>
      <c r="J38" s="94">
        <v>37527</v>
      </c>
      <c r="K38" s="23" t="str">
        <f t="shared" ca="1" si="3"/>
        <v xml:space="preserve">23 Tahun 1 Bulan </v>
      </c>
      <c r="L38" s="23" t="s">
        <v>39</v>
      </c>
      <c r="M38" s="22" t="s">
        <v>169</v>
      </c>
      <c r="N38" s="23" t="s">
        <v>232</v>
      </c>
      <c r="O38" s="55" t="s">
        <v>485</v>
      </c>
      <c r="P38" s="194">
        <f>DATE(2021,9,30)</f>
        <v>44469</v>
      </c>
      <c r="Q38" s="34" t="str">
        <f t="shared" ca="1" si="1"/>
        <v>4 Tahun 1 Bulan</v>
      </c>
      <c r="R38" s="12"/>
      <c r="S38" s="12"/>
      <c r="T38" s="12"/>
    </row>
    <row r="39" spans="1:20" ht="15.95" customHeight="1" x14ac:dyDescent="0.25">
      <c r="A39" s="7">
        <v>27</v>
      </c>
      <c r="B39" s="42">
        <v>5</v>
      </c>
      <c r="C39" s="348"/>
      <c r="D39" s="253" t="s">
        <v>576</v>
      </c>
      <c r="E39" s="22"/>
      <c r="F39" s="22" t="s">
        <v>542</v>
      </c>
      <c r="G39" s="23"/>
      <c r="I39" s="90" t="s">
        <v>746</v>
      </c>
      <c r="J39" s="94">
        <v>36862</v>
      </c>
      <c r="K39" s="23" t="str">
        <f t="shared" ca="1" si="3"/>
        <v xml:space="preserve">24 Tahun 11 Bulan </v>
      </c>
      <c r="L39" s="23" t="s">
        <v>39</v>
      </c>
      <c r="M39" s="22" t="s">
        <v>169</v>
      </c>
      <c r="N39" s="23" t="s">
        <v>232</v>
      </c>
      <c r="O39" s="55" t="s">
        <v>485</v>
      </c>
      <c r="P39" s="194">
        <f>DATE(2023,5,2)</f>
        <v>45048</v>
      </c>
      <c r="Q39" s="34" t="str">
        <f t="shared" ca="1" si="1"/>
        <v>2 Tahun 6 Bulan</v>
      </c>
      <c r="R39" s="12"/>
      <c r="S39" s="12"/>
      <c r="T39" s="12"/>
    </row>
    <row r="40" spans="1:20" ht="15.95" customHeight="1" x14ac:dyDescent="0.25">
      <c r="A40" s="7">
        <v>28</v>
      </c>
      <c r="B40" s="42">
        <v>6</v>
      </c>
      <c r="C40" s="23"/>
      <c r="D40" s="23" t="s">
        <v>858</v>
      </c>
      <c r="E40" s="22"/>
      <c r="F40" s="42" t="s">
        <v>753</v>
      </c>
      <c r="G40" s="23"/>
      <c r="H40" s="79" t="s">
        <v>184</v>
      </c>
      <c r="I40" s="90" t="s">
        <v>742</v>
      </c>
      <c r="J40" s="94">
        <v>34660</v>
      </c>
      <c r="K40" s="23" t="str">
        <f t="shared" ca="1" si="3"/>
        <v xml:space="preserve">30 Tahun 11 Bulan </v>
      </c>
      <c r="L40" s="23" t="s">
        <v>39</v>
      </c>
      <c r="M40" s="22" t="s">
        <v>165</v>
      </c>
      <c r="N40" s="23" t="s">
        <v>225</v>
      </c>
      <c r="O40" s="55" t="s">
        <v>485</v>
      </c>
      <c r="P40" s="194">
        <f t="shared" ref="P40" si="5">DATE(2016,7,1)</f>
        <v>42552</v>
      </c>
      <c r="Q40" s="34" t="str">
        <f t="shared" ca="1" si="1"/>
        <v>9 Tahun 4 Bulan</v>
      </c>
      <c r="R40" s="12"/>
      <c r="S40" s="12"/>
      <c r="T40" s="12"/>
    </row>
    <row r="41" spans="1:20" ht="15.95" customHeight="1" x14ac:dyDescent="0.25">
      <c r="A41" s="7">
        <v>29</v>
      </c>
      <c r="B41" s="42">
        <v>7</v>
      </c>
      <c r="C41" s="23"/>
      <c r="D41" s="23" t="s">
        <v>43</v>
      </c>
      <c r="E41" s="22"/>
      <c r="F41" s="42" t="s">
        <v>753</v>
      </c>
      <c r="G41" s="23"/>
      <c r="H41" s="79" t="s">
        <v>185</v>
      </c>
      <c r="I41" s="90" t="s">
        <v>742</v>
      </c>
      <c r="J41" s="94">
        <v>33758</v>
      </c>
      <c r="K41" s="23" t="str">
        <f t="shared" ca="1" si="3"/>
        <v xml:space="preserve">33 Tahun 5 Bulan </v>
      </c>
      <c r="L41" s="23" t="s">
        <v>39</v>
      </c>
      <c r="M41" s="22" t="s">
        <v>165</v>
      </c>
      <c r="N41" s="23" t="s">
        <v>225</v>
      </c>
      <c r="O41" s="55" t="s">
        <v>485</v>
      </c>
      <c r="P41" s="194">
        <f>DATE(2016,11,30)</f>
        <v>42704</v>
      </c>
      <c r="Q41" s="34" t="str">
        <f t="shared" ca="1" si="1"/>
        <v>8 Tahun 11 Bulan</v>
      </c>
      <c r="R41" s="12"/>
      <c r="S41" s="12"/>
      <c r="T41" s="12"/>
    </row>
    <row r="42" spans="1:20" ht="15.95" customHeight="1" x14ac:dyDescent="0.25">
      <c r="A42" s="7">
        <v>30</v>
      </c>
      <c r="B42" s="42">
        <v>8</v>
      </c>
      <c r="C42" s="23"/>
      <c r="D42" s="23" t="s">
        <v>799</v>
      </c>
      <c r="E42" s="2" t="s">
        <v>831</v>
      </c>
      <c r="F42" s="42" t="s">
        <v>753</v>
      </c>
      <c r="G42" s="23"/>
      <c r="H42" s="79" t="s">
        <v>183</v>
      </c>
      <c r="I42" s="90" t="s">
        <v>742</v>
      </c>
      <c r="J42" s="94">
        <v>31433</v>
      </c>
      <c r="K42" s="23" t="str">
        <f t="shared" ca="1" si="3"/>
        <v xml:space="preserve">39 Tahun 9 Bulan </v>
      </c>
      <c r="L42" s="23" t="s">
        <v>39</v>
      </c>
      <c r="M42" s="22" t="s">
        <v>166</v>
      </c>
      <c r="N42" s="23" t="s">
        <v>229</v>
      </c>
      <c r="O42" s="55" t="s">
        <v>485</v>
      </c>
      <c r="P42" s="194">
        <f>DATE(2015,12,1)</f>
        <v>42339</v>
      </c>
      <c r="Q42" s="34" t="str">
        <f t="shared" ca="1" si="1"/>
        <v>9 Tahun 11 Bulan</v>
      </c>
      <c r="R42" s="12"/>
      <c r="S42" s="12"/>
      <c r="T42" s="12"/>
    </row>
    <row r="43" spans="1:20" ht="15.95" customHeight="1" x14ac:dyDescent="0.25">
      <c r="A43" s="7">
        <v>31</v>
      </c>
      <c r="B43" s="42">
        <v>9</v>
      </c>
      <c r="C43" s="23"/>
      <c r="D43" s="23" t="s">
        <v>17</v>
      </c>
      <c r="E43" s="22"/>
      <c r="F43" s="42" t="s">
        <v>753</v>
      </c>
      <c r="G43" s="23"/>
      <c r="H43" s="79" t="s">
        <v>183</v>
      </c>
      <c r="I43" s="90" t="s">
        <v>748</v>
      </c>
      <c r="J43" s="94">
        <v>31601</v>
      </c>
      <c r="K43" s="23" t="str">
        <f t="shared" ca="1" si="3"/>
        <v xml:space="preserve">39 Tahun 4 Bulan </v>
      </c>
      <c r="L43" s="23" t="s">
        <v>39</v>
      </c>
      <c r="M43" s="22" t="s">
        <v>169</v>
      </c>
      <c r="N43" s="23" t="s">
        <v>222</v>
      </c>
      <c r="O43" s="55" t="s">
        <v>485</v>
      </c>
      <c r="P43" s="194">
        <f t="shared" ref="P43" si="6">DATE(2015,12,1)</f>
        <v>42339</v>
      </c>
      <c r="Q43" s="34" t="str">
        <f t="shared" ca="1" si="1"/>
        <v>9 Tahun 11 Bulan</v>
      </c>
      <c r="R43" s="12"/>
      <c r="S43" s="12"/>
      <c r="T43" s="12"/>
    </row>
    <row r="44" spans="1:20" ht="15.95" customHeight="1" x14ac:dyDescent="0.25">
      <c r="A44" s="7">
        <v>32</v>
      </c>
      <c r="B44" s="42">
        <v>10</v>
      </c>
      <c r="C44" s="23"/>
      <c r="D44" s="23" t="s">
        <v>859</v>
      </c>
      <c r="E44" s="22"/>
      <c r="F44" s="42" t="s">
        <v>753</v>
      </c>
      <c r="G44" s="23"/>
      <c r="H44" s="79" t="s">
        <v>184</v>
      </c>
      <c r="I44" s="90" t="s">
        <v>742</v>
      </c>
      <c r="J44" s="94">
        <v>30832</v>
      </c>
      <c r="K44" s="23" t="str">
        <f t="shared" ca="1" si="3"/>
        <v xml:space="preserve">41 Tahun 5 Bulan </v>
      </c>
      <c r="L44" s="23" t="s">
        <v>39</v>
      </c>
      <c r="M44" s="22" t="s">
        <v>165</v>
      </c>
      <c r="N44" s="23" t="s">
        <v>225</v>
      </c>
      <c r="O44" s="55" t="s">
        <v>485</v>
      </c>
      <c r="P44" s="194">
        <f t="shared" ref="P44:P45" si="7">DATE(2016,7,1)</f>
        <v>42552</v>
      </c>
      <c r="Q44" s="34" t="str">
        <f t="shared" ca="1" si="1"/>
        <v>9 Tahun 4 Bulan</v>
      </c>
      <c r="R44" s="12"/>
      <c r="S44" s="12"/>
      <c r="T44" s="12"/>
    </row>
    <row r="45" spans="1:20" ht="15.95" customHeight="1" x14ac:dyDescent="0.25">
      <c r="A45" s="7">
        <v>33</v>
      </c>
      <c r="B45" s="42">
        <v>11</v>
      </c>
      <c r="C45" s="23"/>
      <c r="D45" s="23" t="s">
        <v>36</v>
      </c>
      <c r="E45" s="4" t="s">
        <v>860</v>
      </c>
      <c r="F45" s="42" t="s">
        <v>753</v>
      </c>
      <c r="G45" s="23"/>
      <c r="H45" s="79" t="s">
        <v>184</v>
      </c>
      <c r="I45" s="90" t="s">
        <v>742</v>
      </c>
      <c r="J45" s="94">
        <v>30210</v>
      </c>
      <c r="K45" s="23" t="str">
        <f t="shared" ca="1" si="3"/>
        <v xml:space="preserve">43 Tahun 2 Bulan </v>
      </c>
      <c r="L45" s="23" t="s">
        <v>39</v>
      </c>
      <c r="M45" s="22" t="s">
        <v>242</v>
      </c>
      <c r="N45" s="23" t="s">
        <v>246</v>
      </c>
      <c r="O45" s="55" t="s">
        <v>485</v>
      </c>
      <c r="P45" s="194">
        <f t="shared" si="7"/>
        <v>42552</v>
      </c>
      <c r="Q45" s="34" t="str">
        <f t="shared" ca="1" si="1"/>
        <v>9 Tahun 4 Bulan</v>
      </c>
      <c r="R45" s="12"/>
      <c r="S45" s="12"/>
      <c r="T45" s="12"/>
    </row>
    <row r="46" spans="1:20" ht="15.95" customHeight="1" x14ac:dyDescent="0.25">
      <c r="A46" s="7">
        <v>34</v>
      </c>
      <c r="B46" s="42">
        <v>12</v>
      </c>
      <c r="C46" s="23"/>
      <c r="D46" s="23" t="s">
        <v>63</v>
      </c>
      <c r="E46" s="4" t="s">
        <v>860</v>
      </c>
      <c r="F46" s="42" t="s">
        <v>753</v>
      </c>
      <c r="G46" s="23"/>
      <c r="H46" s="79" t="s">
        <v>186</v>
      </c>
      <c r="I46" s="90" t="s">
        <v>742</v>
      </c>
      <c r="J46" s="94">
        <v>33312</v>
      </c>
      <c r="K46" s="23" t="str">
        <f t="shared" ca="1" si="3"/>
        <v xml:space="preserve">34 Tahun 8 Bulan </v>
      </c>
      <c r="L46" s="23" t="s">
        <v>39</v>
      </c>
      <c r="M46" s="22" t="s">
        <v>167</v>
      </c>
      <c r="N46" s="23" t="s">
        <v>295</v>
      </c>
      <c r="O46" s="55" t="s">
        <v>485</v>
      </c>
      <c r="P46" s="194">
        <f>DATE(2017,4,3)</f>
        <v>42828</v>
      </c>
      <c r="Q46" s="34" t="str">
        <f t="shared" ca="1" si="1"/>
        <v>8 Tahun 7 Bulan</v>
      </c>
      <c r="R46" s="12"/>
      <c r="S46" s="12"/>
      <c r="T46" s="12"/>
    </row>
    <row r="47" spans="1:20" ht="15.95" customHeight="1" x14ac:dyDescent="0.25">
      <c r="A47" s="7">
        <v>35</v>
      </c>
      <c r="B47" s="42">
        <v>13</v>
      </c>
      <c r="C47" s="23"/>
      <c r="D47" s="23" t="s">
        <v>98</v>
      </c>
      <c r="E47" s="22"/>
      <c r="F47" s="42" t="s">
        <v>753</v>
      </c>
      <c r="G47" s="23"/>
      <c r="H47" s="79" t="s">
        <v>188</v>
      </c>
      <c r="I47" s="90" t="s">
        <v>742</v>
      </c>
      <c r="J47" s="94">
        <v>30522</v>
      </c>
      <c r="K47" s="23" t="str">
        <f t="shared" ca="1" si="3"/>
        <v xml:space="preserve">42 Tahun 3 Bulan </v>
      </c>
      <c r="L47" s="23" t="s">
        <v>39</v>
      </c>
      <c r="M47" s="22" t="s">
        <v>169</v>
      </c>
      <c r="N47" s="23" t="s">
        <v>239</v>
      </c>
      <c r="O47" s="55" t="s">
        <v>485</v>
      </c>
      <c r="P47" s="194">
        <f t="shared" ref="P47" si="8">DATE(2017,10,1)</f>
        <v>43009</v>
      </c>
      <c r="Q47" s="34" t="str">
        <f t="shared" ca="1" si="1"/>
        <v>8 Tahun 1 Bulan</v>
      </c>
      <c r="R47" s="12"/>
      <c r="S47" s="12"/>
      <c r="T47" s="12"/>
    </row>
    <row r="48" spans="1:20" ht="15.95" customHeight="1" x14ac:dyDescent="0.25">
      <c r="A48" s="7">
        <v>36</v>
      </c>
      <c r="B48" s="42">
        <v>14</v>
      </c>
      <c r="C48" s="23"/>
      <c r="D48" s="23" t="s">
        <v>800</v>
      </c>
      <c r="E48" s="22" t="s">
        <v>824</v>
      </c>
      <c r="F48" s="42" t="s">
        <v>753</v>
      </c>
      <c r="G48" s="23"/>
      <c r="H48" s="79" t="s">
        <v>189</v>
      </c>
      <c r="I48" s="90" t="s">
        <v>742</v>
      </c>
      <c r="J48" s="94">
        <v>31881</v>
      </c>
      <c r="K48" s="23" t="str">
        <f t="shared" ca="1" si="3"/>
        <v xml:space="preserve">38 Tahun 7 Bulan </v>
      </c>
      <c r="L48" s="23" t="s">
        <v>194</v>
      </c>
      <c r="M48" s="22" t="s">
        <v>166</v>
      </c>
      <c r="N48" s="23" t="s">
        <v>270</v>
      </c>
      <c r="O48" s="55" t="s">
        <v>485</v>
      </c>
      <c r="P48" s="194">
        <f>DATE(2018,10,1)</f>
        <v>43374</v>
      </c>
      <c r="Q48" s="34" t="str">
        <f t="shared" ca="1" si="1"/>
        <v>7 Tahun 1 Bulan</v>
      </c>
      <c r="R48" s="12"/>
      <c r="S48" s="12"/>
      <c r="T48" s="12"/>
    </row>
    <row r="49" spans="1:20" ht="15.95" customHeight="1" x14ac:dyDescent="0.25">
      <c r="A49" s="7">
        <v>37</v>
      </c>
      <c r="B49" s="42">
        <v>15</v>
      </c>
      <c r="C49" s="23"/>
      <c r="D49" s="23" t="s">
        <v>861</v>
      </c>
      <c r="E49" s="22" t="s">
        <v>831</v>
      </c>
      <c r="F49" s="42" t="s">
        <v>753</v>
      </c>
      <c r="G49" s="23"/>
      <c r="H49" s="79" t="s">
        <v>185</v>
      </c>
      <c r="I49" s="90" t="s">
        <v>742</v>
      </c>
      <c r="J49" s="94">
        <v>33213</v>
      </c>
      <c r="K49" s="23" t="str">
        <f t="shared" ca="1" si="3"/>
        <v xml:space="preserve">34 Tahun 11 Bulan </v>
      </c>
      <c r="L49" s="23" t="s">
        <v>39</v>
      </c>
      <c r="M49" s="22" t="s">
        <v>166</v>
      </c>
      <c r="N49" s="23" t="s">
        <v>244</v>
      </c>
      <c r="O49" s="55" t="s">
        <v>485</v>
      </c>
      <c r="P49" s="194">
        <f t="shared" ref="P49" si="9">DATE(2016,11,30)</f>
        <v>42704</v>
      </c>
      <c r="Q49" s="34" t="str">
        <f t="shared" ca="1" si="1"/>
        <v>8 Tahun 11 Bulan</v>
      </c>
      <c r="R49" s="12"/>
      <c r="S49" s="12"/>
      <c r="T49" s="12"/>
    </row>
    <row r="50" spans="1:20" ht="15.95" customHeight="1" x14ac:dyDescent="0.25">
      <c r="A50" s="7">
        <v>38</v>
      </c>
      <c r="B50" s="42">
        <v>16</v>
      </c>
      <c r="C50" s="23"/>
      <c r="D50" s="23" t="s">
        <v>101</v>
      </c>
      <c r="E50" s="22"/>
      <c r="F50" s="42" t="s">
        <v>753</v>
      </c>
      <c r="G50" s="23"/>
      <c r="H50" s="79" t="s">
        <v>188</v>
      </c>
      <c r="I50" s="90" t="s">
        <v>742</v>
      </c>
      <c r="J50" s="94">
        <v>31675</v>
      </c>
      <c r="K50" s="23" t="str">
        <f t="shared" ca="1" si="3"/>
        <v xml:space="preserve">39 Tahun 2 Bulan </v>
      </c>
      <c r="L50" s="23" t="s">
        <v>39</v>
      </c>
      <c r="M50" s="22" t="s">
        <v>165</v>
      </c>
      <c r="N50" s="23" t="s">
        <v>225</v>
      </c>
      <c r="O50" s="55" t="s">
        <v>485</v>
      </c>
      <c r="P50" s="194">
        <f>DATE(2017,11,1)</f>
        <v>43040</v>
      </c>
      <c r="Q50" s="34" t="str">
        <f t="shared" ca="1" si="1"/>
        <v>8 Tahun 0 Bulan</v>
      </c>
      <c r="R50" s="12"/>
      <c r="S50" s="12"/>
      <c r="T50" s="12"/>
    </row>
    <row r="51" spans="1:20" ht="15.95" customHeight="1" x14ac:dyDescent="0.25">
      <c r="A51" s="7">
        <v>39</v>
      </c>
      <c r="B51" s="42">
        <v>17</v>
      </c>
      <c r="C51" s="23"/>
      <c r="D51" s="23" t="s">
        <v>801</v>
      </c>
      <c r="E51" s="22" t="s">
        <v>831</v>
      </c>
      <c r="F51" s="42" t="s">
        <v>753</v>
      </c>
      <c r="G51" s="23"/>
      <c r="H51" s="79" t="s">
        <v>184</v>
      </c>
      <c r="I51" s="90" t="s">
        <v>742</v>
      </c>
      <c r="J51" s="94">
        <v>32706</v>
      </c>
      <c r="K51" s="23" t="str">
        <f t="shared" ca="1" si="3"/>
        <v xml:space="preserve">36 Tahun 4 Bulan </v>
      </c>
      <c r="L51" s="23" t="s">
        <v>39</v>
      </c>
      <c r="M51" s="22" t="s">
        <v>166</v>
      </c>
      <c r="N51" s="23" t="s">
        <v>244</v>
      </c>
      <c r="O51" s="55" t="s">
        <v>485</v>
      </c>
      <c r="P51" s="194">
        <f t="shared" ref="P51" si="10">DATE(2016,7,1)</f>
        <v>42552</v>
      </c>
      <c r="Q51" s="34" t="str">
        <f t="shared" ca="1" si="1"/>
        <v>9 Tahun 4 Bulan</v>
      </c>
      <c r="R51" s="12"/>
      <c r="S51" s="12"/>
      <c r="T51" s="12"/>
    </row>
    <row r="52" spans="1:20" ht="15.95" customHeight="1" x14ac:dyDescent="0.25">
      <c r="A52" s="7">
        <v>40</v>
      </c>
      <c r="B52" s="42">
        <v>18</v>
      </c>
      <c r="C52" s="23"/>
      <c r="D52" s="23" t="s">
        <v>321</v>
      </c>
      <c r="E52" s="22"/>
      <c r="F52" s="42" t="s">
        <v>753</v>
      </c>
      <c r="G52" s="23"/>
      <c r="H52" s="79" t="s">
        <v>191</v>
      </c>
      <c r="I52" s="90" t="s">
        <v>742</v>
      </c>
      <c r="J52" s="94">
        <v>34295</v>
      </c>
      <c r="K52" s="23" t="str">
        <f t="shared" ca="1" si="3"/>
        <v xml:space="preserve">31 Tahun 11 Bulan </v>
      </c>
      <c r="L52" s="23" t="s">
        <v>39</v>
      </c>
      <c r="M52" s="22" t="s">
        <v>169</v>
      </c>
      <c r="N52" s="23" t="s">
        <v>222</v>
      </c>
      <c r="O52" s="55" t="s">
        <v>485</v>
      </c>
      <c r="P52" s="194">
        <f t="shared" ref="P52" si="11">DATE(2018,10,1)</f>
        <v>43374</v>
      </c>
      <c r="Q52" s="34" t="str">
        <f t="shared" ca="1" si="1"/>
        <v>7 Tahun 1 Bulan</v>
      </c>
      <c r="R52" s="12"/>
      <c r="S52" s="12"/>
      <c r="T52" s="12"/>
    </row>
    <row r="53" spans="1:20" ht="15.95" customHeight="1" x14ac:dyDescent="0.25">
      <c r="A53" s="7">
        <v>41</v>
      </c>
      <c r="B53" s="42">
        <v>19</v>
      </c>
      <c r="C53" s="23"/>
      <c r="D53" s="23" t="s">
        <v>29</v>
      </c>
      <c r="E53" s="22"/>
      <c r="F53" s="42" t="s">
        <v>753</v>
      </c>
      <c r="G53" s="23"/>
      <c r="H53" s="79" t="s">
        <v>184</v>
      </c>
      <c r="I53" s="90" t="s">
        <v>742</v>
      </c>
      <c r="J53" s="94">
        <v>33029</v>
      </c>
      <c r="K53" s="23" t="str">
        <f t="shared" ca="1" si="3"/>
        <v xml:space="preserve">35 Tahun 5 Bulan </v>
      </c>
      <c r="L53" s="23" t="s">
        <v>39</v>
      </c>
      <c r="M53" s="22" t="s">
        <v>165</v>
      </c>
      <c r="N53" s="23" t="s">
        <v>225</v>
      </c>
      <c r="O53" s="55" t="s">
        <v>485</v>
      </c>
      <c r="P53" s="194">
        <f>DATE(2016,7,1)</f>
        <v>42552</v>
      </c>
      <c r="Q53" s="34" t="str">
        <f t="shared" ca="1" si="1"/>
        <v>9 Tahun 4 Bulan</v>
      </c>
      <c r="R53" s="12"/>
      <c r="S53" s="12"/>
      <c r="T53" s="12"/>
    </row>
    <row r="54" spans="1:20" ht="15.95" customHeight="1" x14ac:dyDescent="0.25">
      <c r="A54" s="7">
        <v>42</v>
      </c>
      <c r="B54" s="42">
        <v>20</v>
      </c>
      <c r="C54" s="348"/>
      <c r="D54" s="255" t="s">
        <v>467</v>
      </c>
      <c r="E54" s="22"/>
      <c r="F54" s="42" t="s">
        <v>753</v>
      </c>
      <c r="G54" s="23"/>
      <c r="H54" s="79" t="s">
        <v>463</v>
      </c>
      <c r="I54" s="90" t="s">
        <v>746</v>
      </c>
      <c r="J54" s="94">
        <v>37110</v>
      </c>
      <c r="K54" s="23" t="str">
        <f t="shared" ca="1" si="3"/>
        <v xml:space="preserve">24 Tahun 3 Bulan </v>
      </c>
      <c r="L54" s="23" t="s">
        <v>39</v>
      </c>
      <c r="M54" s="22" t="s">
        <v>169</v>
      </c>
      <c r="N54" s="23" t="s">
        <v>264</v>
      </c>
      <c r="O54" s="55" t="s">
        <v>485</v>
      </c>
      <c r="P54" s="194">
        <f>DATE(2021,1,12)</f>
        <v>44208</v>
      </c>
      <c r="Q54" s="34" t="str">
        <f t="shared" ca="1" si="1"/>
        <v>4 Tahun 10 Bulan</v>
      </c>
      <c r="R54" s="12"/>
      <c r="S54" s="12"/>
      <c r="T54" s="12"/>
    </row>
    <row r="55" spans="1:20" s="25" customFormat="1" ht="17.45" customHeight="1" x14ac:dyDescent="0.25">
      <c r="A55" s="7">
        <v>43</v>
      </c>
      <c r="B55" s="42">
        <v>21</v>
      </c>
      <c r="C55" s="23"/>
      <c r="D55" s="23" t="s">
        <v>802</v>
      </c>
      <c r="E55" s="22"/>
      <c r="F55" s="42" t="s">
        <v>753</v>
      </c>
      <c r="G55" s="23"/>
      <c r="H55" s="79" t="s">
        <v>189</v>
      </c>
      <c r="I55" s="90" t="s">
        <v>742</v>
      </c>
      <c r="J55" s="94">
        <v>32805</v>
      </c>
      <c r="K55" s="23" t="str">
        <f t="shared" ca="1" si="3"/>
        <v xml:space="preserve">36 Tahun 0 Bulan </v>
      </c>
      <c r="L55" s="23" t="s">
        <v>39</v>
      </c>
      <c r="M55" s="22" t="s">
        <v>165</v>
      </c>
      <c r="N55" s="23" t="s">
        <v>225</v>
      </c>
      <c r="O55" s="55" t="s">
        <v>485</v>
      </c>
      <c r="P55" s="194">
        <f>DATE(2018,10,2)</f>
        <v>43375</v>
      </c>
      <c r="Q55" s="34" t="str">
        <f t="shared" ca="1" si="1"/>
        <v>7 Tahun 1 Bulan</v>
      </c>
    </row>
    <row r="56" spans="1:20" ht="17.45" customHeight="1" x14ac:dyDescent="0.25">
      <c r="A56" s="7">
        <v>44</v>
      </c>
      <c r="B56" s="42">
        <v>22</v>
      </c>
      <c r="C56" s="351"/>
      <c r="D56" s="255" t="s">
        <v>560</v>
      </c>
      <c r="E56" s="22"/>
      <c r="F56" s="42" t="s">
        <v>753</v>
      </c>
      <c r="G56" s="23"/>
      <c r="H56" s="79"/>
      <c r="I56" s="90" t="s">
        <v>746</v>
      </c>
      <c r="J56" s="94">
        <v>37893</v>
      </c>
      <c r="K56" s="23" t="str">
        <f t="shared" ca="1" si="3"/>
        <v xml:space="preserve">22 Tahun 1 Bulan </v>
      </c>
      <c r="L56" s="23" t="s">
        <v>39</v>
      </c>
      <c r="M56" s="22" t="s">
        <v>169</v>
      </c>
      <c r="N56" s="23" t="s">
        <v>292</v>
      </c>
      <c r="O56" s="55" t="s">
        <v>485</v>
      </c>
      <c r="P56" s="194">
        <f>DATE(2022,12,30)</f>
        <v>44925</v>
      </c>
      <c r="Q56" s="34" t="str">
        <f t="shared" ca="1" si="1"/>
        <v>2 Tahun 10 Bulan</v>
      </c>
      <c r="R56" s="12"/>
      <c r="S56" s="12"/>
      <c r="T56" s="12"/>
    </row>
    <row r="57" spans="1:20" s="25" customFormat="1" ht="17.45" customHeight="1" x14ac:dyDescent="0.25">
      <c r="A57" s="7">
        <v>45</v>
      </c>
      <c r="B57" s="42">
        <v>23</v>
      </c>
      <c r="C57" s="348"/>
      <c r="D57" s="258" t="s">
        <v>571</v>
      </c>
      <c r="E57" s="22"/>
      <c r="F57" s="42" t="s">
        <v>753</v>
      </c>
      <c r="G57" s="21"/>
      <c r="H57" s="161"/>
      <c r="I57" s="90" t="s">
        <v>746</v>
      </c>
      <c r="J57" s="94">
        <v>37064</v>
      </c>
      <c r="K57" s="23" t="str">
        <f t="shared" ca="1" si="3"/>
        <v xml:space="preserve">24 Tahun 4 Bulan </v>
      </c>
      <c r="L57" s="21" t="s">
        <v>39</v>
      </c>
      <c r="M57" s="22" t="s">
        <v>165</v>
      </c>
      <c r="N57" s="23" t="s">
        <v>225</v>
      </c>
      <c r="O57" s="55" t="s">
        <v>485</v>
      </c>
      <c r="P57" s="194">
        <f>DATE(2023,3,1)</f>
        <v>44986</v>
      </c>
      <c r="Q57" s="34" t="str">
        <f t="shared" ca="1" si="1"/>
        <v>2 Tahun 8 Bulan</v>
      </c>
    </row>
    <row r="58" spans="1:20" ht="15.95" customHeight="1" x14ac:dyDescent="0.25">
      <c r="A58" s="7">
        <v>46</v>
      </c>
      <c r="B58" s="42">
        <v>24</v>
      </c>
      <c r="C58" s="23"/>
      <c r="D58" s="23" t="s">
        <v>366</v>
      </c>
      <c r="E58" s="22"/>
      <c r="F58" s="42" t="s">
        <v>753</v>
      </c>
      <c r="G58" s="23"/>
      <c r="H58" s="79" t="s">
        <v>191</v>
      </c>
      <c r="I58" s="90" t="s">
        <v>746</v>
      </c>
      <c r="J58" s="94">
        <v>36608</v>
      </c>
      <c r="K58" s="23" t="str">
        <f t="shared" ca="1" si="3"/>
        <v xml:space="preserve">25 Tahun 7 Bulan </v>
      </c>
      <c r="L58" s="23" t="s">
        <v>39</v>
      </c>
      <c r="M58" s="22" t="s">
        <v>169</v>
      </c>
      <c r="N58" s="23" t="s">
        <v>305</v>
      </c>
      <c r="O58" s="55" t="s">
        <v>485</v>
      </c>
      <c r="P58" s="194">
        <f>DATE(2019,5,29)</f>
        <v>43614</v>
      </c>
      <c r="Q58" s="34" t="str">
        <f t="shared" ca="1" si="1"/>
        <v>6 Tahun 5 Bulan</v>
      </c>
      <c r="R58" s="12"/>
      <c r="S58" s="12"/>
      <c r="T58" s="12"/>
    </row>
    <row r="59" spans="1:20" s="25" customFormat="1" ht="17.45" customHeight="1" x14ac:dyDescent="0.25">
      <c r="A59" s="7">
        <v>47</v>
      </c>
      <c r="B59" s="42">
        <v>25</v>
      </c>
      <c r="C59" s="23"/>
      <c r="D59" s="21" t="s">
        <v>71</v>
      </c>
      <c r="E59" s="22"/>
      <c r="F59" s="42" t="s">
        <v>753</v>
      </c>
      <c r="G59" s="21"/>
      <c r="H59" s="81" t="s">
        <v>187</v>
      </c>
      <c r="I59" s="96" t="s">
        <v>742</v>
      </c>
      <c r="J59" s="94">
        <v>36146</v>
      </c>
      <c r="K59" s="23" t="str">
        <f t="shared" ca="1" si="3"/>
        <v xml:space="preserve">26 Tahun 11 Bulan </v>
      </c>
      <c r="L59" s="21" t="s">
        <v>39</v>
      </c>
      <c r="M59" s="22" t="s">
        <v>169</v>
      </c>
      <c r="N59" s="23" t="s">
        <v>222</v>
      </c>
      <c r="O59" s="55" t="s">
        <v>485</v>
      </c>
      <c r="P59" s="195">
        <f>DATE(2017,6,30)</f>
        <v>42916</v>
      </c>
      <c r="Q59" s="34" t="str">
        <f t="shared" ca="1" si="1"/>
        <v>8 Tahun 4 Bulan</v>
      </c>
    </row>
    <row r="60" spans="1:20" s="25" customFormat="1" ht="15.95" customHeight="1" x14ac:dyDescent="0.25">
      <c r="A60" s="7">
        <v>48</v>
      </c>
      <c r="B60" s="42">
        <v>26</v>
      </c>
      <c r="C60" s="23"/>
      <c r="D60" s="23" t="s">
        <v>392</v>
      </c>
      <c r="E60" s="22"/>
      <c r="F60" s="42" t="s">
        <v>753</v>
      </c>
      <c r="G60" s="23"/>
      <c r="H60" s="79" t="s">
        <v>375</v>
      </c>
      <c r="I60" s="90" t="s">
        <v>742</v>
      </c>
      <c r="J60" s="94">
        <v>36696</v>
      </c>
      <c r="K60" s="23" t="str">
        <f t="shared" ca="1" si="3"/>
        <v xml:space="preserve">25 Tahun 5 Bulan </v>
      </c>
      <c r="L60" s="23" t="s">
        <v>39</v>
      </c>
      <c r="M60" s="22" t="s">
        <v>169</v>
      </c>
      <c r="N60" s="23" t="s">
        <v>222</v>
      </c>
      <c r="O60" s="55" t="s">
        <v>485</v>
      </c>
      <c r="P60" s="194">
        <f>DATE(2019,12,31)</f>
        <v>43830</v>
      </c>
      <c r="Q60" s="34" t="str">
        <f t="shared" ca="1" si="1"/>
        <v>5 Tahun 10 Bulan</v>
      </c>
    </row>
    <row r="61" spans="1:20" ht="18" customHeight="1" x14ac:dyDescent="0.25">
      <c r="A61" s="7">
        <v>49</v>
      </c>
      <c r="B61" s="42">
        <v>27</v>
      </c>
      <c r="C61" s="23"/>
      <c r="D61" s="23" t="s">
        <v>301</v>
      </c>
      <c r="E61" s="22"/>
      <c r="F61" s="42" t="s">
        <v>753</v>
      </c>
      <c r="G61" s="23"/>
      <c r="H61" s="79" t="s">
        <v>191</v>
      </c>
      <c r="I61" s="90" t="s">
        <v>742</v>
      </c>
      <c r="J61" s="94">
        <v>34410</v>
      </c>
      <c r="K61" s="23" t="str">
        <f t="shared" ca="1" si="3"/>
        <v xml:space="preserve">31 Tahun 8 Bulan </v>
      </c>
      <c r="L61" s="23" t="s">
        <v>39</v>
      </c>
      <c r="M61" s="22" t="s">
        <v>169</v>
      </c>
      <c r="N61" s="23" t="s">
        <v>222</v>
      </c>
      <c r="O61" s="55" t="s">
        <v>485</v>
      </c>
      <c r="P61" s="194">
        <f t="shared" ref="P61" si="12">DATE(2018,10,1)</f>
        <v>43374</v>
      </c>
      <c r="Q61" s="34" t="str">
        <f t="shared" ca="1" si="1"/>
        <v>7 Tahun 1 Bulan</v>
      </c>
      <c r="R61" s="12"/>
      <c r="S61" s="12"/>
      <c r="T61" s="12"/>
    </row>
    <row r="62" spans="1:20" ht="15.95" customHeight="1" x14ac:dyDescent="0.25">
      <c r="A62" s="7">
        <v>50</v>
      </c>
      <c r="B62" s="42">
        <v>28</v>
      </c>
      <c r="C62" s="23"/>
      <c r="D62" s="23" t="s">
        <v>150</v>
      </c>
      <c r="E62" s="22"/>
      <c r="F62" s="42" t="s">
        <v>753</v>
      </c>
      <c r="G62" s="23"/>
      <c r="H62" s="79" t="s">
        <v>190</v>
      </c>
      <c r="I62" s="90" t="s">
        <v>742</v>
      </c>
      <c r="J62" s="94">
        <v>30706</v>
      </c>
      <c r="K62" s="23" t="str">
        <f t="shared" ca="1" si="3"/>
        <v xml:space="preserve">41 Tahun 9 Bulan </v>
      </c>
      <c r="L62" s="56" t="s">
        <v>39</v>
      </c>
      <c r="M62" s="22" t="s">
        <v>169</v>
      </c>
      <c r="N62" s="23" t="s">
        <v>222</v>
      </c>
      <c r="O62" s="55" t="s">
        <v>485</v>
      </c>
      <c r="P62" s="194">
        <f>DATE(2018,10,1)</f>
        <v>43374</v>
      </c>
      <c r="Q62" s="34" t="str">
        <f t="shared" ca="1" si="1"/>
        <v>7 Tahun 1 Bulan</v>
      </c>
      <c r="R62" s="12"/>
      <c r="S62" s="12"/>
      <c r="T62" s="12"/>
    </row>
    <row r="63" spans="1:20" ht="15.95" customHeight="1" x14ac:dyDescent="0.25">
      <c r="A63" s="7">
        <v>51</v>
      </c>
      <c r="B63" s="42">
        <v>29</v>
      </c>
      <c r="C63" s="23"/>
      <c r="D63" s="23" t="s">
        <v>862</v>
      </c>
      <c r="E63" s="22" t="s">
        <v>860</v>
      </c>
      <c r="F63" s="42" t="s">
        <v>753</v>
      </c>
      <c r="G63" s="23"/>
      <c r="H63" s="79" t="s">
        <v>188</v>
      </c>
      <c r="I63" s="90" t="s">
        <v>742</v>
      </c>
      <c r="J63" s="94">
        <v>34375</v>
      </c>
      <c r="K63" s="23" t="str">
        <f t="shared" ca="1" si="3"/>
        <v xml:space="preserve">31 Tahun 9 Bulan </v>
      </c>
      <c r="L63" s="23" t="s">
        <v>39</v>
      </c>
      <c r="M63" s="22" t="s">
        <v>167</v>
      </c>
      <c r="N63" s="23" t="s">
        <v>239</v>
      </c>
      <c r="O63" s="55" t="s">
        <v>485</v>
      </c>
      <c r="P63" s="194">
        <f t="shared" ref="P63" si="13">DATE(2017,10,1)</f>
        <v>43009</v>
      </c>
      <c r="Q63" s="34" t="str">
        <f t="shared" ca="1" si="1"/>
        <v>8 Tahun 1 Bulan</v>
      </c>
      <c r="R63" s="12"/>
      <c r="S63" s="12"/>
      <c r="T63" s="12"/>
    </row>
    <row r="64" spans="1:20" ht="15.95" customHeight="1" x14ac:dyDescent="0.25">
      <c r="A64" s="7">
        <v>52</v>
      </c>
      <c r="B64" s="42">
        <v>30</v>
      </c>
      <c r="C64" s="348"/>
      <c r="D64" s="258" t="s">
        <v>580</v>
      </c>
      <c r="E64" s="22"/>
      <c r="F64" s="42" t="s">
        <v>753</v>
      </c>
      <c r="G64" s="21"/>
      <c r="H64" s="79"/>
      <c r="I64" s="91" t="s">
        <v>746</v>
      </c>
      <c r="J64" s="94">
        <v>38174</v>
      </c>
      <c r="K64" s="23" t="str">
        <f t="shared" ca="1" si="3"/>
        <v xml:space="preserve">21 Tahun 4 Bulan </v>
      </c>
      <c r="L64" s="21" t="s">
        <v>39</v>
      </c>
      <c r="M64" s="42" t="s">
        <v>169</v>
      </c>
      <c r="N64" s="21"/>
      <c r="O64" s="41" t="s">
        <v>485</v>
      </c>
      <c r="P64" s="51">
        <v>45201</v>
      </c>
      <c r="Q64" s="34" t="str">
        <f t="shared" ca="1" si="1"/>
        <v>2 Tahun 1 Bulan</v>
      </c>
      <c r="R64" s="12"/>
      <c r="S64" s="12"/>
      <c r="T64" s="12"/>
    </row>
    <row r="65" spans="1:20" ht="15.95" customHeight="1" x14ac:dyDescent="0.25">
      <c r="A65" s="7">
        <v>53</v>
      </c>
      <c r="B65" s="42">
        <v>31</v>
      </c>
      <c r="C65" s="348"/>
      <c r="D65" s="253" t="s">
        <v>582</v>
      </c>
      <c r="E65" s="22" t="s">
        <v>822</v>
      </c>
      <c r="F65" s="22" t="s">
        <v>542</v>
      </c>
      <c r="G65" s="23"/>
      <c r="H65" s="79"/>
      <c r="I65" s="90" t="s">
        <v>742</v>
      </c>
      <c r="J65" s="94">
        <v>34827</v>
      </c>
      <c r="K65" s="23" t="str">
        <f t="shared" ca="1" si="3"/>
        <v xml:space="preserve">30 Tahun 6 Bulan </v>
      </c>
      <c r="L65" s="23" t="s">
        <v>39</v>
      </c>
      <c r="M65" s="22" t="s">
        <v>166</v>
      </c>
      <c r="N65" s="23" t="s">
        <v>230</v>
      </c>
      <c r="O65" s="55" t="s">
        <v>485</v>
      </c>
      <c r="P65" s="194">
        <f>DATE(2023,9,29)</f>
        <v>45198</v>
      </c>
      <c r="Q65" s="34" t="str">
        <f t="shared" ca="1" si="1"/>
        <v>2 Tahun 1 Bulan</v>
      </c>
      <c r="R65" s="12"/>
      <c r="S65" s="12"/>
      <c r="T65" s="12"/>
    </row>
    <row r="66" spans="1:20" ht="15.95" customHeight="1" x14ac:dyDescent="0.25">
      <c r="A66" s="7">
        <v>54</v>
      </c>
      <c r="B66" s="42">
        <v>32</v>
      </c>
      <c r="C66" s="348"/>
      <c r="D66" s="253" t="s">
        <v>597</v>
      </c>
      <c r="E66" s="22"/>
      <c r="F66" s="22" t="s">
        <v>542</v>
      </c>
      <c r="G66" s="23"/>
      <c r="H66" s="79"/>
      <c r="I66" s="90" t="s">
        <v>742</v>
      </c>
      <c r="J66" s="94">
        <v>38237</v>
      </c>
      <c r="K66" s="23" t="str">
        <f ca="1">DATEDIF(J66,TODAY(),"y")&amp;" Tahun "&amp;DATEDIF(J66,TODAY(),"ym")&amp;" Bulan "</f>
        <v xml:space="preserve">21 Tahun 2 Bulan </v>
      </c>
      <c r="L66" s="23" t="s">
        <v>39</v>
      </c>
      <c r="M66" s="22" t="s">
        <v>169</v>
      </c>
      <c r="N66" s="23" t="s">
        <v>232</v>
      </c>
      <c r="O66" s="55" t="s">
        <v>485</v>
      </c>
      <c r="P66" s="79">
        <v>45306</v>
      </c>
      <c r="Q66" s="34" t="str">
        <f t="shared" ca="1" si="1"/>
        <v>1 Tahun 10 Bulan</v>
      </c>
      <c r="R66" s="12"/>
      <c r="S66" s="12"/>
      <c r="T66" s="12"/>
    </row>
    <row r="67" spans="1:20" ht="15.95" customHeight="1" x14ac:dyDescent="0.25">
      <c r="A67" s="7"/>
      <c r="B67" s="9"/>
      <c r="D67" s="24"/>
      <c r="F67" s="24"/>
      <c r="R67" s="12"/>
      <c r="S67" s="12"/>
      <c r="T67" s="12"/>
    </row>
    <row r="68" spans="1:20" ht="15.95" customHeight="1" x14ac:dyDescent="0.25">
      <c r="R68" s="12"/>
      <c r="S68" s="12"/>
      <c r="T68" s="12"/>
    </row>
    <row r="69" spans="1:20" ht="15.95" customHeight="1" x14ac:dyDescent="0.25">
      <c r="B69" s="362" t="s">
        <v>545</v>
      </c>
      <c r="C69" s="362"/>
      <c r="D69" s="362"/>
      <c r="E69" s="208"/>
      <c r="F69" s="44"/>
      <c r="G69" s="27"/>
      <c r="H69" s="75"/>
      <c r="I69" s="75"/>
      <c r="J69" s="100"/>
      <c r="K69" s="44"/>
      <c r="L69" s="27"/>
      <c r="M69" s="44"/>
      <c r="N69" s="27"/>
      <c r="O69" s="44"/>
      <c r="P69" s="27"/>
      <c r="R69" s="12"/>
      <c r="S69" s="12"/>
      <c r="T69" s="12"/>
    </row>
    <row r="70" spans="1:20" ht="30" x14ac:dyDescent="0.25">
      <c r="B70" s="84" t="s">
        <v>0</v>
      </c>
      <c r="C70" s="84" t="s">
        <v>1153</v>
      </c>
      <c r="D70" s="84" t="s">
        <v>1</v>
      </c>
      <c r="E70" s="28" t="s">
        <v>832</v>
      </c>
      <c r="F70" s="84" t="s">
        <v>833</v>
      </c>
      <c r="G70" s="84" t="s">
        <v>2</v>
      </c>
      <c r="H70" s="77" t="s">
        <v>3</v>
      </c>
      <c r="I70" s="88" t="s">
        <v>741</v>
      </c>
      <c r="J70" s="101" t="s">
        <v>743</v>
      </c>
      <c r="K70" s="84" t="s">
        <v>205</v>
      </c>
      <c r="L70" s="84" t="s">
        <v>192</v>
      </c>
      <c r="M70" s="55" t="s">
        <v>193</v>
      </c>
      <c r="N70" s="84" t="s">
        <v>221</v>
      </c>
      <c r="O70" s="28" t="s">
        <v>490</v>
      </c>
      <c r="P70" s="28" t="s">
        <v>751</v>
      </c>
      <c r="R70" s="12"/>
      <c r="S70" s="12"/>
      <c r="T70" s="12"/>
    </row>
    <row r="71" spans="1:20" ht="15.95" customHeight="1" x14ac:dyDescent="0.25">
      <c r="A71" s="7">
        <v>55</v>
      </c>
      <c r="B71" s="42">
        <v>1</v>
      </c>
      <c r="C71" s="23"/>
      <c r="D71" s="18" t="s">
        <v>21</v>
      </c>
      <c r="E71" s="22" t="s">
        <v>1106</v>
      </c>
      <c r="F71" s="22" t="s">
        <v>542</v>
      </c>
      <c r="G71" s="23"/>
      <c r="H71" s="79" t="s">
        <v>183</v>
      </c>
      <c r="I71" s="90" t="s">
        <v>742</v>
      </c>
      <c r="J71" s="94">
        <v>33088</v>
      </c>
      <c r="K71" s="23" t="str">
        <f ca="1">DATEDIF(J71,TODAY(),"y")&amp;" Tahun "&amp;DATEDIF(J71,TODAY(),"ym")&amp;" Bulan "</f>
        <v xml:space="preserve">35 Tahun 3 Bulan </v>
      </c>
      <c r="L71" s="23" t="s">
        <v>39</v>
      </c>
      <c r="M71" s="22" t="s">
        <v>166</v>
      </c>
      <c r="N71" s="23" t="s">
        <v>234</v>
      </c>
      <c r="O71" s="55" t="s">
        <v>1340</v>
      </c>
      <c r="P71" s="196">
        <v>42339</v>
      </c>
      <c r="Q71" s="34" t="str">
        <f ca="1">DATEDIF(P71,TODAY(),"y")&amp;" Tahun "&amp;DATEDIF(P71,TODAY(),"ym")&amp;" Bulan"</f>
        <v>9 Tahun 11 Bulan</v>
      </c>
      <c r="R71" s="12"/>
      <c r="S71" s="12"/>
      <c r="T71" s="12"/>
    </row>
    <row r="72" spans="1:20" ht="15.95" customHeight="1" x14ac:dyDescent="0.25">
      <c r="A72" s="7">
        <v>56</v>
      </c>
      <c r="B72" s="42">
        <v>2</v>
      </c>
      <c r="C72" s="23"/>
      <c r="D72" s="18" t="s">
        <v>177</v>
      </c>
      <c r="E72" s="22"/>
      <c r="F72" s="22" t="s">
        <v>542</v>
      </c>
      <c r="G72" s="23"/>
      <c r="H72" s="79" t="s">
        <v>191</v>
      </c>
      <c r="I72" s="90" t="s">
        <v>742</v>
      </c>
      <c r="J72" s="94">
        <v>36777</v>
      </c>
      <c r="K72" s="23" t="str">
        <f t="shared" ref="K72:K135" ca="1" si="14">DATEDIF(J72,TODAY(),"y")&amp;" Tahun "&amp;DATEDIF(J72,TODAY(),"ym")&amp;" Bulan "</f>
        <v xml:space="preserve">25 Tahun 2 Bulan </v>
      </c>
      <c r="L72" s="23" t="s">
        <v>39</v>
      </c>
      <c r="M72" s="22" t="s">
        <v>169</v>
      </c>
      <c r="N72" s="23" t="s">
        <v>281</v>
      </c>
      <c r="O72" s="55" t="s">
        <v>1340</v>
      </c>
      <c r="P72" s="197">
        <v>43374</v>
      </c>
      <c r="Q72" s="34" t="str">
        <f t="shared" ca="1" si="1"/>
        <v>7 Tahun 1 Bulan</v>
      </c>
      <c r="R72" s="12"/>
      <c r="S72" s="12"/>
      <c r="T72" s="12"/>
    </row>
    <row r="73" spans="1:20" ht="15.95" customHeight="1" x14ac:dyDescent="0.25">
      <c r="A73" s="7">
        <v>57</v>
      </c>
      <c r="B73" s="42">
        <v>3</v>
      </c>
      <c r="C73" s="23"/>
      <c r="D73" s="18" t="s">
        <v>82</v>
      </c>
      <c r="E73" s="22"/>
      <c r="F73" s="22" t="s">
        <v>542</v>
      </c>
      <c r="G73" s="23"/>
      <c r="H73" s="79" t="s">
        <v>187</v>
      </c>
      <c r="I73" s="90" t="s">
        <v>742</v>
      </c>
      <c r="J73" s="94">
        <v>34599</v>
      </c>
      <c r="K73" s="23" t="str">
        <f t="shared" ca="1" si="14"/>
        <v xml:space="preserve">31 Tahun 1 Bulan </v>
      </c>
      <c r="L73" s="23" t="s">
        <v>39</v>
      </c>
      <c r="M73" s="22" t="s">
        <v>169</v>
      </c>
      <c r="N73" s="23" t="s">
        <v>232</v>
      </c>
      <c r="O73" s="55" t="s">
        <v>1340</v>
      </c>
      <c r="P73" s="196">
        <v>42916</v>
      </c>
      <c r="Q73" s="34" t="str">
        <f t="shared" ca="1" si="1"/>
        <v>8 Tahun 4 Bulan</v>
      </c>
      <c r="R73" s="12"/>
      <c r="S73" s="12"/>
      <c r="T73" s="12"/>
    </row>
    <row r="74" spans="1:20" ht="15.95" customHeight="1" x14ac:dyDescent="0.25">
      <c r="A74" s="7">
        <v>58</v>
      </c>
      <c r="B74" s="42">
        <v>4</v>
      </c>
      <c r="C74" s="23"/>
      <c r="D74" s="18" t="s">
        <v>105</v>
      </c>
      <c r="E74" s="22" t="s">
        <v>831</v>
      </c>
      <c r="F74" s="22" t="s">
        <v>542</v>
      </c>
      <c r="G74" s="23"/>
      <c r="H74" s="79" t="s">
        <v>188</v>
      </c>
      <c r="I74" s="90" t="s">
        <v>742</v>
      </c>
      <c r="J74" s="94">
        <v>34325</v>
      </c>
      <c r="K74" s="23" t="str">
        <f t="shared" ca="1" si="14"/>
        <v xml:space="preserve">31 Tahun 10 Bulan </v>
      </c>
      <c r="L74" s="23" t="s">
        <v>39</v>
      </c>
      <c r="M74" s="22" t="s">
        <v>166</v>
      </c>
      <c r="N74" s="23" t="s">
        <v>255</v>
      </c>
      <c r="O74" s="55" t="s">
        <v>1340</v>
      </c>
      <c r="P74" s="198">
        <v>43102</v>
      </c>
      <c r="Q74" s="34" t="str">
        <f t="shared" ref="Q74:Q137" ca="1" si="15">DATEDIF(P74,TODAY(),"y")&amp;" Tahun "&amp;DATEDIF(P74,TODAY(),"ym")&amp;" Bulan"</f>
        <v>7 Tahun 10 Bulan</v>
      </c>
      <c r="R74" s="12"/>
      <c r="S74" s="12"/>
      <c r="T74" s="12"/>
    </row>
    <row r="75" spans="1:20" ht="15.95" customHeight="1" x14ac:dyDescent="0.25">
      <c r="A75" s="7">
        <v>59</v>
      </c>
      <c r="B75" s="42">
        <v>5</v>
      </c>
      <c r="C75" s="23"/>
      <c r="D75" s="18" t="s">
        <v>306</v>
      </c>
      <c r="E75" s="22"/>
      <c r="F75" s="22" t="s">
        <v>542</v>
      </c>
      <c r="G75" s="23"/>
      <c r="H75" s="79" t="s">
        <v>191</v>
      </c>
      <c r="I75" s="90" t="s">
        <v>742</v>
      </c>
      <c r="J75" s="94">
        <v>36755</v>
      </c>
      <c r="K75" s="23" t="str">
        <f t="shared" ca="1" si="14"/>
        <v xml:space="preserve">25 Tahun 3 Bulan </v>
      </c>
      <c r="L75" s="23" t="s">
        <v>39</v>
      </c>
      <c r="M75" s="22" t="s">
        <v>240</v>
      </c>
      <c r="N75" s="23" t="s">
        <v>228</v>
      </c>
      <c r="O75" s="55" t="s">
        <v>1340</v>
      </c>
      <c r="P75" s="197">
        <v>43374</v>
      </c>
      <c r="Q75" s="34" t="str">
        <f t="shared" ca="1" si="15"/>
        <v>7 Tahun 1 Bulan</v>
      </c>
      <c r="R75" s="12"/>
      <c r="S75" s="12"/>
      <c r="T75" s="12"/>
    </row>
    <row r="76" spans="1:20" ht="15.95" customHeight="1" x14ac:dyDescent="0.25">
      <c r="A76" s="7">
        <v>60</v>
      </c>
      <c r="B76" s="42">
        <v>6</v>
      </c>
      <c r="C76" s="23"/>
      <c r="D76" s="18" t="s">
        <v>154</v>
      </c>
      <c r="E76" s="22" t="s">
        <v>1107</v>
      </c>
      <c r="F76" s="22" t="s">
        <v>542</v>
      </c>
      <c r="G76" s="23"/>
      <c r="H76" s="79" t="s">
        <v>191</v>
      </c>
      <c r="I76" s="90" t="s">
        <v>742</v>
      </c>
      <c r="J76" s="94">
        <v>34460</v>
      </c>
      <c r="K76" s="23" t="str">
        <f t="shared" ca="1" si="14"/>
        <v xml:space="preserve">31 Tahun 6 Bulan </v>
      </c>
      <c r="L76" s="56" t="s">
        <v>39</v>
      </c>
      <c r="M76" s="22" t="s">
        <v>166</v>
      </c>
      <c r="N76" s="23" t="s">
        <v>280</v>
      </c>
      <c r="O76" s="55" t="s">
        <v>1340</v>
      </c>
      <c r="P76" s="197">
        <v>43374</v>
      </c>
      <c r="Q76" s="34" t="str">
        <f t="shared" ca="1" si="15"/>
        <v>7 Tahun 1 Bulan</v>
      </c>
      <c r="R76" s="12"/>
      <c r="S76" s="12"/>
      <c r="T76" s="12"/>
    </row>
    <row r="77" spans="1:20" ht="15.95" customHeight="1" x14ac:dyDescent="0.25">
      <c r="A77" s="7">
        <v>61</v>
      </c>
      <c r="B77" s="42">
        <v>7</v>
      </c>
      <c r="C77" s="23"/>
      <c r="D77" s="18" t="s">
        <v>1105</v>
      </c>
      <c r="E77" s="22" t="s">
        <v>831</v>
      </c>
      <c r="F77" s="22" t="s">
        <v>542</v>
      </c>
      <c r="G77" s="23"/>
      <c r="H77" s="79" t="s">
        <v>190</v>
      </c>
      <c r="I77" s="90" t="s">
        <v>742</v>
      </c>
      <c r="J77" s="94">
        <v>30318</v>
      </c>
      <c r="K77" s="23" t="str">
        <f t="shared" ca="1" si="14"/>
        <v xml:space="preserve">42 Tahun 10 Bulan </v>
      </c>
      <c r="L77" s="56" t="s">
        <v>39</v>
      </c>
      <c r="M77" s="22" t="s">
        <v>166</v>
      </c>
      <c r="N77" s="23" t="s">
        <v>275</v>
      </c>
      <c r="O77" s="55" t="s">
        <v>1340</v>
      </c>
      <c r="P77" s="197">
        <v>43374</v>
      </c>
      <c r="Q77" s="34" t="str">
        <f t="shared" ca="1" si="15"/>
        <v>7 Tahun 1 Bulan</v>
      </c>
      <c r="R77" s="12"/>
      <c r="S77" s="12"/>
      <c r="T77" s="12"/>
    </row>
    <row r="78" spans="1:20" ht="15.95" customHeight="1" x14ac:dyDescent="0.25">
      <c r="A78" s="7">
        <v>62</v>
      </c>
      <c r="B78" s="42">
        <v>8</v>
      </c>
      <c r="C78" s="23"/>
      <c r="D78" s="18" t="s">
        <v>32</v>
      </c>
      <c r="E78" s="22" t="s">
        <v>831</v>
      </c>
      <c r="F78" s="22" t="s">
        <v>542</v>
      </c>
      <c r="G78" s="23"/>
      <c r="H78" s="79" t="s">
        <v>184</v>
      </c>
      <c r="I78" s="90" t="s">
        <v>754</v>
      </c>
      <c r="J78" s="94">
        <v>33437</v>
      </c>
      <c r="K78" s="23" t="str">
        <f t="shared" ca="1" si="14"/>
        <v xml:space="preserve">34 Tahun 4 Bulan </v>
      </c>
      <c r="L78" s="23" t="s">
        <v>39</v>
      </c>
      <c r="M78" s="22" t="s">
        <v>166</v>
      </c>
      <c r="N78" s="23" t="s">
        <v>244</v>
      </c>
      <c r="O78" s="55" t="s">
        <v>1340</v>
      </c>
      <c r="P78" s="196">
        <v>42552</v>
      </c>
      <c r="Q78" s="34" t="str">
        <f t="shared" ca="1" si="15"/>
        <v>9 Tahun 4 Bulan</v>
      </c>
      <c r="R78" s="12"/>
      <c r="S78" s="12"/>
      <c r="T78" s="12"/>
    </row>
    <row r="79" spans="1:20" ht="15.95" customHeight="1" x14ac:dyDescent="0.25">
      <c r="A79" s="7">
        <v>63</v>
      </c>
      <c r="B79" s="42">
        <v>9</v>
      </c>
      <c r="C79" s="23"/>
      <c r="D79" s="18" t="s">
        <v>381</v>
      </c>
      <c r="E79" s="22"/>
      <c r="F79" s="22" t="s">
        <v>542</v>
      </c>
      <c r="G79" s="23"/>
      <c r="H79" s="79" t="s">
        <v>375</v>
      </c>
      <c r="I79" s="90" t="s">
        <v>742</v>
      </c>
      <c r="J79" s="94">
        <v>37189</v>
      </c>
      <c r="K79" s="23" t="str">
        <f t="shared" ca="1" si="14"/>
        <v xml:space="preserve">24 Tahun 0 Bulan </v>
      </c>
      <c r="L79" s="23" t="s">
        <v>39</v>
      </c>
      <c r="M79" s="22" t="s">
        <v>169</v>
      </c>
      <c r="N79" s="23" t="s">
        <v>232</v>
      </c>
      <c r="O79" s="55" t="s">
        <v>1340</v>
      </c>
      <c r="P79" s="197">
        <v>43739</v>
      </c>
      <c r="Q79" s="34" t="str">
        <f t="shared" ca="1" si="15"/>
        <v>6 Tahun 1 Bulan</v>
      </c>
      <c r="R79" s="12"/>
      <c r="S79" s="12"/>
      <c r="T79" s="12"/>
    </row>
    <row r="80" spans="1:20" s="25" customFormat="1" ht="15.95" customHeight="1" x14ac:dyDescent="0.25">
      <c r="A80" s="7">
        <v>64</v>
      </c>
      <c r="B80" s="42">
        <v>10</v>
      </c>
      <c r="C80" s="23"/>
      <c r="D80" s="18" t="s">
        <v>371</v>
      </c>
      <c r="E80" s="22"/>
      <c r="F80" s="22" t="s">
        <v>542</v>
      </c>
      <c r="G80" s="19"/>
      <c r="H80" s="80" t="s">
        <v>191</v>
      </c>
      <c r="I80" s="92" t="s">
        <v>755</v>
      </c>
      <c r="J80" s="95">
        <v>35806</v>
      </c>
      <c r="K80" s="23" t="str">
        <f t="shared" ca="1" si="14"/>
        <v xml:space="preserve">27 Tahun 10 Bulan </v>
      </c>
      <c r="L80" s="19" t="s">
        <v>39</v>
      </c>
      <c r="M80" s="22" t="s">
        <v>165</v>
      </c>
      <c r="N80" s="23"/>
      <c r="O80" s="55" t="s">
        <v>1340</v>
      </c>
      <c r="P80" s="197">
        <v>43739</v>
      </c>
      <c r="Q80" s="34" t="str">
        <f t="shared" ca="1" si="15"/>
        <v>6 Tahun 1 Bulan</v>
      </c>
    </row>
    <row r="81" spans="1:20" ht="15.75" customHeight="1" x14ac:dyDescent="0.25">
      <c r="A81" s="7">
        <v>65</v>
      </c>
      <c r="B81" s="42">
        <v>11</v>
      </c>
      <c r="C81" s="23"/>
      <c r="D81" s="18" t="s">
        <v>419</v>
      </c>
      <c r="E81" s="22"/>
      <c r="F81" s="22" t="s">
        <v>542</v>
      </c>
      <c r="G81" s="23"/>
      <c r="H81" s="79" t="s">
        <v>375</v>
      </c>
      <c r="I81" s="90" t="s">
        <v>745</v>
      </c>
      <c r="J81" s="94">
        <v>34502</v>
      </c>
      <c r="K81" s="23" t="str">
        <f t="shared" ca="1" si="14"/>
        <v xml:space="preserve">31 Tahun 5 Bulan </v>
      </c>
      <c r="L81" s="23" t="s">
        <v>39</v>
      </c>
      <c r="M81" s="22" t="s">
        <v>240</v>
      </c>
      <c r="N81" s="23" t="s">
        <v>225</v>
      </c>
      <c r="O81" s="55" t="s">
        <v>1340</v>
      </c>
      <c r="P81" s="197">
        <v>43830</v>
      </c>
      <c r="Q81" s="34" t="str">
        <f t="shared" ca="1" si="15"/>
        <v>5 Tahun 10 Bulan</v>
      </c>
      <c r="R81" s="12"/>
      <c r="S81" s="12"/>
      <c r="T81" s="12"/>
    </row>
    <row r="82" spans="1:20" s="25" customFormat="1" ht="17.45" customHeight="1" x14ac:dyDescent="0.25">
      <c r="A82" s="7">
        <v>66</v>
      </c>
      <c r="B82" s="42">
        <v>12</v>
      </c>
      <c r="C82" s="23"/>
      <c r="D82" s="18" t="s">
        <v>341</v>
      </c>
      <c r="E82" s="22" t="s">
        <v>1108</v>
      </c>
      <c r="F82" s="22" t="s">
        <v>542</v>
      </c>
      <c r="G82" s="23"/>
      <c r="H82" s="79" t="s">
        <v>191</v>
      </c>
      <c r="I82" s="90" t="s">
        <v>742</v>
      </c>
      <c r="J82" s="94">
        <v>35080</v>
      </c>
      <c r="K82" s="23" t="str">
        <f t="shared" ca="1" si="14"/>
        <v xml:space="preserve">29 Tahun 10 Bulan </v>
      </c>
      <c r="L82" s="23" t="s">
        <v>39</v>
      </c>
      <c r="M82" s="22" t="s">
        <v>166</v>
      </c>
      <c r="N82" s="23" t="s">
        <v>285</v>
      </c>
      <c r="O82" s="55" t="s">
        <v>1340</v>
      </c>
      <c r="P82" s="197">
        <v>43433</v>
      </c>
      <c r="Q82" s="34" t="str">
        <f t="shared" ca="1" si="15"/>
        <v>6 Tahun 11 Bulan</v>
      </c>
    </row>
    <row r="83" spans="1:20" ht="15.95" customHeight="1" x14ac:dyDescent="0.25">
      <c r="A83" s="7">
        <v>67</v>
      </c>
      <c r="B83" s="42">
        <v>13</v>
      </c>
      <c r="C83" s="23"/>
      <c r="D83" s="20" t="s">
        <v>460</v>
      </c>
      <c r="E83" s="22"/>
      <c r="F83" s="22" t="s">
        <v>542</v>
      </c>
      <c r="G83" s="23"/>
      <c r="H83" s="79" t="s">
        <v>439</v>
      </c>
      <c r="I83" s="90" t="s">
        <v>742</v>
      </c>
      <c r="J83" s="94">
        <v>37064</v>
      </c>
      <c r="K83" s="23" t="str">
        <f t="shared" ca="1" si="14"/>
        <v xml:space="preserve">24 Tahun 4 Bulan </v>
      </c>
      <c r="L83" s="23" t="s">
        <v>39</v>
      </c>
      <c r="M83" s="22" t="s">
        <v>169</v>
      </c>
      <c r="N83" s="23" t="s">
        <v>461</v>
      </c>
      <c r="O83" s="55" t="s">
        <v>1340</v>
      </c>
      <c r="P83" s="197">
        <v>44195</v>
      </c>
      <c r="Q83" s="34" t="str">
        <f t="shared" ca="1" si="15"/>
        <v>4 Tahun 10 Bulan</v>
      </c>
      <c r="R83" s="12"/>
      <c r="S83" s="12"/>
      <c r="T83" s="12"/>
    </row>
    <row r="84" spans="1:20" ht="15.95" customHeight="1" x14ac:dyDescent="0.25">
      <c r="A84" s="7">
        <v>68</v>
      </c>
      <c r="B84" s="42">
        <v>14</v>
      </c>
      <c r="C84" s="347"/>
      <c r="D84" s="254" t="s">
        <v>499</v>
      </c>
      <c r="E84" s="22"/>
      <c r="F84" s="22" t="s">
        <v>542</v>
      </c>
      <c r="G84" s="19"/>
      <c r="H84" s="79" t="s">
        <v>463</v>
      </c>
      <c r="I84" s="90" t="s">
        <v>746</v>
      </c>
      <c r="J84" s="95">
        <v>34973</v>
      </c>
      <c r="K84" s="23" t="str">
        <f t="shared" ca="1" si="14"/>
        <v xml:space="preserve">30 Tahun 1 Bulan </v>
      </c>
      <c r="L84" s="19" t="s">
        <v>39</v>
      </c>
      <c r="M84" s="22" t="s">
        <v>165</v>
      </c>
      <c r="N84" s="19" t="s">
        <v>228</v>
      </c>
      <c r="O84" s="55" t="s">
        <v>1340</v>
      </c>
      <c r="P84" s="197">
        <v>44469</v>
      </c>
      <c r="Q84" s="34" t="str">
        <f t="shared" ca="1" si="15"/>
        <v>4 Tahun 1 Bulan</v>
      </c>
      <c r="R84" s="12"/>
      <c r="S84" s="12"/>
      <c r="T84" s="12"/>
    </row>
    <row r="85" spans="1:20" ht="15.95" customHeight="1" x14ac:dyDescent="0.25">
      <c r="A85" s="7">
        <v>69</v>
      </c>
      <c r="B85" s="42">
        <v>15</v>
      </c>
      <c r="C85" s="23"/>
      <c r="D85" s="18" t="s">
        <v>121</v>
      </c>
      <c r="E85" s="22"/>
      <c r="F85" s="22" t="s">
        <v>542</v>
      </c>
      <c r="G85" s="23"/>
      <c r="H85" s="79" t="s">
        <v>189</v>
      </c>
      <c r="I85" s="90" t="s">
        <v>742</v>
      </c>
      <c r="J85" s="94">
        <v>34666</v>
      </c>
      <c r="K85" s="23" t="str">
        <f t="shared" ca="1" si="14"/>
        <v xml:space="preserve">30 Tahun 11 Bulan </v>
      </c>
      <c r="L85" s="23" t="s">
        <v>39</v>
      </c>
      <c r="M85" s="22" t="s">
        <v>165</v>
      </c>
      <c r="N85" s="23"/>
      <c r="O85" s="55" t="s">
        <v>1340</v>
      </c>
      <c r="P85" s="198">
        <v>43102</v>
      </c>
      <c r="Q85" s="34" t="str">
        <f t="shared" ca="1" si="15"/>
        <v>7 Tahun 10 Bulan</v>
      </c>
      <c r="R85" s="12"/>
      <c r="S85" s="12"/>
      <c r="T85" s="12"/>
    </row>
    <row r="86" spans="1:20" ht="15.95" customHeight="1" x14ac:dyDescent="0.25">
      <c r="A86" s="7">
        <v>70</v>
      </c>
      <c r="B86" s="42">
        <v>16</v>
      </c>
      <c r="C86" s="23"/>
      <c r="D86" s="23" t="s">
        <v>86</v>
      </c>
      <c r="E86" s="22"/>
      <c r="F86" s="42" t="s">
        <v>753</v>
      </c>
      <c r="G86" s="23"/>
      <c r="H86" s="79" t="s">
        <v>187</v>
      </c>
      <c r="I86" s="90" t="s">
        <v>742</v>
      </c>
      <c r="J86" s="94">
        <v>28522</v>
      </c>
      <c r="K86" s="23" t="str">
        <f t="shared" ca="1" si="14"/>
        <v xml:space="preserve">47 Tahun 9 Bulan </v>
      </c>
      <c r="L86" s="23" t="s">
        <v>39</v>
      </c>
      <c r="M86" s="22" t="s">
        <v>169</v>
      </c>
      <c r="N86" s="23" t="s">
        <v>239</v>
      </c>
      <c r="O86" s="55" t="s">
        <v>1340</v>
      </c>
      <c r="P86" s="199">
        <v>42916</v>
      </c>
      <c r="Q86" s="34" t="str">
        <f t="shared" ca="1" si="15"/>
        <v>8 Tahun 4 Bulan</v>
      </c>
      <c r="R86" s="12"/>
      <c r="S86" s="12"/>
      <c r="T86" s="12"/>
    </row>
    <row r="87" spans="1:20" ht="15.95" customHeight="1" x14ac:dyDescent="0.25">
      <c r="A87" s="7">
        <v>71</v>
      </c>
      <c r="B87" s="42">
        <v>17</v>
      </c>
      <c r="C87" s="23"/>
      <c r="D87" s="23" t="s">
        <v>100</v>
      </c>
      <c r="E87" s="22"/>
      <c r="F87" s="42" t="s">
        <v>753</v>
      </c>
      <c r="G87" s="23"/>
      <c r="H87" s="79" t="s">
        <v>188</v>
      </c>
      <c r="I87" s="90" t="s">
        <v>742</v>
      </c>
      <c r="J87" s="94">
        <v>33989</v>
      </c>
      <c r="K87" s="23" t="str">
        <f t="shared" ca="1" si="14"/>
        <v xml:space="preserve">32 Tahun 10 Bulan </v>
      </c>
      <c r="L87" s="23" t="s">
        <v>39</v>
      </c>
      <c r="M87" s="22" t="s">
        <v>165</v>
      </c>
      <c r="N87" s="23" t="s">
        <v>225</v>
      </c>
      <c r="O87" s="55" t="s">
        <v>1340</v>
      </c>
      <c r="P87" s="198">
        <v>43040</v>
      </c>
      <c r="Q87" s="34" t="str">
        <f t="shared" ca="1" si="15"/>
        <v>8 Tahun 0 Bulan</v>
      </c>
      <c r="R87" s="12"/>
      <c r="S87" s="12"/>
      <c r="T87" s="12"/>
    </row>
    <row r="88" spans="1:20" ht="15.95" customHeight="1" x14ac:dyDescent="0.25">
      <c r="A88" s="7">
        <v>72</v>
      </c>
      <c r="B88" s="42">
        <v>18</v>
      </c>
      <c r="C88" s="23"/>
      <c r="D88" s="23" t="s">
        <v>803</v>
      </c>
      <c r="E88" s="22"/>
      <c r="F88" s="42" t="s">
        <v>753</v>
      </c>
      <c r="G88" s="23"/>
      <c r="H88" s="79" t="s">
        <v>188</v>
      </c>
      <c r="I88" s="90" t="s">
        <v>742</v>
      </c>
      <c r="J88" s="94">
        <v>34503</v>
      </c>
      <c r="K88" s="23" t="str">
        <f t="shared" ca="1" si="14"/>
        <v xml:space="preserve">31 Tahun 5 Bulan </v>
      </c>
      <c r="L88" s="23" t="s">
        <v>39</v>
      </c>
      <c r="M88" s="22" t="s">
        <v>165</v>
      </c>
      <c r="N88" s="23" t="s">
        <v>225</v>
      </c>
      <c r="O88" s="55" t="s">
        <v>1340</v>
      </c>
      <c r="P88" s="198">
        <v>43009</v>
      </c>
      <c r="Q88" s="34" t="str">
        <f t="shared" ca="1" si="15"/>
        <v>8 Tahun 1 Bulan</v>
      </c>
      <c r="R88" s="12"/>
      <c r="S88" s="12"/>
      <c r="T88" s="12"/>
    </row>
    <row r="89" spans="1:20" ht="15.95" customHeight="1" x14ac:dyDescent="0.25">
      <c r="A89" s="7">
        <v>73</v>
      </c>
      <c r="B89" s="42">
        <v>19</v>
      </c>
      <c r="C89" s="23"/>
      <c r="D89" s="23" t="s">
        <v>60</v>
      </c>
      <c r="E89" s="22" t="s">
        <v>822</v>
      </c>
      <c r="F89" s="42" t="s">
        <v>753</v>
      </c>
      <c r="G89" s="23"/>
      <c r="H89" s="79" t="s">
        <v>186</v>
      </c>
      <c r="I89" s="90" t="s">
        <v>742</v>
      </c>
      <c r="J89" s="94">
        <v>29786</v>
      </c>
      <c r="K89" s="23" t="str">
        <f t="shared" ca="1" si="14"/>
        <v xml:space="preserve">44 Tahun 4 Bulan </v>
      </c>
      <c r="L89" s="23" t="s">
        <v>39</v>
      </c>
      <c r="M89" s="22" t="s">
        <v>166</v>
      </c>
      <c r="N89" s="23" t="s">
        <v>236</v>
      </c>
      <c r="O89" s="55" t="s">
        <v>1340</v>
      </c>
      <c r="P89" s="196">
        <v>42769</v>
      </c>
      <c r="Q89" s="34" t="str">
        <f t="shared" ca="1" si="15"/>
        <v>8 Tahun 9 Bulan</v>
      </c>
      <c r="R89" s="12"/>
      <c r="S89" s="12"/>
      <c r="T89" s="12"/>
    </row>
    <row r="90" spans="1:20" ht="15.95" customHeight="1" x14ac:dyDescent="0.25">
      <c r="A90" s="7">
        <v>74</v>
      </c>
      <c r="B90" s="42">
        <v>20</v>
      </c>
      <c r="C90" s="23"/>
      <c r="D90" s="23" t="s">
        <v>91</v>
      </c>
      <c r="E90" s="22"/>
      <c r="F90" s="42" t="s">
        <v>753</v>
      </c>
      <c r="G90" s="23"/>
      <c r="H90" s="79" t="s">
        <v>188</v>
      </c>
      <c r="I90" s="90" t="s">
        <v>742</v>
      </c>
      <c r="J90" s="94">
        <v>34588</v>
      </c>
      <c r="K90" s="23" t="str">
        <f t="shared" ca="1" si="14"/>
        <v xml:space="preserve">31 Tahun 2 Bulan </v>
      </c>
      <c r="L90" s="23" t="s">
        <v>39</v>
      </c>
      <c r="M90" s="22" t="s">
        <v>169</v>
      </c>
      <c r="N90" s="23" t="s">
        <v>239</v>
      </c>
      <c r="O90" s="55" t="s">
        <v>1340</v>
      </c>
      <c r="P90" s="198">
        <v>43009</v>
      </c>
      <c r="Q90" s="34" t="str">
        <f t="shared" ca="1" si="15"/>
        <v>8 Tahun 1 Bulan</v>
      </c>
      <c r="R90" s="12"/>
      <c r="S90" s="12"/>
      <c r="T90" s="12"/>
    </row>
    <row r="91" spans="1:20" ht="15.95" customHeight="1" x14ac:dyDescent="0.25">
      <c r="A91" s="7">
        <v>75</v>
      </c>
      <c r="B91" s="42">
        <v>21</v>
      </c>
      <c r="C91" s="23"/>
      <c r="D91" s="23" t="s">
        <v>120</v>
      </c>
      <c r="E91" s="22"/>
      <c r="F91" s="42" t="s">
        <v>753</v>
      </c>
      <c r="G91" s="23"/>
      <c r="H91" s="79" t="s">
        <v>189</v>
      </c>
      <c r="I91" s="90" t="s">
        <v>742</v>
      </c>
      <c r="J91" s="94">
        <v>35632</v>
      </c>
      <c r="K91" s="23" t="str">
        <f t="shared" ca="1" si="14"/>
        <v xml:space="preserve">28 Tahun 3 Bulan </v>
      </c>
      <c r="L91" s="23" t="s">
        <v>39</v>
      </c>
      <c r="M91" s="22" t="s">
        <v>169</v>
      </c>
      <c r="N91" s="23" t="s">
        <v>258</v>
      </c>
      <c r="O91" s="55" t="s">
        <v>1340</v>
      </c>
      <c r="P91" s="198">
        <v>43102</v>
      </c>
      <c r="Q91" s="34" t="str">
        <f t="shared" ca="1" si="15"/>
        <v>7 Tahun 10 Bulan</v>
      </c>
      <c r="R91" s="12"/>
      <c r="S91" s="12"/>
      <c r="T91" s="12"/>
    </row>
    <row r="92" spans="1:20" ht="15.95" customHeight="1" x14ac:dyDescent="0.25">
      <c r="A92" s="7">
        <v>76</v>
      </c>
      <c r="B92" s="42">
        <v>22</v>
      </c>
      <c r="C92" s="23"/>
      <c r="D92" s="23" t="s">
        <v>138</v>
      </c>
      <c r="E92" s="22"/>
      <c r="F92" s="42" t="s">
        <v>753</v>
      </c>
      <c r="G92" s="23"/>
      <c r="H92" s="79" t="s">
        <v>190</v>
      </c>
      <c r="I92" s="90" t="s">
        <v>742</v>
      </c>
      <c r="J92" s="94">
        <v>35652</v>
      </c>
      <c r="K92" s="23" t="str">
        <f t="shared" ca="1" si="14"/>
        <v xml:space="preserve">28 Tahun 3 Bulan </v>
      </c>
      <c r="L92" s="23" t="s">
        <v>39</v>
      </c>
      <c r="M92" s="22" t="s">
        <v>169</v>
      </c>
      <c r="N92" s="23" t="s">
        <v>222</v>
      </c>
      <c r="O92" s="55" t="s">
        <v>1340</v>
      </c>
      <c r="P92" s="198">
        <v>43374</v>
      </c>
      <c r="Q92" s="34" t="str">
        <f t="shared" ca="1" si="15"/>
        <v>7 Tahun 1 Bulan</v>
      </c>
      <c r="R92" s="12"/>
      <c r="S92" s="12"/>
      <c r="T92" s="12"/>
    </row>
    <row r="93" spans="1:20" ht="15.95" customHeight="1" x14ac:dyDescent="0.25">
      <c r="A93" s="7">
        <v>77</v>
      </c>
      <c r="B93" s="42">
        <v>23</v>
      </c>
      <c r="C93" s="23"/>
      <c r="D93" s="23" t="s">
        <v>1109</v>
      </c>
      <c r="E93" s="22" t="s">
        <v>831</v>
      </c>
      <c r="F93" s="42" t="s">
        <v>753</v>
      </c>
      <c r="G93" s="23"/>
      <c r="H93" s="79" t="s">
        <v>185</v>
      </c>
      <c r="I93" s="90" t="s">
        <v>742</v>
      </c>
      <c r="J93" s="94">
        <v>32270</v>
      </c>
      <c r="K93" s="23" t="str">
        <f t="shared" ca="1" si="14"/>
        <v xml:space="preserve">37 Tahun 6 Bulan </v>
      </c>
      <c r="L93" s="23" t="s">
        <v>39</v>
      </c>
      <c r="M93" s="22" t="s">
        <v>166</v>
      </c>
      <c r="N93" s="23" t="s">
        <v>244</v>
      </c>
      <c r="O93" s="55" t="s">
        <v>1340</v>
      </c>
      <c r="P93" s="196">
        <v>42704</v>
      </c>
      <c r="Q93" s="34" t="str">
        <f t="shared" ca="1" si="15"/>
        <v>8 Tahun 11 Bulan</v>
      </c>
      <c r="R93" s="12"/>
      <c r="S93" s="12"/>
      <c r="T93" s="12"/>
    </row>
    <row r="94" spans="1:20" ht="15.95" customHeight="1" x14ac:dyDescent="0.25">
      <c r="A94" s="7">
        <v>78</v>
      </c>
      <c r="B94" s="42">
        <v>24</v>
      </c>
      <c r="C94" s="23"/>
      <c r="D94" s="23" t="s">
        <v>97</v>
      </c>
      <c r="E94" s="22"/>
      <c r="F94" s="42" t="s">
        <v>753</v>
      </c>
      <c r="G94" s="23"/>
      <c r="H94" s="79" t="s">
        <v>188</v>
      </c>
      <c r="I94" s="90" t="s">
        <v>746</v>
      </c>
      <c r="J94" s="94">
        <v>33562</v>
      </c>
      <c r="K94" s="23" t="str">
        <f t="shared" ca="1" si="14"/>
        <v xml:space="preserve">34 Tahun 0 Bulan </v>
      </c>
      <c r="L94" s="23" t="s">
        <v>39</v>
      </c>
      <c r="M94" s="22" t="s">
        <v>165</v>
      </c>
      <c r="N94" s="23" t="s">
        <v>225</v>
      </c>
      <c r="O94" s="55" t="s">
        <v>1340</v>
      </c>
      <c r="P94" s="198">
        <v>43009</v>
      </c>
      <c r="Q94" s="34" t="str">
        <f t="shared" ca="1" si="15"/>
        <v>8 Tahun 1 Bulan</v>
      </c>
      <c r="R94" s="12"/>
      <c r="S94" s="12"/>
      <c r="T94" s="12"/>
    </row>
    <row r="95" spans="1:20" ht="15.95" customHeight="1" x14ac:dyDescent="0.25">
      <c r="A95" s="7">
        <v>79</v>
      </c>
      <c r="B95" s="42">
        <v>25</v>
      </c>
      <c r="C95" s="23"/>
      <c r="D95" s="23" t="s">
        <v>79</v>
      </c>
      <c r="E95" s="22" t="s">
        <v>823</v>
      </c>
      <c r="F95" s="42" t="s">
        <v>753</v>
      </c>
      <c r="G95" s="23"/>
      <c r="H95" s="79" t="s">
        <v>187</v>
      </c>
      <c r="I95" s="90" t="s">
        <v>749</v>
      </c>
      <c r="J95" s="94">
        <v>32990</v>
      </c>
      <c r="K95" s="23" t="str">
        <f t="shared" ca="1" si="14"/>
        <v xml:space="preserve">35 Tahun 6 Bulan </v>
      </c>
      <c r="L95" s="23" t="s">
        <v>39</v>
      </c>
      <c r="M95" s="22" t="s">
        <v>166</v>
      </c>
      <c r="N95" s="23" t="s">
        <v>233</v>
      </c>
      <c r="O95" s="55" t="s">
        <v>1340</v>
      </c>
      <c r="P95" s="196">
        <v>42916</v>
      </c>
      <c r="Q95" s="34" t="str">
        <f t="shared" ca="1" si="15"/>
        <v>8 Tahun 4 Bulan</v>
      </c>
      <c r="R95" s="12"/>
      <c r="S95" s="12"/>
      <c r="T95" s="12"/>
    </row>
    <row r="96" spans="1:20" ht="15.95" customHeight="1" x14ac:dyDescent="0.25">
      <c r="A96" s="7">
        <v>80</v>
      </c>
      <c r="B96" s="42">
        <v>26</v>
      </c>
      <c r="C96" s="23"/>
      <c r="D96" s="23" t="s">
        <v>804</v>
      </c>
      <c r="E96" s="22"/>
      <c r="F96" s="42" t="s">
        <v>753</v>
      </c>
      <c r="G96" s="23"/>
      <c r="H96" s="79" t="s">
        <v>188</v>
      </c>
      <c r="I96" s="90" t="s">
        <v>742</v>
      </c>
      <c r="J96" s="94">
        <v>33887</v>
      </c>
      <c r="K96" s="23" t="str">
        <f t="shared" ca="1" si="14"/>
        <v xml:space="preserve">33 Tahun 1 Bulan </v>
      </c>
      <c r="L96" s="23" t="s">
        <v>39</v>
      </c>
      <c r="M96" s="22" t="s">
        <v>169</v>
      </c>
      <c r="N96" s="23" t="s">
        <v>239</v>
      </c>
      <c r="O96" s="55" t="s">
        <v>1340</v>
      </c>
      <c r="P96" s="198">
        <v>43040</v>
      </c>
      <c r="Q96" s="34" t="str">
        <f t="shared" ca="1" si="15"/>
        <v>8 Tahun 0 Bulan</v>
      </c>
      <c r="R96" s="12"/>
      <c r="S96" s="12"/>
      <c r="T96" s="12"/>
    </row>
    <row r="97" spans="1:20" ht="15.95" customHeight="1" x14ac:dyDescent="0.25">
      <c r="A97" s="7">
        <v>81</v>
      </c>
      <c r="B97" s="42">
        <v>27</v>
      </c>
      <c r="C97" s="23"/>
      <c r="D97" s="23" t="s">
        <v>1110</v>
      </c>
      <c r="E97" s="22" t="s">
        <v>831</v>
      </c>
      <c r="F97" s="42" t="s">
        <v>753</v>
      </c>
      <c r="G97" s="23"/>
      <c r="H97" s="79" t="s">
        <v>185</v>
      </c>
      <c r="I97" s="90" t="s">
        <v>746</v>
      </c>
      <c r="J97" s="94">
        <v>33163</v>
      </c>
      <c r="K97" s="23" t="str">
        <f t="shared" ca="1" si="14"/>
        <v xml:space="preserve">35 Tahun 1 Bulan </v>
      </c>
      <c r="L97" s="23" t="s">
        <v>39</v>
      </c>
      <c r="M97" s="22" t="s">
        <v>166</v>
      </c>
      <c r="N97" s="23" t="s">
        <v>244</v>
      </c>
      <c r="O97" s="55" t="s">
        <v>1340</v>
      </c>
      <c r="P97" s="196">
        <v>42704</v>
      </c>
      <c r="Q97" s="34" t="str">
        <f t="shared" ca="1" si="15"/>
        <v>8 Tahun 11 Bulan</v>
      </c>
      <c r="R97" s="12"/>
      <c r="S97" s="12"/>
      <c r="T97" s="12"/>
    </row>
    <row r="98" spans="1:20" ht="15.95" customHeight="1" x14ac:dyDescent="0.25">
      <c r="A98" s="7">
        <v>82</v>
      </c>
      <c r="B98" s="42">
        <v>28</v>
      </c>
      <c r="C98" s="23"/>
      <c r="D98" s="23" t="s">
        <v>125</v>
      </c>
      <c r="E98" s="22"/>
      <c r="F98" s="42" t="s">
        <v>753</v>
      </c>
      <c r="G98" s="23"/>
      <c r="H98" s="79" t="s">
        <v>189</v>
      </c>
      <c r="I98" s="90" t="s">
        <v>742</v>
      </c>
      <c r="J98" s="94">
        <v>36330</v>
      </c>
      <c r="K98" s="23" t="str">
        <f t="shared" ca="1" si="14"/>
        <v xml:space="preserve">26 Tahun 5 Bulan </v>
      </c>
      <c r="L98" s="23" t="s">
        <v>39</v>
      </c>
      <c r="M98" s="22" t="s">
        <v>169</v>
      </c>
      <c r="N98" s="23" t="s">
        <v>222</v>
      </c>
      <c r="O98" s="55" t="s">
        <v>1340</v>
      </c>
      <c r="P98" s="198">
        <v>43102</v>
      </c>
      <c r="Q98" s="34" t="str">
        <f t="shared" ca="1" si="15"/>
        <v>7 Tahun 10 Bulan</v>
      </c>
      <c r="R98" s="12"/>
      <c r="S98" s="12"/>
      <c r="T98" s="12"/>
    </row>
    <row r="99" spans="1:20" ht="15.95" customHeight="1" x14ac:dyDescent="0.25">
      <c r="A99" s="7">
        <v>83</v>
      </c>
      <c r="B99" s="42">
        <v>29</v>
      </c>
      <c r="C99" s="23"/>
      <c r="D99" s="23" t="s">
        <v>128</v>
      </c>
      <c r="E99" s="22"/>
      <c r="F99" s="42" t="s">
        <v>753</v>
      </c>
      <c r="G99" s="23"/>
      <c r="H99" s="79" t="s">
        <v>189</v>
      </c>
      <c r="I99" s="90" t="s">
        <v>742</v>
      </c>
      <c r="J99" s="94">
        <v>36040</v>
      </c>
      <c r="K99" s="23" t="str">
        <f t="shared" ca="1" si="14"/>
        <v xml:space="preserve">27 Tahun 2 Bulan </v>
      </c>
      <c r="L99" s="23" t="s">
        <v>39</v>
      </c>
      <c r="M99" s="22" t="s">
        <v>169</v>
      </c>
      <c r="N99" s="23" t="s">
        <v>267</v>
      </c>
      <c r="O99" s="55" t="s">
        <v>1340</v>
      </c>
      <c r="P99" s="198">
        <v>43102</v>
      </c>
      <c r="Q99" s="34" t="str">
        <f t="shared" ca="1" si="15"/>
        <v>7 Tahun 10 Bulan</v>
      </c>
      <c r="R99" s="12"/>
      <c r="S99" s="12"/>
      <c r="T99" s="12"/>
    </row>
    <row r="100" spans="1:20" ht="15.95" customHeight="1" x14ac:dyDescent="0.25">
      <c r="A100" s="7">
        <v>84</v>
      </c>
      <c r="B100" s="42">
        <v>30</v>
      </c>
      <c r="C100" s="23"/>
      <c r="D100" s="23" t="s">
        <v>131</v>
      </c>
      <c r="E100" s="22"/>
      <c r="F100" s="42" t="s">
        <v>753</v>
      </c>
      <c r="G100" s="23"/>
      <c r="H100" s="79" t="s">
        <v>189</v>
      </c>
      <c r="I100" s="90" t="s">
        <v>742</v>
      </c>
      <c r="J100" s="94">
        <v>35556</v>
      </c>
      <c r="K100" s="23" t="str">
        <f t="shared" ca="1" si="14"/>
        <v xml:space="preserve">28 Tahun 6 Bulan </v>
      </c>
      <c r="L100" s="23" t="s">
        <v>39</v>
      </c>
      <c r="M100" s="22" t="s">
        <v>165</v>
      </c>
      <c r="N100" s="23" t="s">
        <v>225</v>
      </c>
      <c r="O100" s="55" t="s">
        <v>1340</v>
      </c>
      <c r="P100" s="198">
        <v>43374</v>
      </c>
      <c r="Q100" s="34" t="str">
        <f t="shared" ca="1" si="15"/>
        <v>7 Tahun 1 Bulan</v>
      </c>
      <c r="R100" s="12"/>
      <c r="S100" s="12"/>
      <c r="T100" s="12"/>
    </row>
    <row r="101" spans="1:20" ht="15.95" customHeight="1" x14ac:dyDescent="0.25">
      <c r="A101" s="7">
        <v>85</v>
      </c>
      <c r="B101" s="42">
        <v>31</v>
      </c>
      <c r="C101" s="23"/>
      <c r="D101" s="23" t="s">
        <v>1111</v>
      </c>
      <c r="E101" s="22" t="s">
        <v>831</v>
      </c>
      <c r="F101" s="42" t="s">
        <v>753</v>
      </c>
      <c r="G101" s="23"/>
      <c r="H101" s="79" t="s">
        <v>185</v>
      </c>
      <c r="I101" s="90" t="s">
        <v>742</v>
      </c>
      <c r="J101" s="94">
        <v>33992</v>
      </c>
      <c r="K101" s="23" t="str">
        <f t="shared" ca="1" si="14"/>
        <v xml:space="preserve">32 Tahun 9 Bulan </v>
      </c>
      <c r="L101" s="23" t="s">
        <v>39</v>
      </c>
      <c r="M101" s="22" t="s">
        <v>166</v>
      </c>
      <c r="N101" s="23" t="s">
        <v>251</v>
      </c>
      <c r="O101" s="55" t="s">
        <v>1340</v>
      </c>
      <c r="P101" s="196">
        <v>42704</v>
      </c>
      <c r="Q101" s="34" t="str">
        <f t="shared" ca="1" si="15"/>
        <v>8 Tahun 11 Bulan</v>
      </c>
      <c r="R101" s="12"/>
      <c r="S101" s="12"/>
      <c r="T101" s="12"/>
    </row>
    <row r="102" spans="1:20" ht="15.95" customHeight="1" x14ac:dyDescent="0.25">
      <c r="A102" s="7">
        <v>86</v>
      </c>
      <c r="B102" s="42">
        <v>32</v>
      </c>
      <c r="C102" s="23"/>
      <c r="D102" s="23" t="s">
        <v>160</v>
      </c>
      <c r="E102" s="22" t="s">
        <v>860</v>
      </c>
      <c r="F102" s="42" t="s">
        <v>753</v>
      </c>
      <c r="G102" s="23"/>
      <c r="H102" s="79" t="s">
        <v>191</v>
      </c>
      <c r="I102" s="90" t="s">
        <v>742</v>
      </c>
      <c r="J102" s="94">
        <v>33662</v>
      </c>
      <c r="K102" s="23" t="str">
        <f t="shared" ca="1" si="14"/>
        <v xml:space="preserve">33 Tahun 8 Bulan </v>
      </c>
      <c r="L102" s="56" t="s">
        <v>39</v>
      </c>
      <c r="M102" s="22" t="s">
        <v>167</v>
      </c>
      <c r="N102" s="23" t="s">
        <v>224</v>
      </c>
      <c r="O102" s="55" t="s">
        <v>1340</v>
      </c>
      <c r="P102" s="197">
        <v>43374</v>
      </c>
      <c r="Q102" s="34" t="str">
        <f t="shared" ca="1" si="15"/>
        <v>7 Tahun 1 Bulan</v>
      </c>
      <c r="R102" s="12"/>
      <c r="S102" s="12"/>
      <c r="T102" s="12"/>
    </row>
    <row r="103" spans="1:20" ht="15.95" customHeight="1" x14ac:dyDescent="0.25">
      <c r="A103" s="7">
        <v>87</v>
      </c>
      <c r="B103" s="42">
        <v>33</v>
      </c>
      <c r="C103" s="23"/>
      <c r="D103" s="23" t="s">
        <v>30</v>
      </c>
      <c r="E103" s="22"/>
      <c r="F103" s="42" t="s">
        <v>753</v>
      </c>
      <c r="G103" s="23"/>
      <c r="H103" s="79" t="s">
        <v>184</v>
      </c>
      <c r="I103" s="90" t="s">
        <v>757</v>
      </c>
      <c r="J103" s="94">
        <v>35336</v>
      </c>
      <c r="K103" s="23" t="str">
        <f t="shared" ca="1" si="14"/>
        <v xml:space="preserve">29 Tahun 1 Bulan </v>
      </c>
      <c r="L103" s="23" t="s">
        <v>39</v>
      </c>
      <c r="M103" s="22" t="s">
        <v>165</v>
      </c>
      <c r="N103" s="23" t="s">
        <v>225</v>
      </c>
      <c r="O103" s="55" t="s">
        <v>1340</v>
      </c>
      <c r="P103" s="196">
        <v>42552</v>
      </c>
      <c r="Q103" s="34" t="str">
        <f t="shared" ca="1" si="15"/>
        <v>9 Tahun 4 Bulan</v>
      </c>
      <c r="R103" s="12"/>
      <c r="S103" s="12"/>
      <c r="T103" s="12"/>
    </row>
    <row r="104" spans="1:20" ht="15.75" customHeight="1" x14ac:dyDescent="0.25">
      <c r="A104" s="7">
        <v>88</v>
      </c>
      <c r="B104" s="42">
        <v>34</v>
      </c>
      <c r="C104" s="23"/>
      <c r="D104" s="23" t="s">
        <v>132</v>
      </c>
      <c r="E104" s="22"/>
      <c r="F104" s="42" t="s">
        <v>753</v>
      </c>
      <c r="G104" s="23"/>
      <c r="H104" s="79" t="s">
        <v>189</v>
      </c>
      <c r="I104" s="90" t="s">
        <v>742</v>
      </c>
      <c r="J104" s="94">
        <v>32214</v>
      </c>
      <c r="K104" s="23" t="str">
        <f t="shared" ca="1" si="14"/>
        <v xml:space="preserve">37 Tahun 8 Bulan </v>
      </c>
      <c r="L104" s="23" t="s">
        <v>39</v>
      </c>
      <c r="M104" s="22" t="s">
        <v>169</v>
      </c>
      <c r="N104" s="23" t="s">
        <v>222</v>
      </c>
      <c r="O104" s="55" t="s">
        <v>1340</v>
      </c>
      <c r="P104" s="198">
        <v>43374</v>
      </c>
      <c r="Q104" s="34" t="str">
        <f t="shared" ca="1" si="15"/>
        <v>7 Tahun 1 Bulan</v>
      </c>
      <c r="R104" s="12"/>
      <c r="S104" s="12"/>
      <c r="T104" s="12"/>
    </row>
    <row r="105" spans="1:20" ht="15.95" customHeight="1" x14ac:dyDescent="0.25">
      <c r="A105" s="7">
        <v>89</v>
      </c>
      <c r="B105" s="42">
        <v>35</v>
      </c>
      <c r="C105" s="23"/>
      <c r="D105" s="23" t="s">
        <v>805</v>
      </c>
      <c r="E105" s="22"/>
      <c r="F105" s="42" t="s">
        <v>753</v>
      </c>
      <c r="G105" s="23"/>
      <c r="H105" s="79" t="s">
        <v>188</v>
      </c>
      <c r="I105" s="90" t="s">
        <v>742</v>
      </c>
      <c r="J105" s="94">
        <v>35389</v>
      </c>
      <c r="K105" s="23" t="str">
        <f t="shared" ca="1" si="14"/>
        <v xml:space="preserve">29 Tahun 0 Bulan </v>
      </c>
      <c r="L105" s="23" t="s">
        <v>39</v>
      </c>
      <c r="M105" s="22" t="s">
        <v>169</v>
      </c>
      <c r="N105" s="23" t="s">
        <v>239</v>
      </c>
      <c r="O105" s="55" t="s">
        <v>1340</v>
      </c>
      <c r="P105" s="198">
        <v>43040</v>
      </c>
      <c r="Q105" s="34" t="str">
        <f t="shared" ca="1" si="15"/>
        <v>8 Tahun 0 Bulan</v>
      </c>
      <c r="R105" s="12"/>
      <c r="S105" s="12"/>
      <c r="T105" s="12"/>
    </row>
    <row r="106" spans="1:20" ht="15.95" customHeight="1" x14ac:dyDescent="0.25">
      <c r="A106" s="7">
        <v>90</v>
      </c>
      <c r="B106" s="42">
        <v>36</v>
      </c>
      <c r="C106" s="23"/>
      <c r="D106" s="23" t="s">
        <v>129</v>
      </c>
      <c r="E106" s="22"/>
      <c r="F106" s="42" t="s">
        <v>753</v>
      </c>
      <c r="G106" s="23"/>
      <c r="H106" s="79" t="s">
        <v>189</v>
      </c>
      <c r="I106" s="90" t="s">
        <v>742</v>
      </c>
      <c r="J106" s="94">
        <v>36067</v>
      </c>
      <c r="K106" s="23" t="str">
        <f t="shared" ca="1" si="14"/>
        <v xml:space="preserve">27 Tahun 1 Bulan </v>
      </c>
      <c r="L106" s="23" t="s">
        <v>39</v>
      </c>
      <c r="M106" s="22" t="s">
        <v>169</v>
      </c>
      <c r="N106" s="23" t="s">
        <v>239</v>
      </c>
      <c r="O106" s="55" t="s">
        <v>1340</v>
      </c>
      <c r="P106" s="198">
        <v>43102</v>
      </c>
      <c r="Q106" s="34" t="str">
        <f t="shared" ca="1" si="15"/>
        <v>7 Tahun 10 Bulan</v>
      </c>
      <c r="R106" s="12"/>
      <c r="S106" s="12"/>
      <c r="T106" s="12"/>
    </row>
    <row r="107" spans="1:20" ht="15.95" customHeight="1" x14ac:dyDescent="0.25">
      <c r="A107" s="7">
        <v>91</v>
      </c>
      <c r="B107" s="42">
        <v>37</v>
      </c>
      <c r="C107" s="23"/>
      <c r="D107" s="23" t="s">
        <v>136</v>
      </c>
      <c r="E107" s="22"/>
      <c r="F107" s="42" t="s">
        <v>753</v>
      </c>
      <c r="G107" s="23"/>
      <c r="H107" s="79" t="s">
        <v>190</v>
      </c>
      <c r="I107" s="90" t="s">
        <v>742</v>
      </c>
      <c r="J107" s="94">
        <v>34374</v>
      </c>
      <c r="K107" s="23" t="str">
        <f t="shared" ca="1" si="14"/>
        <v xml:space="preserve">31 Tahun 9 Bulan </v>
      </c>
      <c r="L107" s="23" t="s">
        <v>39</v>
      </c>
      <c r="M107" s="22" t="s">
        <v>169</v>
      </c>
      <c r="N107" s="23" t="s">
        <v>222</v>
      </c>
      <c r="O107" s="55" t="s">
        <v>1340</v>
      </c>
      <c r="P107" s="198">
        <v>43374</v>
      </c>
      <c r="Q107" s="34" t="str">
        <f t="shared" ca="1" si="15"/>
        <v>7 Tahun 1 Bulan</v>
      </c>
      <c r="R107" s="12"/>
      <c r="S107" s="12"/>
      <c r="T107" s="12"/>
    </row>
    <row r="108" spans="1:20" ht="15.95" customHeight="1" x14ac:dyDescent="0.25">
      <c r="A108" s="7">
        <v>92</v>
      </c>
      <c r="B108" s="42">
        <v>38</v>
      </c>
      <c r="C108" s="23"/>
      <c r="D108" s="23" t="s">
        <v>149</v>
      </c>
      <c r="E108" s="22" t="s">
        <v>860</v>
      </c>
      <c r="F108" s="42" t="s">
        <v>753</v>
      </c>
      <c r="G108" s="23"/>
      <c r="H108" s="79" t="s">
        <v>190</v>
      </c>
      <c r="I108" s="90" t="s">
        <v>742</v>
      </c>
      <c r="J108" s="94">
        <v>34358</v>
      </c>
      <c r="K108" s="23" t="str">
        <f t="shared" ca="1" si="14"/>
        <v xml:space="preserve">31 Tahun 9 Bulan </v>
      </c>
      <c r="L108" s="56" t="s">
        <v>39</v>
      </c>
      <c r="M108" s="22" t="s">
        <v>167</v>
      </c>
      <c r="N108" s="23" t="s">
        <v>230</v>
      </c>
      <c r="O108" s="55" t="s">
        <v>1340</v>
      </c>
      <c r="P108" s="197">
        <v>43374</v>
      </c>
      <c r="Q108" s="34" t="str">
        <f t="shared" ca="1" si="15"/>
        <v>7 Tahun 1 Bulan</v>
      </c>
      <c r="R108" s="12"/>
      <c r="S108" s="12"/>
      <c r="T108" s="12"/>
    </row>
    <row r="109" spans="1:20" ht="15.95" customHeight="1" x14ac:dyDescent="0.25">
      <c r="A109" s="7">
        <v>93</v>
      </c>
      <c r="B109" s="42">
        <v>39</v>
      </c>
      <c r="C109" s="23"/>
      <c r="D109" s="23" t="s">
        <v>152</v>
      </c>
      <c r="E109" s="22"/>
      <c r="F109" s="42" t="s">
        <v>753</v>
      </c>
      <c r="G109" s="23"/>
      <c r="H109" s="79" t="s">
        <v>191</v>
      </c>
      <c r="I109" s="90" t="s">
        <v>742</v>
      </c>
      <c r="J109" s="94">
        <v>30645</v>
      </c>
      <c r="K109" s="23" t="str">
        <f t="shared" ca="1" si="14"/>
        <v xml:space="preserve">41 Tahun 11 Bulan </v>
      </c>
      <c r="L109" s="56" t="s">
        <v>39</v>
      </c>
      <c r="M109" s="22" t="s">
        <v>166</v>
      </c>
      <c r="N109" s="23" t="s">
        <v>279</v>
      </c>
      <c r="O109" s="55" t="s">
        <v>1340</v>
      </c>
      <c r="P109" s="197">
        <v>43374</v>
      </c>
      <c r="Q109" s="34" t="str">
        <f t="shared" ca="1" si="15"/>
        <v>7 Tahun 1 Bulan</v>
      </c>
      <c r="R109" s="12"/>
      <c r="S109" s="12"/>
      <c r="T109" s="12"/>
    </row>
    <row r="110" spans="1:20" ht="15.95" customHeight="1" x14ac:dyDescent="0.25">
      <c r="A110" s="7">
        <v>94</v>
      </c>
      <c r="B110" s="42">
        <v>40</v>
      </c>
      <c r="C110" s="23"/>
      <c r="D110" s="23" t="s">
        <v>176</v>
      </c>
      <c r="E110" s="22"/>
      <c r="F110" s="42" t="s">
        <v>753</v>
      </c>
      <c r="G110" s="23"/>
      <c r="H110" s="79" t="s">
        <v>191</v>
      </c>
      <c r="I110" s="90" t="s">
        <v>742</v>
      </c>
      <c r="J110" s="94">
        <v>36356</v>
      </c>
      <c r="K110" s="23" t="str">
        <f t="shared" ca="1" si="14"/>
        <v xml:space="preserve">26 Tahun 4 Bulan </v>
      </c>
      <c r="L110" s="23" t="s">
        <v>39</v>
      </c>
      <c r="M110" s="22" t="s">
        <v>165</v>
      </c>
      <c r="N110" s="23" t="s">
        <v>228</v>
      </c>
      <c r="O110" s="55" t="s">
        <v>1340</v>
      </c>
      <c r="P110" s="197">
        <v>43374</v>
      </c>
      <c r="Q110" s="34" t="str">
        <f t="shared" ca="1" si="15"/>
        <v>7 Tahun 1 Bulan</v>
      </c>
      <c r="R110" s="12"/>
      <c r="S110" s="12"/>
      <c r="T110" s="12"/>
    </row>
    <row r="111" spans="1:20" ht="15.95" customHeight="1" x14ac:dyDescent="0.25">
      <c r="A111" s="7">
        <v>95</v>
      </c>
      <c r="B111" s="42">
        <v>41</v>
      </c>
      <c r="C111" s="23"/>
      <c r="D111" s="23" t="s">
        <v>204</v>
      </c>
      <c r="E111" s="22"/>
      <c r="F111" s="42" t="s">
        <v>753</v>
      </c>
      <c r="G111" s="23"/>
      <c r="H111" s="79" t="s">
        <v>191</v>
      </c>
      <c r="I111" s="90" t="s">
        <v>742</v>
      </c>
      <c r="J111" s="94">
        <v>36415</v>
      </c>
      <c r="K111" s="23" t="str">
        <f t="shared" ca="1" si="14"/>
        <v xml:space="preserve">26 Tahun 2 Bulan </v>
      </c>
      <c r="L111" s="23" t="s">
        <v>39</v>
      </c>
      <c r="M111" s="22" t="s">
        <v>169</v>
      </c>
      <c r="N111" s="23" t="s">
        <v>239</v>
      </c>
      <c r="O111" s="55" t="s">
        <v>1340</v>
      </c>
      <c r="P111" s="197">
        <v>43374</v>
      </c>
      <c r="Q111" s="34" t="str">
        <f t="shared" ca="1" si="15"/>
        <v>7 Tahun 1 Bulan</v>
      </c>
      <c r="R111" s="12"/>
      <c r="S111" s="12"/>
      <c r="T111" s="12"/>
    </row>
    <row r="112" spans="1:20" ht="15.95" customHeight="1" x14ac:dyDescent="0.25">
      <c r="A112" s="7">
        <v>96</v>
      </c>
      <c r="B112" s="42">
        <v>42</v>
      </c>
      <c r="C112" s="23"/>
      <c r="D112" s="23" t="s">
        <v>300</v>
      </c>
      <c r="E112" s="22"/>
      <c r="F112" s="42" t="s">
        <v>753</v>
      </c>
      <c r="G112" s="23"/>
      <c r="H112" s="79" t="s">
        <v>191</v>
      </c>
      <c r="I112" s="90" t="s">
        <v>749</v>
      </c>
      <c r="J112" s="94">
        <v>34096</v>
      </c>
      <c r="K112" s="23" t="str">
        <f t="shared" ca="1" si="14"/>
        <v xml:space="preserve">32 Tahun 6 Bulan </v>
      </c>
      <c r="L112" s="23" t="s">
        <v>39</v>
      </c>
      <c r="M112" s="22" t="s">
        <v>165</v>
      </c>
      <c r="N112" s="23" t="s">
        <v>228</v>
      </c>
      <c r="O112" s="55" t="s">
        <v>1340</v>
      </c>
      <c r="P112" s="197">
        <v>43374</v>
      </c>
      <c r="Q112" s="34" t="str">
        <f t="shared" ca="1" si="15"/>
        <v>7 Tahun 1 Bulan</v>
      </c>
      <c r="R112" s="12"/>
      <c r="S112" s="12"/>
      <c r="T112" s="12"/>
    </row>
    <row r="113" spans="1:20" ht="15.95" customHeight="1" x14ac:dyDescent="0.25">
      <c r="A113" s="7">
        <v>97</v>
      </c>
      <c r="B113" s="42">
        <v>43</v>
      </c>
      <c r="C113" s="23"/>
      <c r="D113" s="23" t="s">
        <v>42</v>
      </c>
      <c r="E113" s="22" t="s">
        <v>822</v>
      </c>
      <c r="F113" s="42" t="s">
        <v>753</v>
      </c>
      <c r="G113" s="23"/>
      <c r="H113" s="79" t="s">
        <v>185</v>
      </c>
      <c r="I113" s="90" t="s">
        <v>742</v>
      </c>
      <c r="J113" s="94">
        <v>35082</v>
      </c>
      <c r="K113" s="23" t="str">
        <f t="shared" ca="1" si="14"/>
        <v xml:space="preserve">29 Tahun 10 Bulan </v>
      </c>
      <c r="L113" s="23" t="s">
        <v>39</v>
      </c>
      <c r="M113" s="22" t="s">
        <v>165</v>
      </c>
      <c r="N113" s="23" t="s">
        <v>225</v>
      </c>
      <c r="O113" s="55" t="s">
        <v>1340</v>
      </c>
      <c r="P113" s="196">
        <v>42704</v>
      </c>
      <c r="Q113" s="34" t="str">
        <f t="shared" ca="1" si="15"/>
        <v>8 Tahun 11 Bulan</v>
      </c>
      <c r="R113" s="12"/>
      <c r="S113" s="12"/>
      <c r="T113" s="12"/>
    </row>
    <row r="114" spans="1:20" ht="15.95" customHeight="1" x14ac:dyDescent="0.25">
      <c r="A114" s="7">
        <v>98</v>
      </c>
      <c r="B114" s="42">
        <v>44</v>
      </c>
      <c r="C114" s="23"/>
      <c r="D114" s="23" t="s">
        <v>64</v>
      </c>
      <c r="E114" s="22" t="s">
        <v>1106</v>
      </c>
      <c r="F114" s="42" t="s">
        <v>753</v>
      </c>
      <c r="G114" s="23"/>
      <c r="H114" s="79" t="s">
        <v>186</v>
      </c>
      <c r="I114" s="90" t="s">
        <v>750</v>
      </c>
      <c r="J114" s="94">
        <v>33512</v>
      </c>
      <c r="K114" s="23" t="str">
        <f t="shared" ca="1" si="14"/>
        <v xml:space="preserve">34 Tahun 1 Bulan </v>
      </c>
      <c r="L114" s="23" t="s">
        <v>39</v>
      </c>
      <c r="M114" s="22" t="s">
        <v>166</v>
      </c>
      <c r="N114" s="23" t="s">
        <v>296</v>
      </c>
      <c r="O114" s="55" t="s">
        <v>1340</v>
      </c>
      <c r="P114" s="196">
        <v>42828</v>
      </c>
      <c r="Q114" s="34" t="str">
        <f t="shared" ca="1" si="15"/>
        <v>8 Tahun 7 Bulan</v>
      </c>
      <c r="R114" s="12"/>
      <c r="S114" s="12"/>
      <c r="T114" s="12"/>
    </row>
    <row r="115" spans="1:20" ht="15.95" customHeight="1" x14ac:dyDescent="0.25">
      <c r="A115" s="7">
        <v>99</v>
      </c>
      <c r="B115" s="42">
        <v>45</v>
      </c>
      <c r="C115" s="23"/>
      <c r="D115" s="23" t="s">
        <v>294</v>
      </c>
      <c r="E115" s="22"/>
      <c r="F115" s="42" t="s">
        <v>753</v>
      </c>
      <c r="G115" s="23"/>
      <c r="H115" s="79" t="s">
        <v>186</v>
      </c>
      <c r="I115" s="90" t="s">
        <v>742</v>
      </c>
      <c r="J115" s="94">
        <v>34079</v>
      </c>
      <c r="K115" s="23" t="str">
        <f t="shared" ca="1" si="14"/>
        <v xml:space="preserve">32 Tahun 7 Bulan </v>
      </c>
      <c r="L115" s="23" t="s">
        <v>39</v>
      </c>
      <c r="M115" s="22" t="s">
        <v>165</v>
      </c>
      <c r="N115" s="23" t="s">
        <v>225</v>
      </c>
      <c r="O115" s="55" t="s">
        <v>1340</v>
      </c>
      <c r="P115" s="196">
        <v>42828</v>
      </c>
      <c r="Q115" s="34" t="str">
        <f t="shared" ca="1" si="15"/>
        <v>8 Tahun 7 Bulan</v>
      </c>
      <c r="R115" s="12"/>
      <c r="S115" s="12"/>
      <c r="T115" s="12"/>
    </row>
    <row r="116" spans="1:20" ht="15.95" customHeight="1" x14ac:dyDescent="0.25">
      <c r="A116" s="7">
        <v>100</v>
      </c>
      <c r="B116" s="42">
        <v>46</v>
      </c>
      <c r="C116" s="23"/>
      <c r="D116" s="23" t="s">
        <v>127</v>
      </c>
      <c r="E116" s="22" t="s">
        <v>831</v>
      </c>
      <c r="F116" s="42" t="s">
        <v>753</v>
      </c>
      <c r="G116" s="23"/>
      <c r="H116" s="79" t="s">
        <v>189</v>
      </c>
      <c r="I116" s="90" t="s">
        <v>758</v>
      </c>
      <c r="J116" s="94">
        <v>33588</v>
      </c>
      <c r="K116" s="23" t="str">
        <f t="shared" ca="1" si="14"/>
        <v xml:space="preserve">33 Tahun 11 Bulan </v>
      </c>
      <c r="L116" s="23" t="s">
        <v>39</v>
      </c>
      <c r="M116" s="22" t="s">
        <v>166</v>
      </c>
      <c r="N116" s="23" t="s">
        <v>266</v>
      </c>
      <c r="O116" s="55" t="s">
        <v>1340</v>
      </c>
      <c r="P116" s="198">
        <v>43102</v>
      </c>
      <c r="Q116" s="34" t="str">
        <f t="shared" ca="1" si="15"/>
        <v>7 Tahun 10 Bulan</v>
      </c>
      <c r="R116" s="12"/>
      <c r="S116" s="12"/>
      <c r="T116" s="12"/>
    </row>
    <row r="117" spans="1:20" ht="15.95" customHeight="1" x14ac:dyDescent="0.25">
      <c r="A117" s="7">
        <v>101</v>
      </c>
      <c r="B117" s="42">
        <v>47</v>
      </c>
      <c r="C117" s="23"/>
      <c r="D117" s="23" t="s">
        <v>1112</v>
      </c>
      <c r="E117" s="22" t="s">
        <v>898</v>
      </c>
      <c r="F117" s="42" t="s">
        <v>753</v>
      </c>
      <c r="G117" s="23"/>
      <c r="H117" s="79" t="s">
        <v>190</v>
      </c>
      <c r="I117" s="90" t="s">
        <v>759</v>
      </c>
      <c r="J117" s="94">
        <v>31682</v>
      </c>
      <c r="K117" s="23" t="str">
        <f t="shared" ca="1" si="14"/>
        <v xml:space="preserve">39 Tahun 1 Bulan </v>
      </c>
      <c r="L117" s="56" t="s">
        <v>39</v>
      </c>
      <c r="M117" s="22" t="s">
        <v>166</v>
      </c>
      <c r="N117" s="23" t="s">
        <v>245</v>
      </c>
      <c r="O117" s="55" t="s">
        <v>1340</v>
      </c>
      <c r="P117" s="197">
        <v>43374</v>
      </c>
      <c r="Q117" s="34" t="str">
        <f t="shared" ca="1" si="15"/>
        <v>7 Tahun 1 Bulan</v>
      </c>
      <c r="R117" s="12"/>
      <c r="S117" s="12"/>
      <c r="T117" s="12"/>
    </row>
    <row r="118" spans="1:20" ht="15.95" customHeight="1" x14ac:dyDescent="0.25">
      <c r="A118" s="7">
        <v>102</v>
      </c>
      <c r="B118" s="42">
        <v>48</v>
      </c>
      <c r="C118" s="23"/>
      <c r="D118" s="23" t="s">
        <v>1135</v>
      </c>
      <c r="E118" s="22"/>
      <c r="F118" s="42" t="s">
        <v>753</v>
      </c>
      <c r="G118" s="23"/>
      <c r="H118" s="79" t="s">
        <v>184</v>
      </c>
      <c r="I118" s="90" t="s">
        <v>742</v>
      </c>
      <c r="J118" s="94">
        <v>35296</v>
      </c>
      <c r="K118" s="23" t="str">
        <f t="shared" ca="1" si="14"/>
        <v xml:space="preserve">29 Tahun 3 Bulan </v>
      </c>
      <c r="L118" s="23" t="s">
        <v>39</v>
      </c>
      <c r="M118" s="22" t="s">
        <v>165</v>
      </c>
      <c r="N118" s="23" t="s">
        <v>225</v>
      </c>
      <c r="O118" s="55" t="s">
        <v>1340</v>
      </c>
      <c r="P118" s="196">
        <v>42552</v>
      </c>
      <c r="Q118" s="34" t="str">
        <f t="shared" ca="1" si="15"/>
        <v>9 Tahun 4 Bulan</v>
      </c>
      <c r="R118" s="12"/>
      <c r="S118" s="12"/>
      <c r="T118" s="12"/>
    </row>
    <row r="119" spans="1:20" ht="15.95" customHeight="1" x14ac:dyDescent="0.25">
      <c r="A119" s="7">
        <v>103</v>
      </c>
      <c r="B119" s="42">
        <v>49</v>
      </c>
      <c r="C119" s="23"/>
      <c r="D119" s="23" t="s">
        <v>4</v>
      </c>
      <c r="E119" s="22" t="s">
        <v>948</v>
      </c>
      <c r="F119" s="42" t="s">
        <v>753</v>
      </c>
      <c r="G119" s="23"/>
      <c r="H119" s="79" t="s">
        <v>183</v>
      </c>
      <c r="I119" s="90" t="s">
        <v>742</v>
      </c>
      <c r="J119" s="94">
        <v>32628</v>
      </c>
      <c r="K119" s="23" t="str">
        <f t="shared" ca="1" si="14"/>
        <v xml:space="preserve">36 Tahun 6 Bulan </v>
      </c>
      <c r="L119" s="23" t="s">
        <v>196</v>
      </c>
      <c r="M119" s="22" t="s">
        <v>166</v>
      </c>
      <c r="N119" s="23" t="s">
        <v>223</v>
      </c>
      <c r="O119" s="55" t="s">
        <v>1340</v>
      </c>
      <c r="P119" s="196">
        <v>42339</v>
      </c>
      <c r="Q119" s="34" t="str">
        <f t="shared" ca="1" si="15"/>
        <v>9 Tahun 11 Bulan</v>
      </c>
      <c r="R119" s="12"/>
      <c r="S119" s="12"/>
      <c r="T119" s="12"/>
    </row>
    <row r="120" spans="1:20" ht="15.95" customHeight="1" x14ac:dyDescent="0.25">
      <c r="A120" s="7">
        <v>104</v>
      </c>
      <c r="B120" s="42">
        <v>50</v>
      </c>
      <c r="C120" s="23"/>
      <c r="D120" s="23" t="s">
        <v>806</v>
      </c>
      <c r="E120" s="22"/>
      <c r="F120" s="42" t="s">
        <v>753</v>
      </c>
      <c r="G120" s="23"/>
      <c r="H120" s="79" t="s">
        <v>183</v>
      </c>
      <c r="I120" s="90" t="s">
        <v>754</v>
      </c>
      <c r="J120" s="94">
        <v>30398</v>
      </c>
      <c r="K120" s="23" t="str">
        <f t="shared" ca="1" si="14"/>
        <v xml:space="preserve">42 Tahun 7 Bulan </v>
      </c>
      <c r="L120" s="23" t="s">
        <v>39</v>
      </c>
      <c r="M120" s="22" t="s">
        <v>169</v>
      </c>
      <c r="N120" s="23" t="s">
        <v>222</v>
      </c>
      <c r="O120" s="55" t="s">
        <v>1340</v>
      </c>
      <c r="P120" s="196">
        <v>42339</v>
      </c>
      <c r="Q120" s="34" t="str">
        <f t="shared" ca="1" si="15"/>
        <v>9 Tahun 11 Bulan</v>
      </c>
      <c r="R120" s="12"/>
      <c r="S120" s="12"/>
      <c r="T120" s="12"/>
    </row>
    <row r="121" spans="1:20" ht="15.95" customHeight="1" x14ac:dyDescent="0.25">
      <c r="A121" s="7">
        <v>105</v>
      </c>
      <c r="B121" s="42">
        <v>51</v>
      </c>
      <c r="C121" s="23"/>
      <c r="D121" s="23" t="s">
        <v>134</v>
      </c>
      <c r="E121" s="22"/>
      <c r="F121" s="42" t="s">
        <v>753</v>
      </c>
      <c r="G121" s="23"/>
      <c r="H121" s="79" t="s">
        <v>189</v>
      </c>
      <c r="I121" s="90" t="s">
        <v>742</v>
      </c>
      <c r="J121" s="94">
        <v>33264</v>
      </c>
      <c r="K121" s="23" t="str">
        <f t="shared" ca="1" si="14"/>
        <v xml:space="preserve">34 Tahun 9 Bulan </v>
      </c>
      <c r="L121" s="23" t="s">
        <v>39</v>
      </c>
      <c r="M121" s="22" t="s">
        <v>169</v>
      </c>
      <c r="N121" s="23" t="s">
        <v>222</v>
      </c>
      <c r="O121" s="55" t="s">
        <v>1340</v>
      </c>
      <c r="P121" s="198">
        <v>43374</v>
      </c>
      <c r="Q121" s="34" t="str">
        <f t="shared" ca="1" si="15"/>
        <v>7 Tahun 1 Bulan</v>
      </c>
      <c r="R121" s="12"/>
      <c r="S121" s="12"/>
      <c r="T121" s="12"/>
    </row>
    <row r="122" spans="1:20" ht="15.95" customHeight="1" x14ac:dyDescent="0.25">
      <c r="A122" s="7">
        <v>106</v>
      </c>
      <c r="B122" s="42">
        <v>52</v>
      </c>
      <c r="C122" s="23"/>
      <c r="D122" s="23" t="s">
        <v>31</v>
      </c>
      <c r="E122" s="22"/>
      <c r="F122" s="42" t="s">
        <v>753</v>
      </c>
      <c r="G122" s="23"/>
      <c r="H122" s="79" t="s">
        <v>184</v>
      </c>
      <c r="I122" s="90" t="s">
        <v>746</v>
      </c>
      <c r="J122" s="94">
        <v>35483</v>
      </c>
      <c r="K122" s="23" t="str">
        <f t="shared" ca="1" si="14"/>
        <v xml:space="preserve">28 Tahun 8 Bulan </v>
      </c>
      <c r="L122" s="23" t="s">
        <v>39</v>
      </c>
      <c r="M122" s="22" t="s">
        <v>169</v>
      </c>
      <c r="N122" s="23" t="s">
        <v>241</v>
      </c>
      <c r="O122" s="55" t="s">
        <v>1340</v>
      </c>
      <c r="P122" s="196">
        <v>42552</v>
      </c>
      <c r="Q122" s="34" t="str">
        <f t="shared" ca="1" si="15"/>
        <v>9 Tahun 4 Bulan</v>
      </c>
      <c r="R122" s="12"/>
      <c r="S122" s="12"/>
      <c r="T122" s="12"/>
    </row>
    <row r="123" spans="1:20" ht="15.95" customHeight="1" x14ac:dyDescent="0.25">
      <c r="A123" s="7">
        <v>107</v>
      </c>
      <c r="B123" s="42">
        <v>53</v>
      </c>
      <c r="C123" s="23"/>
      <c r="D123" s="23" t="s">
        <v>807</v>
      </c>
      <c r="E123" s="22"/>
      <c r="F123" s="42" t="s">
        <v>753</v>
      </c>
      <c r="G123" s="23"/>
      <c r="H123" s="79" t="s">
        <v>189</v>
      </c>
      <c r="I123" s="90" t="s">
        <v>742</v>
      </c>
      <c r="J123" s="94">
        <v>35972</v>
      </c>
      <c r="K123" s="23" t="str">
        <f t="shared" ca="1" si="14"/>
        <v xml:space="preserve">27 Tahun 4 Bulan </v>
      </c>
      <c r="L123" s="23" t="s">
        <v>39</v>
      </c>
      <c r="M123" s="22" t="s">
        <v>165</v>
      </c>
      <c r="N123" s="23" t="s">
        <v>225</v>
      </c>
      <c r="O123" s="55" t="s">
        <v>1340</v>
      </c>
      <c r="P123" s="198">
        <v>43102</v>
      </c>
      <c r="Q123" s="34" t="str">
        <f t="shared" ca="1" si="15"/>
        <v>7 Tahun 10 Bulan</v>
      </c>
      <c r="R123" s="12"/>
      <c r="S123" s="12"/>
      <c r="T123" s="12"/>
    </row>
    <row r="124" spans="1:20" ht="15.95" customHeight="1" x14ac:dyDescent="0.25">
      <c r="A124" s="7">
        <v>108</v>
      </c>
      <c r="B124" s="42">
        <v>54</v>
      </c>
      <c r="C124" s="23"/>
      <c r="D124" s="23" t="s">
        <v>808</v>
      </c>
      <c r="E124" s="22"/>
      <c r="F124" s="42" t="s">
        <v>753</v>
      </c>
      <c r="G124" s="23"/>
      <c r="H124" s="79" t="s">
        <v>186</v>
      </c>
      <c r="I124" s="90" t="s">
        <v>742</v>
      </c>
      <c r="J124" s="94">
        <v>35035</v>
      </c>
      <c r="K124" s="23" t="str">
        <f t="shared" ca="1" si="14"/>
        <v xml:space="preserve">29 Tahun 11 Bulan </v>
      </c>
      <c r="L124" s="23" t="s">
        <v>39</v>
      </c>
      <c r="M124" s="22" t="s">
        <v>169</v>
      </c>
      <c r="N124" s="23" t="s">
        <v>290</v>
      </c>
      <c r="O124" s="55" t="s">
        <v>1340</v>
      </c>
      <c r="P124" s="200">
        <v>42704</v>
      </c>
      <c r="Q124" s="34" t="str">
        <f t="shared" ca="1" si="15"/>
        <v>8 Tahun 11 Bulan</v>
      </c>
      <c r="R124" s="12"/>
      <c r="S124" s="12"/>
      <c r="T124" s="12"/>
    </row>
    <row r="125" spans="1:20" ht="15.95" customHeight="1" x14ac:dyDescent="0.25">
      <c r="A125" s="7">
        <v>109</v>
      </c>
      <c r="B125" s="42">
        <v>55</v>
      </c>
      <c r="C125" s="23"/>
      <c r="D125" s="23" t="s">
        <v>124</v>
      </c>
      <c r="E125" s="22"/>
      <c r="F125" s="42" t="s">
        <v>753</v>
      </c>
      <c r="G125" s="23"/>
      <c r="H125" s="79" t="s">
        <v>189</v>
      </c>
      <c r="I125" s="90" t="s">
        <v>742</v>
      </c>
      <c r="J125" s="94">
        <v>34741</v>
      </c>
      <c r="K125" s="23" t="str">
        <f t="shared" ca="1" si="14"/>
        <v xml:space="preserve">30 Tahun 9 Bulan </v>
      </c>
      <c r="L125" s="56" t="s">
        <v>39</v>
      </c>
      <c r="M125" s="22" t="s">
        <v>165</v>
      </c>
      <c r="N125" s="23" t="s">
        <v>225</v>
      </c>
      <c r="O125" s="55" t="s">
        <v>1340</v>
      </c>
      <c r="P125" s="198">
        <v>43102</v>
      </c>
      <c r="Q125" s="34" t="str">
        <f t="shared" ca="1" si="15"/>
        <v>7 Tahun 10 Bulan</v>
      </c>
      <c r="R125" s="12"/>
      <c r="S125" s="12"/>
      <c r="T125" s="12"/>
    </row>
    <row r="126" spans="1:20" ht="15.95" customHeight="1" x14ac:dyDescent="0.25">
      <c r="A126" s="7">
        <v>110</v>
      </c>
      <c r="B126" s="42">
        <v>56</v>
      </c>
      <c r="C126" s="23"/>
      <c r="D126" s="23" t="s">
        <v>16</v>
      </c>
      <c r="E126" s="22"/>
      <c r="F126" s="42" t="s">
        <v>753</v>
      </c>
      <c r="G126" s="23"/>
      <c r="H126" s="79" t="s">
        <v>183</v>
      </c>
      <c r="I126" s="90" t="s">
        <v>742</v>
      </c>
      <c r="J126" s="94">
        <v>34559</v>
      </c>
      <c r="K126" s="23" t="str">
        <f t="shared" ca="1" si="14"/>
        <v xml:space="preserve">31 Tahun 3 Bulan </v>
      </c>
      <c r="L126" s="23" t="s">
        <v>39</v>
      </c>
      <c r="M126" s="22" t="s">
        <v>231</v>
      </c>
      <c r="N126" s="23" t="s">
        <v>232</v>
      </c>
      <c r="O126" s="55" t="s">
        <v>1340</v>
      </c>
      <c r="P126" s="196">
        <v>42339</v>
      </c>
      <c r="Q126" s="34" t="str">
        <f t="shared" ca="1" si="15"/>
        <v>9 Tahun 11 Bulan</v>
      </c>
      <c r="R126" s="12"/>
      <c r="S126" s="12"/>
      <c r="T126" s="12"/>
    </row>
    <row r="127" spans="1:20" ht="15.95" customHeight="1" x14ac:dyDescent="0.25">
      <c r="A127" s="7">
        <v>111</v>
      </c>
      <c r="B127" s="42">
        <v>57</v>
      </c>
      <c r="C127" s="23"/>
      <c r="D127" s="23" t="s">
        <v>13</v>
      </c>
      <c r="E127" s="22"/>
      <c r="F127" s="42" t="s">
        <v>753</v>
      </c>
      <c r="G127" s="23"/>
      <c r="H127" s="79" t="s">
        <v>183</v>
      </c>
      <c r="I127" s="90" t="s">
        <v>746</v>
      </c>
      <c r="J127" s="94">
        <v>29523</v>
      </c>
      <c r="K127" s="23" t="str">
        <f t="shared" ca="1" si="14"/>
        <v xml:space="preserve">45 Tahun 0 Bulan </v>
      </c>
      <c r="L127" s="23" t="s">
        <v>39</v>
      </c>
      <c r="M127" s="22" t="s">
        <v>165</v>
      </c>
      <c r="N127" s="23" t="s">
        <v>228</v>
      </c>
      <c r="O127" s="55" t="s">
        <v>1340</v>
      </c>
      <c r="P127" s="196">
        <v>42339</v>
      </c>
      <c r="Q127" s="34" t="str">
        <f t="shared" ca="1" si="15"/>
        <v>9 Tahun 11 Bulan</v>
      </c>
      <c r="R127" s="12"/>
      <c r="S127" s="12"/>
      <c r="T127" s="12"/>
    </row>
    <row r="128" spans="1:20" ht="15.95" customHeight="1" x14ac:dyDescent="0.25">
      <c r="A128" s="7">
        <v>112</v>
      </c>
      <c r="B128" s="42">
        <v>58</v>
      </c>
      <c r="C128" s="23"/>
      <c r="D128" s="23" t="s">
        <v>137</v>
      </c>
      <c r="E128" s="22"/>
      <c r="F128" s="42" t="s">
        <v>753</v>
      </c>
      <c r="G128" s="23"/>
      <c r="H128" s="79" t="s">
        <v>190</v>
      </c>
      <c r="I128" s="90" t="s">
        <v>742</v>
      </c>
      <c r="J128" s="94">
        <v>34982</v>
      </c>
      <c r="K128" s="23" t="str">
        <f t="shared" ca="1" si="14"/>
        <v xml:space="preserve">30 Tahun 1 Bulan </v>
      </c>
      <c r="L128" s="23" t="s">
        <v>39</v>
      </c>
      <c r="M128" s="22" t="s">
        <v>169</v>
      </c>
      <c r="N128" s="23" t="s">
        <v>222</v>
      </c>
      <c r="O128" s="55" t="s">
        <v>1340</v>
      </c>
      <c r="P128" s="198">
        <v>43374</v>
      </c>
      <c r="Q128" s="34" t="str">
        <f t="shared" ca="1" si="15"/>
        <v>7 Tahun 1 Bulan</v>
      </c>
      <c r="R128" s="12"/>
      <c r="S128" s="12"/>
      <c r="T128" s="12"/>
    </row>
    <row r="129" spans="1:20" ht="15.95" customHeight="1" x14ac:dyDescent="0.25">
      <c r="A129" s="7">
        <v>113</v>
      </c>
      <c r="B129" s="42">
        <v>59</v>
      </c>
      <c r="C129" s="23"/>
      <c r="D129" s="23" t="s">
        <v>326</v>
      </c>
      <c r="E129" s="22"/>
      <c r="F129" s="42" t="s">
        <v>753</v>
      </c>
      <c r="G129" s="23"/>
      <c r="H129" s="79" t="s">
        <v>191</v>
      </c>
      <c r="I129" s="90" t="s">
        <v>742</v>
      </c>
      <c r="J129" s="94">
        <v>34288</v>
      </c>
      <c r="K129" s="23" t="str">
        <f t="shared" ca="1" si="14"/>
        <v xml:space="preserve">32 Tahun 0 Bulan </v>
      </c>
      <c r="L129" s="23" t="s">
        <v>39</v>
      </c>
      <c r="M129" s="22" t="s">
        <v>169</v>
      </c>
      <c r="N129" s="23" t="s">
        <v>330</v>
      </c>
      <c r="O129" s="55" t="s">
        <v>1340</v>
      </c>
      <c r="P129" s="197">
        <v>43404</v>
      </c>
      <c r="Q129" s="34" t="str">
        <f t="shared" ca="1" si="15"/>
        <v>7 Tahun 0 Bulan</v>
      </c>
      <c r="R129" s="12"/>
      <c r="S129" s="12"/>
      <c r="T129" s="12"/>
    </row>
    <row r="130" spans="1:20" ht="15.95" customHeight="1" x14ac:dyDescent="0.25">
      <c r="A130" s="7">
        <v>114</v>
      </c>
      <c r="B130" s="42">
        <v>60</v>
      </c>
      <c r="C130" s="23"/>
      <c r="D130" s="23" t="s">
        <v>298</v>
      </c>
      <c r="E130" s="22"/>
      <c r="F130" s="42" t="s">
        <v>753</v>
      </c>
      <c r="G130" s="23"/>
      <c r="H130" s="79" t="s">
        <v>191</v>
      </c>
      <c r="I130" s="90" t="s">
        <v>742</v>
      </c>
      <c r="J130" s="94">
        <v>33504</v>
      </c>
      <c r="K130" s="23" t="str">
        <f t="shared" ca="1" si="14"/>
        <v xml:space="preserve">34 Tahun 1 Bulan </v>
      </c>
      <c r="L130" s="23" t="s">
        <v>39</v>
      </c>
      <c r="M130" s="22" t="s">
        <v>165</v>
      </c>
      <c r="N130" s="23" t="s">
        <v>225</v>
      </c>
      <c r="O130" s="55" t="s">
        <v>1340</v>
      </c>
      <c r="P130" s="197">
        <v>43374</v>
      </c>
      <c r="Q130" s="34" t="str">
        <f t="shared" ca="1" si="15"/>
        <v>7 Tahun 1 Bulan</v>
      </c>
      <c r="R130" s="12"/>
      <c r="S130" s="12"/>
      <c r="T130" s="12"/>
    </row>
    <row r="131" spans="1:20" ht="15.95" customHeight="1" x14ac:dyDescent="0.25">
      <c r="A131" s="7">
        <v>115</v>
      </c>
      <c r="B131" s="42">
        <v>61</v>
      </c>
      <c r="C131" s="23"/>
      <c r="D131" s="23" t="s">
        <v>256</v>
      </c>
      <c r="E131" s="22"/>
      <c r="F131" s="42" t="s">
        <v>753</v>
      </c>
      <c r="G131" s="23"/>
      <c r="H131" s="79" t="s">
        <v>188</v>
      </c>
      <c r="I131" s="90" t="s">
        <v>742</v>
      </c>
      <c r="J131" s="94">
        <v>35593</v>
      </c>
      <c r="K131" s="23" t="str">
        <f t="shared" ca="1" si="14"/>
        <v xml:space="preserve">28 Tahun 5 Bulan </v>
      </c>
      <c r="L131" s="23" t="s">
        <v>39</v>
      </c>
      <c r="M131" s="22" t="s">
        <v>165</v>
      </c>
      <c r="N131" s="23" t="s">
        <v>225</v>
      </c>
      <c r="O131" s="55" t="s">
        <v>1340</v>
      </c>
      <c r="P131" s="198">
        <v>43009</v>
      </c>
      <c r="Q131" s="34" t="str">
        <f t="shared" ca="1" si="15"/>
        <v>8 Tahun 1 Bulan</v>
      </c>
      <c r="R131" s="12"/>
      <c r="S131" s="12"/>
      <c r="T131" s="12"/>
    </row>
    <row r="132" spans="1:20" ht="15.95" customHeight="1" x14ac:dyDescent="0.25">
      <c r="A132" s="7">
        <v>116</v>
      </c>
      <c r="B132" s="42">
        <v>62</v>
      </c>
      <c r="C132" s="23"/>
      <c r="D132" s="23" t="s">
        <v>92</v>
      </c>
      <c r="E132" s="22"/>
      <c r="F132" s="42" t="s">
        <v>753</v>
      </c>
      <c r="G132" s="23"/>
      <c r="H132" s="79" t="s">
        <v>188</v>
      </c>
      <c r="I132" s="90" t="s">
        <v>742</v>
      </c>
      <c r="J132" s="94">
        <v>34141</v>
      </c>
      <c r="K132" s="23" t="str">
        <f t="shared" ca="1" si="14"/>
        <v xml:space="preserve">32 Tahun 4 Bulan </v>
      </c>
      <c r="L132" s="23" t="s">
        <v>39</v>
      </c>
      <c r="M132" s="22" t="s">
        <v>165</v>
      </c>
      <c r="N132" s="23" t="s">
        <v>225</v>
      </c>
      <c r="O132" s="55" t="s">
        <v>1340</v>
      </c>
      <c r="P132" s="198">
        <v>43009</v>
      </c>
      <c r="Q132" s="34" t="str">
        <f t="shared" ca="1" si="15"/>
        <v>8 Tahun 1 Bulan</v>
      </c>
      <c r="R132" s="12"/>
      <c r="S132" s="12"/>
      <c r="T132" s="12"/>
    </row>
    <row r="133" spans="1:20" ht="15.95" customHeight="1" x14ac:dyDescent="0.25">
      <c r="A133" s="7">
        <v>117</v>
      </c>
      <c r="B133" s="42">
        <v>63</v>
      </c>
      <c r="C133" s="23"/>
      <c r="D133" s="23" t="s">
        <v>1137</v>
      </c>
      <c r="E133" s="22"/>
      <c r="F133" s="42" t="s">
        <v>753</v>
      </c>
      <c r="G133" s="23"/>
      <c r="H133" s="79" t="s">
        <v>189</v>
      </c>
      <c r="I133" s="90" t="s">
        <v>760</v>
      </c>
      <c r="J133" s="94">
        <v>33479</v>
      </c>
      <c r="K133" s="23" t="str">
        <f t="shared" ca="1" si="14"/>
        <v xml:space="preserve">34 Tahun 2 Bulan </v>
      </c>
      <c r="L133" s="23" t="s">
        <v>195</v>
      </c>
      <c r="M133" s="22" t="s">
        <v>169</v>
      </c>
      <c r="N133" s="23" t="s">
        <v>239</v>
      </c>
      <c r="O133" s="55" t="s">
        <v>1340</v>
      </c>
      <c r="P133" s="198">
        <v>43102</v>
      </c>
      <c r="Q133" s="34" t="str">
        <f t="shared" ca="1" si="15"/>
        <v>7 Tahun 10 Bulan</v>
      </c>
      <c r="R133" s="12"/>
      <c r="S133" s="12"/>
      <c r="T133" s="12"/>
    </row>
    <row r="134" spans="1:20" ht="15.95" customHeight="1" x14ac:dyDescent="0.25">
      <c r="A134" s="7">
        <v>118</v>
      </c>
      <c r="B134" s="42">
        <v>64</v>
      </c>
      <c r="C134" s="23"/>
      <c r="D134" s="23" t="s">
        <v>1331</v>
      </c>
      <c r="E134" s="22"/>
      <c r="F134" s="42" t="s">
        <v>753</v>
      </c>
      <c r="G134" s="23"/>
      <c r="H134" s="79" t="s">
        <v>191</v>
      </c>
      <c r="I134" s="90" t="s">
        <v>749</v>
      </c>
      <c r="J134" s="94">
        <v>36001</v>
      </c>
      <c r="K134" s="23" t="str">
        <f t="shared" ca="1" si="14"/>
        <v xml:space="preserve">27 Tahun 3 Bulan </v>
      </c>
      <c r="L134" s="23" t="s">
        <v>39</v>
      </c>
      <c r="M134" s="22" t="s">
        <v>165</v>
      </c>
      <c r="N134" s="23" t="s">
        <v>225</v>
      </c>
      <c r="O134" s="55" t="s">
        <v>1340</v>
      </c>
      <c r="P134" s="197">
        <v>43374</v>
      </c>
      <c r="Q134" s="34" t="str">
        <f t="shared" ca="1" si="15"/>
        <v>7 Tahun 1 Bulan</v>
      </c>
      <c r="R134" s="12"/>
      <c r="S134" s="12"/>
      <c r="T134" s="12"/>
    </row>
    <row r="135" spans="1:20" ht="15.95" customHeight="1" x14ac:dyDescent="0.25">
      <c r="A135" s="7">
        <v>119</v>
      </c>
      <c r="B135" s="42">
        <v>65</v>
      </c>
      <c r="C135" s="23"/>
      <c r="D135" s="21" t="s">
        <v>355</v>
      </c>
      <c r="E135" s="22"/>
      <c r="F135" s="42" t="s">
        <v>753</v>
      </c>
      <c r="G135" s="23"/>
      <c r="H135" s="79" t="s">
        <v>191</v>
      </c>
      <c r="I135" s="90" t="s">
        <v>742</v>
      </c>
      <c r="J135" s="94">
        <v>36103</v>
      </c>
      <c r="K135" s="23" t="str">
        <f t="shared" ca="1" si="14"/>
        <v xml:space="preserve">27 Tahun 0 Bulan </v>
      </c>
      <c r="L135" s="23" t="s">
        <v>39</v>
      </c>
      <c r="M135" s="22" t="s">
        <v>169</v>
      </c>
      <c r="N135" s="23" t="s">
        <v>264</v>
      </c>
      <c r="O135" s="55" t="s">
        <v>1340</v>
      </c>
      <c r="P135" s="197">
        <v>43465</v>
      </c>
      <c r="Q135" s="34" t="str">
        <f t="shared" ca="1" si="15"/>
        <v>6 Tahun 10 Bulan</v>
      </c>
      <c r="R135" s="12"/>
      <c r="S135" s="12"/>
      <c r="T135" s="12"/>
    </row>
    <row r="136" spans="1:20" ht="15.95" customHeight="1" x14ac:dyDescent="0.25">
      <c r="A136" s="7">
        <v>120</v>
      </c>
      <c r="B136" s="42">
        <v>66</v>
      </c>
      <c r="C136" s="23"/>
      <c r="D136" s="23" t="s">
        <v>108</v>
      </c>
      <c r="E136" s="22"/>
      <c r="F136" s="42" t="s">
        <v>753</v>
      </c>
      <c r="G136" s="23"/>
      <c r="H136" s="79" t="s">
        <v>189</v>
      </c>
      <c r="I136" s="90" t="s">
        <v>742</v>
      </c>
      <c r="J136" s="94">
        <v>34929</v>
      </c>
      <c r="K136" s="23" t="str">
        <f t="shared" ref="K136:K199" ca="1" si="16">DATEDIF(J136,TODAY(),"y")&amp;" Tahun "&amp;DATEDIF(J136,TODAY(),"ym")&amp;" Bulan "</f>
        <v xml:space="preserve">30 Tahun 3 Bulan </v>
      </c>
      <c r="L136" s="23" t="s">
        <v>39</v>
      </c>
      <c r="M136" s="22" t="s">
        <v>165</v>
      </c>
      <c r="N136" s="23" t="s">
        <v>225</v>
      </c>
      <c r="O136" s="55" t="s">
        <v>1340</v>
      </c>
      <c r="P136" s="198">
        <v>43102</v>
      </c>
      <c r="Q136" s="34" t="str">
        <f t="shared" ca="1" si="15"/>
        <v>7 Tahun 10 Bulan</v>
      </c>
      <c r="R136" s="12"/>
      <c r="S136" s="12"/>
      <c r="T136" s="12"/>
    </row>
    <row r="137" spans="1:20" ht="15.95" customHeight="1" x14ac:dyDescent="0.25">
      <c r="A137" s="7">
        <v>121</v>
      </c>
      <c r="B137" s="42">
        <v>67</v>
      </c>
      <c r="C137" s="23"/>
      <c r="D137" s="23" t="s">
        <v>116</v>
      </c>
      <c r="E137" s="22"/>
      <c r="F137" s="42" t="s">
        <v>753</v>
      </c>
      <c r="G137" s="23"/>
      <c r="H137" s="79" t="s">
        <v>189</v>
      </c>
      <c r="I137" s="90" t="s">
        <v>742</v>
      </c>
      <c r="J137" s="94">
        <v>35696</v>
      </c>
      <c r="K137" s="23" t="str">
        <f t="shared" ca="1" si="16"/>
        <v xml:space="preserve">28 Tahun 1 Bulan </v>
      </c>
      <c r="L137" s="23" t="s">
        <v>39</v>
      </c>
      <c r="M137" s="22" t="s">
        <v>169</v>
      </c>
      <c r="N137" s="23" t="s">
        <v>222</v>
      </c>
      <c r="O137" s="55" t="s">
        <v>1340</v>
      </c>
      <c r="P137" s="198">
        <v>43102</v>
      </c>
      <c r="Q137" s="34" t="str">
        <f t="shared" ca="1" si="15"/>
        <v>7 Tahun 10 Bulan</v>
      </c>
      <c r="R137" s="12"/>
      <c r="S137" s="12"/>
      <c r="T137" s="12"/>
    </row>
    <row r="138" spans="1:20" ht="15.95" customHeight="1" x14ac:dyDescent="0.25">
      <c r="A138" s="7">
        <v>122</v>
      </c>
      <c r="B138" s="42">
        <v>68</v>
      </c>
      <c r="C138" s="23"/>
      <c r="D138" s="23" t="s">
        <v>44</v>
      </c>
      <c r="E138" s="22"/>
      <c r="F138" s="42" t="s">
        <v>753</v>
      </c>
      <c r="G138" s="23"/>
      <c r="H138" s="79" t="s">
        <v>185</v>
      </c>
      <c r="I138" s="90" t="s">
        <v>742</v>
      </c>
      <c r="J138" s="94">
        <v>35247</v>
      </c>
      <c r="K138" s="23" t="str">
        <f t="shared" ca="1" si="16"/>
        <v xml:space="preserve">29 Tahun 4 Bulan </v>
      </c>
      <c r="L138" s="23" t="s">
        <v>39</v>
      </c>
      <c r="M138" s="22" t="s">
        <v>169</v>
      </c>
      <c r="N138" s="23" t="s">
        <v>239</v>
      </c>
      <c r="O138" s="55" t="s">
        <v>1340</v>
      </c>
      <c r="P138" s="200">
        <v>42704</v>
      </c>
      <c r="Q138" s="34" t="str">
        <f t="shared" ref="Q138:Q201" ca="1" si="17">DATEDIF(P138,TODAY(),"y")&amp;" Tahun "&amp;DATEDIF(P138,TODAY(),"ym")&amp;" Bulan"</f>
        <v>8 Tahun 11 Bulan</v>
      </c>
      <c r="R138" s="12"/>
      <c r="S138" s="12"/>
      <c r="T138" s="12"/>
    </row>
    <row r="139" spans="1:20" ht="15.95" customHeight="1" x14ac:dyDescent="0.25">
      <c r="A139" s="7">
        <v>123</v>
      </c>
      <c r="B139" s="42">
        <v>69</v>
      </c>
      <c r="C139" s="23"/>
      <c r="D139" s="23" t="s">
        <v>334</v>
      </c>
      <c r="E139" s="22"/>
      <c r="F139" s="42" t="s">
        <v>753</v>
      </c>
      <c r="G139" s="23"/>
      <c r="H139" s="79" t="s">
        <v>191</v>
      </c>
      <c r="I139" s="90" t="s">
        <v>742</v>
      </c>
      <c r="J139" s="94">
        <v>36270</v>
      </c>
      <c r="K139" s="23" t="str">
        <f t="shared" ca="1" si="16"/>
        <v xml:space="preserve">26 Tahun 7 Bulan </v>
      </c>
      <c r="L139" s="23" t="s">
        <v>39</v>
      </c>
      <c r="M139" s="22" t="s">
        <v>169</v>
      </c>
      <c r="N139" s="23" t="s">
        <v>269</v>
      </c>
      <c r="O139" s="55" t="s">
        <v>1340</v>
      </c>
      <c r="P139" s="197">
        <v>43404</v>
      </c>
      <c r="Q139" s="34" t="str">
        <f t="shared" ca="1" si="17"/>
        <v>7 Tahun 0 Bulan</v>
      </c>
      <c r="R139" s="12"/>
      <c r="S139" s="12"/>
      <c r="T139" s="12"/>
    </row>
    <row r="140" spans="1:20" ht="15.95" customHeight="1" x14ac:dyDescent="0.25">
      <c r="A140" s="7">
        <v>124</v>
      </c>
      <c r="B140" s="42">
        <v>70</v>
      </c>
      <c r="C140" s="23"/>
      <c r="D140" s="23" t="s">
        <v>1336</v>
      </c>
      <c r="E140" s="22"/>
      <c r="F140" s="42" t="s">
        <v>753</v>
      </c>
      <c r="G140" s="23"/>
      <c r="H140" s="79" t="s">
        <v>188</v>
      </c>
      <c r="I140" s="90" t="s">
        <v>749</v>
      </c>
      <c r="J140" s="94">
        <v>33377</v>
      </c>
      <c r="K140" s="23" t="str">
        <f t="shared" ca="1" si="16"/>
        <v xml:space="preserve">34 Tahun 6 Bulan </v>
      </c>
      <c r="L140" s="23" t="s">
        <v>39</v>
      </c>
      <c r="M140" s="22" t="s">
        <v>165</v>
      </c>
      <c r="N140" s="23" t="s">
        <v>225</v>
      </c>
      <c r="O140" s="55" t="s">
        <v>1340</v>
      </c>
      <c r="P140" s="198">
        <v>43040</v>
      </c>
      <c r="Q140" s="34" t="str">
        <f t="shared" ca="1" si="17"/>
        <v>8 Tahun 0 Bulan</v>
      </c>
      <c r="R140" s="12"/>
      <c r="S140" s="12"/>
      <c r="T140" s="12"/>
    </row>
    <row r="141" spans="1:20" ht="15.95" customHeight="1" x14ac:dyDescent="0.25">
      <c r="A141" s="7">
        <v>125</v>
      </c>
      <c r="B141" s="42">
        <v>71</v>
      </c>
      <c r="C141" s="23"/>
      <c r="D141" s="23" t="s">
        <v>1338</v>
      </c>
      <c r="E141" s="22" t="s">
        <v>822</v>
      </c>
      <c r="F141" s="42" t="s">
        <v>753</v>
      </c>
      <c r="G141" s="23"/>
      <c r="H141" s="79" t="s">
        <v>187</v>
      </c>
      <c r="I141" s="90" t="s">
        <v>742</v>
      </c>
      <c r="J141" s="94">
        <v>33340</v>
      </c>
      <c r="K141" s="23" t="str">
        <f t="shared" ca="1" si="16"/>
        <v xml:space="preserve">34 Tahun 7 Bulan </v>
      </c>
      <c r="L141" s="23" t="s">
        <v>39</v>
      </c>
      <c r="M141" s="22" t="s">
        <v>166</v>
      </c>
      <c r="N141" s="23" t="s">
        <v>236</v>
      </c>
      <c r="O141" s="55" t="s">
        <v>1340</v>
      </c>
      <c r="P141" s="199">
        <v>42916</v>
      </c>
      <c r="Q141" s="34" t="str">
        <f t="shared" ca="1" si="17"/>
        <v>8 Tahun 4 Bulan</v>
      </c>
      <c r="R141" s="12"/>
      <c r="S141" s="12"/>
      <c r="T141" s="12"/>
    </row>
    <row r="142" spans="1:20" ht="15.95" customHeight="1" x14ac:dyDescent="0.25">
      <c r="A142" s="7">
        <v>126</v>
      </c>
      <c r="B142" s="42">
        <v>72</v>
      </c>
      <c r="C142" s="23"/>
      <c r="D142" s="23" t="s">
        <v>80</v>
      </c>
      <c r="E142" s="22"/>
      <c r="F142" s="42" t="s">
        <v>753</v>
      </c>
      <c r="G142" s="23"/>
      <c r="H142" s="79" t="s">
        <v>187</v>
      </c>
      <c r="I142" s="90" t="s">
        <v>742</v>
      </c>
      <c r="J142" s="94">
        <v>35902</v>
      </c>
      <c r="K142" s="23" t="str">
        <f t="shared" ca="1" si="16"/>
        <v xml:space="preserve">27 Tahun 7 Bulan </v>
      </c>
      <c r="L142" s="23" t="s">
        <v>39</v>
      </c>
      <c r="M142" s="22" t="s">
        <v>165</v>
      </c>
      <c r="N142" s="23" t="s">
        <v>225</v>
      </c>
      <c r="O142" s="55" t="s">
        <v>1340</v>
      </c>
      <c r="P142" s="196">
        <v>42916</v>
      </c>
      <c r="Q142" s="34" t="str">
        <f t="shared" ca="1" si="17"/>
        <v>8 Tahun 4 Bulan</v>
      </c>
      <c r="R142" s="12"/>
      <c r="S142" s="12"/>
      <c r="T142" s="12"/>
    </row>
    <row r="143" spans="1:20" ht="15.95" customHeight="1" x14ac:dyDescent="0.25">
      <c r="A143" s="7">
        <v>127</v>
      </c>
      <c r="B143" s="42">
        <v>73</v>
      </c>
      <c r="C143" s="23"/>
      <c r="D143" s="23" t="s">
        <v>362</v>
      </c>
      <c r="E143" s="22"/>
      <c r="F143" s="42" t="s">
        <v>753</v>
      </c>
      <c r="G143" s="23"/>
      <c r="H143" s="79" t="s">
        <v>191</v>
      </c>
      <c r="I143" s="90" t="s">
        <v>761</v>
      </c>
      <c r="J143" s="94">
        <v>34798</v>
      </c>
      <c r="K143" s="23" t="str">
        <f t="shared" ca="1" si="16"/>
        <v xml:space="preserve">30 Tahun 7 Bulan </v>
      </c>
      <c r="L143" s="23" t="s">
        <v>39</v>
      </c>
      <c r="M143" s="22" t="s">
        <v>169</v>
      </c>
      <c r="N143" s="23" t="s">
        <v>305</v>
      </c>
      <c r="O143" s="55" t="s">
        <v>1340</v>
      </c>
      <c r="P143" s="197">
        <v>43497</v>
      </c>
      <c r="Q143" s="34" t="str">
        <f t="shared" ca="1" si="17"/>
        <v>6 Tahun 9 Bulan</v>
      </c>
      <c r="R143" s="12"/>
      <c r="S143" s="12"/>
      <c r="T143" s="12"/>
    </row>
    <row r="144" spans="1:20" ht="15.95" customHeight="1" x14ac:dyDescent="0.25">
      <c r="A144" s="7">
        <v>128</v>
      </c>
      <c r="B144" s="42">
        <v>74</v>
      </c>
      <c r="C144" s="23"/>
      <c r="D144" s="23" t="s">
        <v>1344</v>
      </c>
      <c r="E144" s="22"/>
      <c r="F144" s="42" t="s">
        <v>753</v>
      </c>
      <c r="G144" s="23"/>
      <c r="H144" s="79" t="s">
        <v>191</v>
      </c>
      <c r="I144" s="90" t="s">
        <v>742</v>
      </c>
      <c r="J144" s="94">
        <v>32270</v>
      </c>
      <c r="K144" s="23" t="str">
        <f t="shared" ca="1" si="16"/>
        <v xml:space="preserve">37 Tahun 6 Bulan </v>
      </c>
      <c r="L144" s="23" t="s">
        <v>39</v>
      </c>
      <c r="M144" s="22" t="s">
        <v>169</v>
      </c>
      <c r="N144" s="23" t="s">
        <v>305</v>
      </c>
      <c r="O144" s="55" t="s">
        <v>1340</v>
      </c>
      <c r="P144" s="197">
        <v>43497</v>
      </c>
      <c r="Q144" s="34" t="str">
        <f t="shared" ca="1" si="17"/>
        <v>6 Tahun 9 Bulan</v>
      </c>
      <c r="R144" s="12"/>
      <c r="S144" s="12"/>
      <c r="T144" s="12"/>
    </row>
    <row r="145" spans="1:20" ht="15.95" customHeight="1" x14ac:dyDescent="0.25">
      <c r="A145" s="7">
        <v>129</v>
      </c>
      <c r="B145" s="42">
        <v>75</v>
      </c>
      <c r="C145" s="23"/>
      <c r="D145" s="23" t="s">
        <v>360</v>
      </c>
      <c r="E145" s="22"/>
      <c r="F145" s="42" t="s">
        <v>753</v>
      </c>
      <c r="G145" s="23"/>
      <c r="H145" s="79" t="s">
        <v>191</v>
      </c>
      <c r="I145" s="90" t="s">
        <v>742</v>
      </c>
      <c r="J145" s="94">
        <v>34716</v>
      </c>
      <c r="K145" s="23" t="str">
        <f t="shared" ca="1" si="16"/>
        <v xml:space="preserve">30 Tahun 10 Bulan </v>
      </c>
      <c r="L145" s="23" t="s">
        <v>39</v>
      </c>
      <c r="M145" s="22" t="s">
        <v>169</v>
      </c>
      <c r="N145" s="23" t="s">
        <v>305</v>
      </c>
      <c r="O145" s="55" t="s">
        <v>1340</v>
      </c>
      <c r="P145" s="197">
        <v>43497</v>
      </c>
      <c r="Q145" s="34" t="str">
        <f t="shared" ca="1" si="17"/>
        <v>6 Tahun 9 Bulan</v>
      </c>
      <c r="R145" s="12"/>
      <c r="S145" s="12"/>
      <c r="T145" s="12"/>
    </row>
    <row r="146" spans="1:20" ht="15.95" customHeight="1" x14ac:dyDescent="0.25">
      <c r="A146" s="7">
        <v>130</v>
      </c>
      <c r="B146" s="42">
        <v>76</v>
      </c>
      <c r="C146" s="23"/>
      <c r="D146" s="23" t="s">
        <v>361</v>
      </c>
      <c r="E146" s="22"/>
      <c r="F146" s="42" t="s">
        <v>753</v>
      </c>
      <c r="G146" s="23"/>
      <c r="H146" s="79" t="s">
        <v>191</v>
      </c>
      <c r="I146" s="90" t="s">
        <v>749</v>
      </c>
      <c r="J146" s="94">
        <v>33853</v>
      </c>
      <c r="K146" s="23" t="str">
        <f t="shared" ca="1" si="16"/>
        <v xml:space="preserve">33 Tahun 2 Bulan </v>
      </c>
      <c r="L146" s="23" t="s">
        <v>39</v>
      </c>
      <c r="M146" s="22" t="s">
        <v>165</v>
      </c>
      <c r="N146" s="23" t="s">
        <v>225</v>
      </c>
      <c r="O146" s="55" t="s">
        <v>1340</v>
      </c>
      <c r="P146" s="197">
        <v>43497</v>
      </c>
      <c r="Q146" s="34" t="str">
        <f t="shared" ca="1" si="17"/>
        <v>6 Tahun 9 Bulan</v>
      </c>
      <c r="R146" s="12"/>
      <c r="S146" s="12"/>
      <c r="T146" s="12"/>
    </row>
    <row r="147" spans="1:20" ht="15.95" customHeight="1" x14ac:dyDescent="0.25">
      <c r="A147" s="7">
        <v>131</v>
      </c>
      <c r="B147" s="42">
        <v>77</v>
      </c>
      <c r="C147" s="23"/>
      <c r="D147" s="23" t="s">
        <v>339</v>
      </c>
      <c r="E147" s="22"/>
      <c r="F147" s="42" t="s">
        <v>753</v>
      </c>
      <c r="G147" s="23"/>
      <c r="H147" s="79" t="s">
        <v>191</v>
      </c>
      <c r="I147" s="90" t="s">
        <v>742</v>
      </c>
      <c r="J147" s="94">
        <v>35374</v>
      </c>
      <c r="K147" s="23" t="str">
        <f t="shared" ca="1" si="16"/>
        <v xml:space="preserve">29 Tahun 0 Bulan </v>
      </c>
      <c r="L147" s="23" t="s">
        <v>39</v>
      </c>
      <c r="M147" s="22" t="s">
        <v>169</v>
      </c>
      <c r="N147" s="23" t="s">
        <v>222</v>
      </c>
      <c r="O147" s="55" t="s">
        <v>1340</v>
      </c>
      <c r="P147" s="197">
        <v>43433</v>
      </c>
      <c r="Q147" s="34" t="str">
        <f t="shared" ca="1" si="17"/>
        <v>6 Tahun 11 Bulan</v>
      </c>
      <c r="R147" s="12"/>
      <c r="S147" s="12"/>
      <c r="T147" s="12"/>
    </row>
    <row r="148" spans="1:20" ht="15.95" customHeight="1" x14ac:dyDescent="0.25">
      <c r="A148" s="7">
        <v>132</v>
      </c>
      <c r="B148" s="42">
        <v>78</v>
      </c>
      <c r="C148" s="23"/>
      <c r="D148" s="23" t="s">
        <v>1136</v>
      </c>
      <c r="E148" s="22"/>
      <c r="F148" s="42" t="s">
        <v>753</v>
      </c>
      <c r="G148" s="23"/>
      <c r="H148" s="79" t="s">
        <v>190</v>
      </c>
      <c r="I148" s="90" t="s">
        <v>746</v>
      </c>
      <c r="J148" s="94">
        <v>35794</v>
      </c>
      <c r="K148" s="23" t="str">
        <f t="shared" ca="1" si="16"/>
        <v xml:space="preserve">27 Tahun 10 Bulan </v>
      </c>
      <c r="L148" s="56" t="s">
        <v>39</v>
      </c>
      <c r="M148" s="22" t="s">
        <v>169</v>
      </c>
      <c r="N148" s="23" t="s">
        <v>222</v>
      </c>
      <c r="O148" s="55" t="s">
        <v>1340</v>
      </c>
      <c r="P148" s="197">
        <v>43374</v>
      </c>
      <c r="Q148" s="34" t="str">
        <f t="shared" ca="1" si="17"/>
        <v>7 Tahun 1 Bulan</v>
      </c>
      <c r="R148" s="12"/>
      <c r="S148" s="12"/>
      <c r="T148" s="12"/>
    </row>
    <row r="149" spans="1:20" ht="15.95" customHeight="1" x14ac:dyDescent="0.25">
      <c r="A149" s="7">
        <v>133</v>
      </c>
      <c r="B149" s="42">
        <v>79</v>
      </c>
      <c r="C149" s="23"/>
      <c r="D149" s="19" t="s">
        <v>171</v>
      </c>
      <c r="E149" s="22"/>
      <c r="F149" s="42" t="s">
        <v>753</v>
      </c>
      <c r="G149" s="23"/>
      <c r="H149" s="79" t="s">
        <v>191</v>
      </c>
      <c r="I149" s="90" t="s">
        <v>742</v>
      </c>
      <c r="J149" s="94">
        <v>35928</v>
      </c>
      <c r="K149" s="23" t="str">
        <f t="shared" ca="1" si="16"/>
        <v xml:space="preserve">27 Tahun 6 Bulan </v>
      </c>
      <c r="L149" s="56" t="s">
        <v>39</v>
      </c>
      <c r="M149" s="22" t="s">
        <v>165</v>
      </c>
      <c r="N149" s="23" t="s">
        <v>225</v>
      </c>
      <c r="O149" s="55" t="s">
        <v>1340</v>
      </c>
      <c r="P149" s="197">
        <v>43374</v>
      </c>
      <c r="Q149" s="34" t="str">
        <f t="shared" ca="1" si="17"/>
        <v>7 Tahun 1 Bulan</v>
      </c>
      <c r="R149" s="12"/>
      <c r="S149" s="12"/>
      <c r="T149" s="12"/>
    </row>
    <row r="150" spans="1:20" ht="15.95" customHeight="1" x14ac:dyDescent="0.25">
      <c r="A150" s="7">
        <v>134</v>
      </c>
      <c r="B150" s="42">
        <v>80</v>
      </c>
      <c r="C150" s="23"/>
      <c r="D150" s="23" t="s">
        <v>133</v>
      </c>
      <c r="E150" s="22"/>
      <c r="F150" s="42" t="s">
        <v>753</v>
      </c>
      <c r="G150" s="23"/>
      <c r="H150" s="79" t="s">
        <v>189</v>
      </c>
      <c r="I150" s="90" t="s">
        <v>742</v>
      </c>
      <c r="J150" s="94">
        <v>34901</v>
      </c>
      <c r="K150" s="23" t="str">
        <f t="shared" ca="1" si="16"/>
        <v xml:space="preserve">30 Tahun 3 Bulan </v>
      </c>
      <c r="L150" s="23" t="s">
        <v>39</v>
      </c>
      <c r="M150" s="22" t="s">
        <v>169</v>
      </c>
      <c r="N150" s="23" t="s">
        <v>222</v>
      </c>
      <c r="O150" s="55" t="s">
        <v>1340</v>
      </c>
      <c r="P150" s="198">
        <v>43102</v>
      </c>
      <c r="Q150" s="34" t="str">
        <f t="shared" ca="1" si="17"/>
        <v>7 Tahun 10 Bulan</v>
      </c>
      <c r="R150" s="12"/>
      <c r="S150" s="12"/>
      <c r="T150" s="12"/>
    </row>
    <row r="151" spans="1:20" ht="15.95" customHeight="1" x14ac:dyDescent="0.25">
      <c r="A151" s="7">
        <v>135</v>
      </c>
      <c r="B151" s="42">
        <v>81</v>
      </c>
      <c r="C151" s="23"/>
      <c r="D151" s="23" t="s">
        <v>369</v>
      </c>
      <c r="E151" s="22" t="s">
        <v>831</v>
      </c>
      <c r="F151" s="42" t="s">
        <v>753</v>
      </c>
      <c r="G151" s="23"/>
      <c r="H151" s="79" t="s">
        <v>191</v>
      </c>
      <c r="I151" s="90" t="s">
        <v>746</v>
      </c>
      <c r="J151" s="94">
        <v>33258</v>
      </c>
      <c r="K151" s="23" t="str">
        <f t="shared" ca="1" si="16"/>
        <v xml:space="preserve">34 Tahun 10 Bulan </v>
      </c>
      <c r="L151" s="23" t="s">
        <v>39</v>
      </c>
      <c r="M151" s="22" t="s">
        <v>166</v>
      </c>
      <c r="N151" s="23" t="s">
        <v>244</v>
      </c>
      <c r="O151" s="55" t="s">
        <v>1340</v>
      </c>
      <c r="P151" s="197">
        <v>43739</v>
      </c>
      <c r="Q151" s="34" t="str">
        <f t="shared" ca="1" si="17"/>
        <v>6 Tahun 1 Bulan</v>
      </c>
      <c r="R151" s="12"/>
      <c r="S151" s="12"/>
      <c r="T151" s="12"/>
    </row>
    <row r="152" spans="1:20" ht="15.95" customHeight="1" x14ac:dyDescent="0.25">
      <c r="A152" s="7">
        <v>136</v>
      </c>
      <c r="B152" s="42">
        <v>82</v>
      </c>
      <c r="C152" s="23"/>
      <c r="D152" s="23" t="s">
        <v>386</v>
      </c>
      <c r="E152" s="22"/>
      <c r="F152" s="42" t="s">
        <v>753</v>
      </c>
      <c r="G152" s="23"/>
      <c r="H152" s="79" t="s">
        <v>375</v>
      </c>
      <c r="I152" s="90" t="s">
        <v>742</v>
      </c>
      <c r="J152" s="94">
        <v>34636</v>
      </c>
      <c r="K152" s="23" t="str">
        <f t="shared" ca="1" si="16"/>
        <v xml:space="preserve">31 Tahun 0 Bulan </v>
      </c>
      <c r="L152" s="23" t="s">
        <v>39</v>
      </c>
      <c r="M152" s="22" t="s">
        <v>169</v>
      </c>
      <c r="N152" s="23" t="s">
        <v>387</v>
      </c>
      <c r="O152" s="55" t="s">
        <v>1340</v>
      </c>
      <c r="P152" s="197">
        <v>43830</v>
      </c>
      <c r="Q152" s="34" t="str">
        <f t="shared" ca="1" si="17"/>
        <v>5 Tahun 10 Bulan</v>
      </c>
      <c r="R152" s="12"/>
      <c r="S152" s="12"/>
      <c r="T152" s="12"/>
    </row>
    <row r="153" spans="1:20" ht="15.95" customHeight="1" x14ac:dyDescent="0.25">
      <c r="A153" s="7">
        <v>137</v>
      </c>
      <c r="B153" s="42">
        <v>83</v>
      </c>
      <c r="C153" s="23"/>
      <c r="D153" s="23" t="s">
        <v>388</v>
      </c>
      <c r="E153" s="22"/>
      <c r="F153" s="42" t="s">
        <v>753</v>
      </c>
      <c r="G153" s="23"/>
      <c r="H153" s="79" t="s">
        <v>375</v>
      </c>
      <c r="I153" s="90" t="s">
        <v>746</v>
      </c>
      <c r="J153" s="94">
        <v>35851</v>
      </c>
      <c r="K153" s="23" t="str">
        <f t="shared" ca="1" si="16"/>
        <v xml:space="preserve">27 Tahun 8 Bulan </v>
      </c>
      <c r="L153" s="23" t="s">
        <v>39</v>
      </c>
      <c r="M153" s="22" t="s">
        <v>169</v>
      </c>
      <c r="N153" s="23" t="s">
        <v>222</v>
      </c>
      <c r="O153" s="55" t="s">
        <v>1340</v>
      </c>
      <c r="P153" s="197">
        <v>43830</v>
      </c>
      <c r="Q153" s="34" t="str">
        <f t="shared" ca="1" si="17"/>
        <v>5 Tahun 10 Bulan</v>
      </c>
      <c r="R153" s="12"/>
      <c r="S153" s="12"/>
      <c r="T153" s="12"/>
    </row>
    <row r="154" spans="1:20" ht="15.95" customHeight="1" x14ac:dyDescent="0.25">
      <c r="A154" s="7">
        <v>138</v>
      </c>
      <c r="B154" s="42">
        <v>84</v>
      </c>
      <c r="C154" s="23"/>
      <c r="D154" s="23" t="s">
        <v>358</v>
      </c>
      <c r="E154" s="22"/>
      <c r="F154" s="42" t="s">
        <v>753</v>
      </c>
      <c r="G154" s="23"/>
      <c r="H154" s="79" t="s">
        <v>375</v>
      </c>
      <c r="I154" s="90" t="s">
        <v>742</v>
      </c>
      <c r="J154" s="94">
        <v>33812</v>
      </c>
      <c r="K154" s="23" t="str">
        <f t="shared" ca="1" si="16"/>
        <v xml:space="preserve">33 Tahun 3 Bulan </v>
      </c>
      <c r="L154" s="23" t="s">
        <v>39</v>
      </c>
      <c r="M154" s="22" t="s">
        <v>169</v>
      </c>
      <c r="N154" s="23" t="s">
        <v>305</v>
      </c>
      <c r="O154" s="55" t="s">
        <v>1340</v>
      </c>
      <c r="P154" s="197">
        <v>43497</v>
      </c>
      <c r="Q154" s="34" t="str">
        <f t="shared" ca="1" si="17"/>
        <v>6 Tahun 9 Bulan</v>
      </c>
      <c r="R154" s="12"/>
      <c r="S154" s="12"/>
      <c r="T154" s="12"/>
    </row>
    <row r="155" spans="1:20" ht="15.95" customHeight="1" x14ac:dyDescent="0.25">
      <c r="A155" s="7">
        <v>139</v>
      </c>
      <c r="B155" s="42">
        <v>85</v>
      </c>
      <c r="C155" s="23"/>
      <c r="D155" s="23" t="s">
        <v>198</v>
      </c>
      <c r="E155" s="22"/>
      <c r="F155" s="42" t="s">
        <v>753</v>
      </c>
      <c r="G155" s="23"/>
      <c r="H155" s="79" t="s">
        <v>191</v>
      </c>
      <c r="I155" s="90" t="s">
        <v>742</v>
      </c>
      <c r="J155" s="94">
        <v>34748</v>
      </c>
      <c r="K155" s="23" t="str">
        <f t="shared" ca="1" si="16"/>
        <v xml:space="preserve">30 Tahun 9 Bulan </v>
      </c>
      <c r="L155" s="23" t="s">
        <v>39</v>
      </c>
      <c r="M155" s="22" t="s">
        <v>165</v>
      </c>
      <c r="N155" s="23" t="s">
        <v>225</v>
      </c>
      <c r="O155" s="55" t="s">
        <v>1340</v>
      </c>
      <c r="P155" s="197">
        <v>43374</v>
      </c>
      <c r="Q155" s="34" t="str">
        <f t="shared" ca="1" si="17"/>
        <v>7 Tahun 1 Bulan</v>
      </c>
      <c r="R155" s="12"/>
      <c r="S155" s="12"/>
      <c r="T155" s="12"/>
    </row>
    <row r="156" spans="1:20" s="25" customFormat="1" ht="15.95" customHeight="1" x14ac:dyDescent="0.25">
      <c r="A156" s="7">
        <v>140</v>
      </c>
      <c r="B156" s="42">
        <v>86</v>
      </c>
      <c r="C156" s="23"/>
      <c r="D156" s="23" t="s">
        <v>109</v>
      </c>
      <c r="E156" s="22"/>
      <c r="F156" s="42" t="s">
        <v>753</v>
      </c>
      <c r="G156" s="23"/>
      <c r="H156" s="79" t="s">
        <v>189</v>
      </c>
      <c r="I156" s="90" t="s">
        <v>742</v>
      </c>
      <c r="J156" s="94">
        <v>35112</v>
      </c>
      <c r="K156" s="23" t="str">
        <f t="shared" ca="1" si="16"/>
        <v xml:space="preserve">29 Tahun 9 Bulan </v>
      </c>
      <c r="L156" s="23" t="s">
        <v>39</v>
      </c>
      <c r="M156" s="22" t="s">
        <v>169</v>
      </c>
      <c r="N156" s="23"/>
      <c r="O156" s="55" t="s">
        <v>1340</v>
      </c>
      <c r="P156" s="198">
        <v>43102</v>
      </c>
      <c r="Q156" s="34" t="str">
        <f t="shared" ca="1" si="17"/>
        <v>7 Tahun 10 Bulan</v>
      </c>
    </row>
    <row r="157" spans="1:20" s="25" customFormat="1" ht="15.95" customHeight="1" x14ac:dyDescent="0.25">
      <c r="A157" s="7">
        <v>141</v>
      </c>
      <c r="B157" s="42">
        <v>87</v>
      </c>
      <c r="C157" s="23"/>
      <c r="D157" s="23" t="s">
        <v>315</v>
      </c>
      <c r="E157" s="22"/>
      <c r="F157" s="42" t="s">
        <v>753</v>
      </c>
      <c r="G157" s="23"/>
      <c r="H157" s="79" t="s">
        <v>191</v>
      </c>
      <c r="I157" s="90" t="s">
        <v>746</v>
      </c>
      <c r="J157" s="94">
        <v>31317</v>
      </c>
      <c r="K157" s="23" t="str">
        <f t="shared" ca="1" si="16"/>
        <v xml:space="preserve">40 Tahun 1 Bulan </v>
      </c>
      <c r="L157" s="23" t="s">
        <v>39</v>
      </c>
      <c r="M157" s="22" t="s">
        <v>169</v>
      </c>
      <c r="N157" s="23" t="s">
        <v>222</v>
      </c>
      <c r="O157" s="55" t="s">
        <v>1340</v>
      </c>
      <c r="P157" s="197">
        <v>43374</v>
      </c>
      <c r="Q157" s="34" t="str">
        <f t="shared" ca="1" si="17"/>
        <v>7 Tahun 1 Bulan</v>
      </c>
    </row>
    <row r="158" spans="1:20" s="25" customFormat="1" ht="15.95" customHeight="1" x14ac:dyDescent="0.25">
      <c r="A158" s="7">
        <v>142</v>
      </c>
      <c r="B158" s="42">
        <v>88</v>
      </c>
      <c r="C158" s="23"/>
      <c r="D158" s="23" t="s">
        <v>410</v>
      </c>
      <c r="E158" s="22"/>
      <c r="F158" s="42" t="s">
        <v>753</v>
      </c>
      <c r="G158" s="23"/>
      <c r="H158" s="79" t="s">
        <v>375</v>
      </c>
      <c r="I158" s="90" t="s">
        <v>746</v>
      </c>
      <c r="J158" s="94">
        <v>36152</v>
      </c>
      <c r="K158" s="23" t="str">
        <f t="shared" ca="1" si="16"/>
        <v xml:space="preserve">26 Tahun 10 Bulan </v>
      </c>
      <c r="L158" s="23" t="s">
        <v>39</v>
      </c>
      <c r="M158" s="22" t="s">
        <v>169</v>
      </c>
      <c r="N158" s="23" t="s">
        <v>411</v>
      </c>
      <c r="O158" s="55" t="s">
        <v>1340</v>
      </c>
      <c r="P158" s="197">
        <v>43830</v>
      </c>
      <c r="Q158" s="34" t="str">
        <f t="shared" ca="1" si="17"/>
        <v>5 Tahun 10 Bulan</v>
      </c>
    </row>
    <row r="159" spans="1:20" ht="15.95" customHeight="1" x14ac:dyDescent="0.25">
      <c r="A159" s="7">
        <v>143</v>
      </c>
      <c r="B159" s="42">
        <v>89</v>
      </c>
      <c r="C159" s="23"/>
      <c r="D159" s="23" t="s">
        <v>412</v>
      </c>
      <c r="E159" s="22"/>
      <c r="F159" s="42" t="s">
        <v>753</v>
      </c>
      <c r="G159" s="23"/>
      <c r="H159" s="79" t="s">
        <v>375</v>
      </c>
      <c r="I159" s="90" t="s">
        <v>742</v>
      </c>
      <c r="J159" s="94">
        <v>34100</v>
      </c>
      <c r="K159" s="23" t="str">
        <f t="shared" ca="1" si="16"/>
        <v xml:space="preserve">32 Tahun 6 Bulan </v>
      </c>
      <c r="L159" s="23" t="s">
        <v>39</v>
      </c>
      <c r="M159" s="22" t="s">
        <v>169</v>
      </c>
      <c r="N159" s="23" t="s">
        <v>222</v>
      </c>
      <c r="O159" s="55" t="s">
        <v>1340</v>
      </c>
      <c r="P159" s="197">
        <v>43830</v>
      </c>
      <c r="Q159" s="34" t="str">
        <f t="shared" ca="1" si="17"/>
        <v>5 Tahun 10 Bulan</v>
      </c>
      <c r="R159" s="12"/>
      <c r="S159" s="12"/>
      <c r="T159" s="12"/>
    </row>
    <row r="160" spans="1:20" ht="15.95" customHeight="1" x14ac:dyDescent="0.25">
      <c r="A160" s="7">
        <v>144</v>
      </c>
      <c r="B160" s="42">
        <v>90</v>
      </c>
      <c r="C160" s="23"/>
      <c r="D160" s="23" t="s">
        <v>170</v>
      </c>
      <c r="E160" s="22"/>
      <c r="F160" s="42" t="s">
        <v>753</v>
      </c>
      <c r="G160" s="23"/>
      <c r="H160" s="79" t="s">
        <v>190</v>
      </c>
      <c r="I160" s="90" t="s">
        <v>742</v>
      </c>
      <c r="J160" s="94">
        <v>35366</v>
      </c>
      <c r="K160" s="23" t="str">
        <f t="shared" ca="1" si="16"/>
        <v xml:space="preserve">29 Tahun 0 Bulan </v>
      </c>
      <c r="L160" s="56" t="s">
        <v>195</v>
      </c>
      <c r="M160" s="22" t="s">
        <v>165</v>
      </c>
      <c r="N160" s="23"/>
      <c r="O160" s="55" t="s">
        <v>1340</v>
      </c>
      <c r="P160" s="197">
        <v>43374</v>
      </c>
      <c r="Q160" s="34" t="str">
        <f t="shared" ca="1" si="17"/>
        <v>7 Tahun 1 Bulan</v>
      </c>
      <c r="R160" s="12"/>
      <c r="S160" s="12"/>
      <c r="T160" s="12"/>
    </row>
    <row r="161" spans="1:20" s="25" customFormat="1" ht="15.95" customHeight="1" x14ac:dyDescent="0.25">
      <c r="A161" s="7">
        <v>145</v>
      </c>
      <c r="B161" s="42">
        <v>91</v>
      </c>
      <c r="C161" s="23"/>
      <c r="D161" s="23" t="s">
        <v>416</v>
      </c>
      <c r="E161" s="22" t="s">
        <v>831</v>
      </c>
      <c r="F161" s="42" t="s">
        <v>753</v>
      </c>
      <c r="G161" s="23"/>
      <c r="H161" s="79" t="s">
        <v>375</v>
      </c>
      <c r="I161" s="90" t="s">
        <v>746</v>
      </c>
      <c r="J161" s="94">
        <v>34379</v>
      </c>
      <c r="K161" s="23" t="str">
        <f t="shared" ca="1" si="16"/>
        <v xml:space="preserve">31 Tahun 9 Bulan </v>
      </c>
      <c r="L161" s="23" t="s">
        <v>39</v>
      </c>
      <c r="M161" s="22" t="s">
        <v>166</v>
      </c>
      <c r="N161" s="23" t="s">
        <v>417</v>
      </c>
      <c r="O161" s="55" t="s">
        <v>1340</v>
      </c>
      <c r="P161" s="197">
        <v>43830</v>
      </c>
      <c r="Q161" s="34" t="str">
        <f t="shared" ca="1" si="17"/>
        <v>5 Tahun 10 Bulan</v>
      </c>
    </row>
    <row r="162" spans="1:20" s="25" customFormat="1" ht="15.95" customHeight="1" x14ac:dyDescent="0.25">
      <c r="A162" s="7">
        <v>146</v>
      </c>
      <c r="B162" s="42">
        <v>92</v>
      </c>
      <c r="C162" s="23"/>
      <c r="D162" s="23" t="s">
        <v>238</v>
      </c>
      <c r="E162" s="22"/>
      <c r="F162" s="42" t="s">
        <v>753</v>
      </c>
      <c r="G162" s="23"/>
      <c r="H162" s="79" t="s">
        <v>184</v>
      </c>
      <c r="I162" s="90" t="s">
        <v>742</v>
      </c>
      <c r="J162" s="94">
        <v>35401</v>
      </c>
      <c r="K162" s="23" t="str">
        <f t="shared" ca="1" si="16"/>
        <v xml:space="preserve">28 Tahun 11 Bulan </v>
      </c>
      <c r="L162" s="23" t="s">
        <v>39</v>
      </c>
      <c r="M162" s="22" t="s">
        <v>169</v>
      </c>
      <c r="N162" s="23"/>
      <c r="O162" s="55" t="s">
        <v>1340</v>
      </c>
      <c r="P162" s="196">
        <v>42552</v>
      </c>
      <c r="Q162" s="34" t="str">
        <f t="shared" ca="1" si="17"/>
        <v>9 Tahun 4 Bulan</v>
      </c>
    </row>
    <row r="163" spans="1:20" ht="17.45" customHeight="1" x14ac:dyDescent="0.25">
      <c r="A163" s="7">
        <v>147</v>
      </c>
      <c r="B163" s="42">
        <v>93</v>
      </c>
      <c r="C163" s="23"/>
      <c r="D163" s="23" t="s">
        <v>491</v>
      </c>
      <c r="E163" s="22" t="s">
        <v>1113</v>
      </c>
      <c r="F163" s="42" t="s">
        <v>753</v>
      </c>
      <c r="G163" s="23"/>
      <c r="H163" s="79" t="s">
        <v>190</v>
      </c>
      <c r="I163" s="90" t="s">
        <v>742</v>
      </c>
      <c r="J163" s="94">
        <v>30323</v>
      </c>
      <c r="K163" s="23" t="str">
        <f t="shared" ca="1" si="16"/>
        <v xml:space="preserve">42 Tahun 10 Bulan </v>
      </c>
      <c r="L163" s="23" t="s">
        <v>39</v>
      </c>
      <c r="M163" s="22" t="s">
        <v>167</v>
      </c>
      <c r="N163" s="23" t="s">
        <v>273</v>
      </c>
      <c r="O163" s="55" t="s">
        <v>1340</v>
      </c>
      <c r="P163" s="197">
        <v>43374</v>
      </c>
      <c r="Q163" s="34" t="str">
        <f t="shared" ca="1" si="17"/>
        <v>7 Tahun 1 Bulan</v>
      </c>
      <c r="R163" s="12"/>
      <c r="S163" s="12"/>
      <c r="T163" s="12"/>
    </row>
    <row r="164" spans="1:20" s="25" customFormat="1" ht="17.45" customHeight="1" x14ac:dyDescent="0.25">
      <c r="A164" s="7">
        <v>148</v>
      </c>
      <c r="B164" s="42">
        <v>94</v>
      </c>
      <c r="C164" s="23"/>
      <c r="D164" s="23" t="s">
        <v>99</v>
      </c>
      <c r="E164" s="22"/>
      <c r="F164" s="42" t="s">
        <v>753</v>
      </c>
      <c r="G164" s="23"/>
      <c r="H164" s="79" t="s">
        <v>188</v>
      </c>
      <c r="I164" s="90" t="s">
        <v>742</v>
      </c>
      <c r="J164" s="94">
        <v>33231</v>
      </c>
      <c r="K164" s="23" t="str">
        <f t="shared" ca="1" si="16"/>
        <v xml:space="preserve">34 Tahun 10 Bulan </v>
      </c>
      <c r="L164" s="23" t="s">
        <v>39</v>
      </c>
      <c r="M164" s="22" t="s">
        <v>165</v>
      </c>
      <c r="N164" s="23" t="s">
        <v>225</v>
      </c>
      <c r="O164" s="55" t="s">
        <v>1340</v>
      </c>
      <c r="P164" s="198">
        <v>43009</v>
      </c>
      <c r="Q164" s="34" t="str">
        <f t="shared" ca="1" si="17"/>
        <v>8 Tahun 1 Bulan</v>
      </c>
    </row>
    <row r="165" spans="1:20" ht="15.95" customHeight="1" x14ac:dyDescent="0.25">
      <c r="A165" s="7">
        <v>149</v>
      </c>
      <c r="B165" s="42">
        <v>95</v>
      </c>
      <c r="C165" s="23"/>
      <c r="D165" s="23" t="s">
        <v>47</v>
      </c>
      <c r="E165" s="22"/>
      <c r="F165" s="42" t="s">
        <v>753</v>
      </c>
      <c r="G165" s="23"/>
      <c r="H165" s="79" t="s">
        <v>185</v>
      </c>
      <c r="I165" s="90" t="s">
        <v>742</v>
      </c>
      <c r="J165" s="94">
        <v>35581</v>
      </c>
      <c r="K165" s="23" t="str">
        <f t="shared" ca="1" si="16"/>
        <v xml:space="preserve">28 Tahun 5 Bulan </v>
      </c>
      <c r="L165" s="23" t="s">
        <v>39</v>
      </c>
      <c r="M165" s="22" t="s">
        <v>169</v>
      </c>
      <c r="N165" s="23" t="s">
        <v>222</v>
      </c>
      <c r="O165" s="55" t="s">
        <v>1340</v>
      </c>
      <c r="P165" s="196">
        <v>42704</v>
      </c>
      <c r="Q165" s="34" t="str">
        <f t="shared" ca="1" si="17"/>
        <v>8 Tahun 11 Bulan</v>
      </c>
      <c r="R165" s="12"/>
      <c r="S165" s="12"/>
      <c r="T165" s="12"/>
    </row>
    <row r="166" spans="1:20" s="25" customFormat="1" ht="17.45" customHeight="1" x14ac:dyDescent="0.25">
      <c r="A166" s="7">
        <v>150</v>
      </c>
      <c r="B166" s="42">
        <v>96</v>
      </c>
      <c r="C166" s="347"/>
      <c r="D166" s="23" t="s">
        <v>1114</v>
      </c>
      <c r="E166" s="22"/>
      <c r="F166" s="42" t="s">
        <v>753</v>
      </c>
      <c r="G166" s="23"/>
      <c r="H166" s="79" t="s">
        <v>375</v>
      </c>
      <c r="I166" s="90" t="s">
        <v>749</v>
      </c>
      <c r="J166" s="94">
        <v>35393</v>
      </c>
      <c r="K166" s="23" t="str">
        <f t="shared" ca="1" si="16"/>
        <v xml:space="preserve">28 Tahun 11 Bulan </v>
      </c>
      <c r="L166" s="23" t="s">
        <v>39</v>
      </c>
      <c r="M166" s="22" t="s">
        <v>165</v>
      </c>
      <c r="N166" s="23"/>
      <c r="O166" s="55" t="s">
        <v>1340</v>
      </c>
      <c r="P166" s="197">
        <v>43739</v>
      </c>
      <c r="Q166" s="34" t="str">
        <f t="shared" ca="1" si="17"/>
        <v>6 Tahun 1 Bulan</v>
      </c>
    </row>
    <row r="167" spans="1:20" s="25" customFormat="1" ht="17.45" customHeight="1" x14ac:dyDescent="0.25">
      <c r="A167" s="7">
        <v>151</v>
      </c>
      <c r="B167" s="42">
        <v>97</v>
      </c>
      <c r="C167" s="23"/>
      <c r="D167" s="31" t="s">
        <v>436</v>
      </c>
      <c r="E167" s="22" t="s">
        <v>822</v>
      </c>
      <c r="F167" s="42" t="s">
        <v>753</v>
      </c>
      <c r="G167" s="23"/>
      <c r="H167" s="79" t="s">
        <v>375</v>
      </c>
      <c r="I167" s="90" t="s">
        <v>762</v>
      </c>
      <c r="J167" s="94">
        <v>28913</v>
      </c>
      <c r="K167" s="23" t="str">
        <f t="shared" ca="1" si="16"/>
        <v xml:space="preserve">46 Tahun 8 Bulan </v>
      </c>
      <c r="L167" s="23" t="s">
        <v>39</v>
      </c>
      <c r="M167" s="22" t="s">
        <v>166</v>
      </c>
      <c r="N167" s="23" t="s">
        <v>236</v>
      </c>
      <c r="O167" s="55" t="s">
        <v>1340</v>
      </c>
      <c r="P167" s="197">
        <v>43861</v>
      </c>
      <c r="Q167" s="34" t="str">
        <f t="shared" ca="1" si="17"/>
        <v>5 Tahun 9 Bulan</v>
      </c>
    </row>
    <row r="168" spans="1:20" ht="15.95" customHeight="1" x14ac:dyDescent="0.25">
      <c r="A168" s="7">
        <v>152</v>
      </c>
      <c r="B168" s="42">
        <v>98</v>
      </c>
      <c r="C168" s="23"/>
      <c r="D168" s="31" t="s">
        <v>435</v>
      </c>
      <c r="E168" s="22"/>
      <c r="F168" s="42" t="s">
        <v>753</v>
      </c>
      <c r="G168" s="23"/>
      <c r="H168" s="79" t="s">
        <v>375</v>
      </c>
      <c r="I168" s="90" t="s">
        <v>749</v>
      </c>
      <c r="J168" s="94">
        <v>35997</v>
      </c>
      <c r="K168" s="23" t="str">
        <f t="shared" ca="1" si="16"/>
        <v xml:space="preserve">27 Tahun 3 Bulan </v>
      </c>
      <c r="L168" s="23" t="s">
        <v>39</v>
      </c>
      <c r="M168" s="22" t="s">
        <v>169</v>
      </c>
      <c r="N168" s="23" t="s">
        <v>222</v>
      </c>
      <c r="O168" s="55" t="s">
        <v>1340</v>
      </c>
      <c r="P168" s="197">
        <v>43889</v>
      </c>
      <c r="Q168" s="34" t="str">
        <f t="shared" ca="1" si="17"/>
        <v>5 Tahun 8 Bulan</v>
      </c>
      <c r="R168" s="12"/>
      <c r="S168" s="12"/>
      <c r="T168" s="12"/>
    </row>
    <row r="169" spans="1:20" ht="15.95" customHeight="1" x14ac:dyDescent="0.25">
      <c r="A169" s="7">
        <v>153</v>
      </c>
      <c r="B169" s="42">
        <v>99</v>
      </c>
      <c r="C169" s="23"/>
      <c r="D169" s="21" t="s">
        <v>437</v>
      </c>
      <c r="E169" s="22"/>
      <c r="F169" s="42" t="s">
        <v>753</v>
      </c>
      <c r="G169" s="23"/>
      <c r="H169" s="79" t="s">
        <v>375</v>
      </c>
      <c r="I169" s="90" t="s">
        <v>742</v>
      </c>
      <c r="J169" s="94">
        <v>30644</v>
      </c>
      <c r="K169" s="23" t="str">
        <f t="shared" ca="1" si="16"/>
        <v xml:space="preserve">41 Tahun 11 Bulan </v>
      </c>
      <c r="L169" s="23" t="s">
        <v>39</v>
      </c>
      <c r="M169" s="22" t="s">
        <v>165</v>
      </c>
      <c r="N169" s="23" t="s">
        <v>225</v>
      </c>
      <c r="O169" s="55" t="s">
        <v>1340</v>
      </c>
      <c r="P169" s="197">
        <v>43889</v>
      </c>
      <c r="Q169" s="34" t="str">
        <f t="shared" ca="1" si="17"/>
        <v>5 Tahun 8 Bulan</v>
      </c>
      <c r="R169" s="12"/>
      <c r="S169" s="12"/>
      <c r="T169" s="12"/>
    </row>
    <row r="170" spans="1:20" ht="15.95" customHeight="1" x14ac:dyDescent="0.25">
      <c r="A170" s="7">
        <v>154</v>
      </c>
      <c r="B170" s="42">
        <v>100</v>
      </c>
      <c r="C170" s="23"/>
      <c r="D170" s="21" t="s">
        <v>442</v>
      </c>
      <c r="E170" s="22"/>
      <c r="F170" s="42" t="s">
        <v>753</v>
      </c>
      <c r="G170" s="23"/>
      <c r="H170" s="79" t="s">
        <v>439</v>
      </c>
      <c r="I170" s="90" t="s">
        <v>746</v>
      </c>
      <c r="J170" s="94">
        <v>36182</v>
      </c>
      <c r="K170" s="23" t="str">
        <f t="shared" ca="1" si="16"/>
        <v xml:space="preserve">26 Tahun 9 Bulan </v>
      </c>
      <c r="L170" s="23" t="s">
        <v>39</v>
      </c>
      <c r="M170" s="22" t="s">
        <v>169</v>
      </c>
      <c r="N170" s="23" t="s">
        <v>443</v>
      </c>
      <c r="O170" s="55" t="s">
        <v>1340</v>
      </c>
      <c r="P170" s="197">
        <v>43921</v>
      </c>
      <c r="Q170" s="34" t="str">
        <f t="shared" ca="1" si="17"/>
        <v>5 Tahun 7 Bulan</v>
      </c>
      <c r="R170" s="12"/>
      <c r="S170" s="12"/>
      <c r="T170" s="12"/>
    </row>
    <row r="171" spans="1:20" ht="15.95" customHeight="1" x14ac:dyDescent="0.25">
      <c r="A171" s="7">
        <v>155</v>
      </c>
      <c r="B171" s="42">
        <v>101</v>
      </c>
      <c r="C171" s="23"/>
      <c r="D171" s="21" t="s">
        <v>444</v>
      </c>
      <c r="E171" s="22"/>
      <c r="F171" s="42" t="s">
        <v>753</v>
      </c>
      <c r="G171" s="23"/>
      <c r="H171" s="79" t="s">
        <v>439</v>
      </c>
      <c r="I171" s="90" t="s">
        <v>742</v>
      </c>
      <c r="J171" s="94">
        <v>34189</v>
      </c>
      <c r="K171" s="23" t="str">
        <f t="shared" ca="1" si="16"/>
        <v xml:space="preserve">32 Tahun 3 Bulan </v>
      </c>
      <c r="L171" s="23" t="s">
        <v>39</v>
      </c>
      <c r="M171" s="22" t="s">
        <v>165</v>
      </c>
      <c r="N171" s="23" t="s">
        <v>449</v>
      </c>
      <c r="O171" s="55" t="s">
        <v>1340</v>
      </c>
      <c r="P171" s="197">
        <v>43921</v>
      </c>
      <c r="Q171" s="34" t="str">
        <f t="shared" ca="1" si="17"/>
        <v>5 Tahun 7 Bulan</v>
      </c>
      <c r="R171" s="12"/>
      <c r="S171" s="12"/>
      <c r="T171" s="12"/>
    </row>
    <row r="172" spans="1:20" ht="15.95" customHeight="1" x14ac:dyDescent="0.25">
      <c r="A172" s="7">
        <v>156</v>
      </c>
      <c r="B172" s="42">
        <v>102</v>
      </c>
      <c r="C172" s="23"/>
      <c r="D172" s="21" t="s">
        <v>812</v>
      </c>
      <c r="E172" s="22"/>
      <c r="F172" s="42" t="s">
        <v>753</v>
      </c>
      <c r="G172" s="23"/>
      <c r="H172" s="79" t="s">
        <v>439</v>
      </c>
      <c r="I172" s="90" t="s">
        <v>742</v>
      </c>
      <c r="J172" s="94">
        <v>36799</v>
      </c>
      <c r="K172" s="23" t="str">
        <f t="shared" ca="1" si="16"/>
        <v xml:space="preserve">25 Tahun 1 Bulan </v>
      </c>
      <c r="L172" s="23" t="s">
        <v>39</v>
      </c>
      <c r="M172" s="22" t="s">
        <v>169</v>
      </c>
      <c r="N172" s="23" t="s">
        <v>449</v>
      </c>
      <c r="O172" s="55" t="s">
        <v>1340</v>
      </c>
      <c r="P172" s="197">
        <v>44104</v>
      </c>
      <c r="Q172" s="34" t="str">
        <f t="shared" ca="1" si="17"/>
        <v>5 Tahun 1 Bulan</v>
      </c>
      <c r="R172" s="12"/>
      <c r="S172" s="12"/>
      <c r="T172" s="12"/>
    </row>
    <row r="173" spans="1:20" ht="15.95" customHeight="1" x14ac:dyDescent="0.25">
      <c r="A173" s="7">
        <v>157</v>
      </c>
      <c r="B173" s="42">
        <v>103</v>
      </c>
      <c r="C173" s="23"/>
      <c r="D173" s="21" t="s">
        <v>450</v>
      </c>
      <c r="E173" s="22"/>
      <c r="F173" s="42" t="s">
        <v>753</v>
      </c>
      <c r="G173" s="23"/>
      <c r="H173" s="79" t="s">
        <v>439</v>
      </c>
      <c r="I173" s="90" t="s">
        <v>763</v>
      </c>
      <c r="J173" s="94">
        <v>33484</v>
      </c>
      <c r="K173" s="23" t="str">
        <f t="shared" ca="1" si="16"/>
        <v xml:space="preserve">34 Tahun 2 Bulan </v>
      </c>
      <c r="L173" s="23" t="s">
        <v>340</v>
      </c>
      <c r="M173" s="22" t="s">
        <v>165</v>
      </c>
      <c r="N173" s="23" t="s">
        <v>449</v>
      </c>
      <c r="O173" s="55" t="s">
        <v>1340</v>
      </c>
      <c r="P173" s="197">
        <v>44104</v>
      </c>
      <c r="Q173" s="34" t="str">
        <f t="shared" ca="1" si="17"/>
        <v>5 Tahun 1 Bulan</v>
      </c>
      <c r="R173" s="12"/>
      <c r="S173" s="12"/>
      <c r="T173" s="12"/>
    </row>
    <row r="174" spans="1:20" ht="15.95" customHeight="1" x14ac:dyDescent="0.25">
      <c r="A174" s="7">
        <v>158</v>
      </c>
      <c r="B174" s="42">
        <v>104</v>
      </c>
      <c r="C174" s="23"/>
      <c r="D174" s="21" t="s">
        <v>452</v>
      </c>
      <c r="E174" s="22"/>
      <c r="F174" s="42" t="s">
        <v>753</v>
      </c>
      <c r="G174" s="23"/>
      <c r="H174" s="79" t="s">
        <v>439</v>
      </c>
      <c r="I174" s="90" t="s">
        <v>742</v>
      </c>
      <c r="J174" s="94">
        <v>36797</v>
      </c>
      <c r="K174" s="23" t="str">
        <f t="shared" ca="1" si="16"/>
        <v xml:space="preserve">25 Tahun 1 Bulan </v>
      </c>
      <c r="L174" s="23" t="s">
        <v>39</v>
      </c>
      <c r="M174" s="22" t="s">
        <v>169</v>
      </c>
      <c r="N174" s="23" t="s">
        <v>222</v>
      </c>
      <c r="O174" s="55" t="s">
        <v>1340</v>
      </c>
      <c r="P174" s="197">
        <v>44104</v>
      </c>
      <c r="Q174" s="34" t="str">
        <f t="shared" ca="1" si="17"/>
        <v>5 Tahun 1 Bulan</v>
      </c>
      <c r="R174" s="12"/>
      <c r="S174" s="12"/>
      <c r="T174" s="12"/>
    </row>
    <row r="175" spans="1:20" ht="15.95" customHeight="1" x14ac:dyDescent="0.25">
      <c r="A175" s="7">
        <v>159</v>
      </c>
      <c r="B175" s="42">
        <v>105</v>
      </c>
      <c r="C175" s="23"/>
      <c r="D175" s="21" t="s">
        <v>35</v>
      </c>
      <c r="E175" s="22"/>
      <c r="F175" s="42" t="s">
        <v>753</v>
      </c>
      <c r="G175" s="23"/>
      <c r="H175" s="79" t="s">
        <v>439</v>
      </c>
      <c r="I175" s="90" t="s">
        <v>742</v>
      </c>
      <c r="J175" s="94">
        <v>30909</v>
      </c>
      <c r="K175" s="23" t="str">
        <f t="shared" ca="1" si="16"/>
        <v xml:space="preserve">41 Tahun 3 Bulan </v>
      </c>
      <c r="L175" s="23" t="s">
        <v>39</v>
      </c>
      <c r="M175" s="22" t="s">
        <v>169</v>
      </c>
      <c r="N175" s="23" t="s">
        <v>226</v>
      </c>
      <c r="O175" s="55" t="s">
        <v>1340</v>
      </c>
      <c r="P175" s="197">
        <v>44104</v>
      </c>
      <c r="Q175" s="34" t="str">
        <f t="shared" ca="1" si="17"/>
        <v>5 Tahun 1 Bulan</v>
      </c>
      <c r="R175" s="12"/>
      <c r="S175" s="12"/>
      <c r="T175" s="12"/>
    </row>
    <row r="176" spans="1:20" ht="15.95" customHeight="1" x14ac:dyDescent="0.25">
      <c r="A176" s="7">
        <v>160</v>
      </c>
      <c r="B176" s="42">
        <v>106</v>
      </c>
      <c r="C176" s="23"/>
      <c r="D176" s="31" t="s">
        <v>453</v>
      </c>
      <c r="E176" s="22"/>
      <c r="F176" s="42" t="s">
        <v>753</v>
      </c>
      <c r="G176" s="23"/>
      <c r="H176" s="79" t="s">
        <v>439</v>
      </c>
      <c r="I176" s="90" t="s">
        <v>759</v>
      </c>
      <c r="J176" s="94">
        <v>36441</v>
      </c>
      <c r="K176" s="23" t="str">
        <f t="shared" ca="1" si="16"/>
        <v xml:space="preserve">26 Tahun 1 Bulan </v>
      </c>
      <c r="L176" s="23" t="s">
        <v>39</v>
      </c>
      <c r="M176" s="204" t="s">
        <v>169</v>
      </c>
      <c r="N176" s="205" t="s">
        <v>819</v>
      </c>
      <c r="O176" s="55" t="s">
        <v>1340</v>
      </c>
      <c r="P176" s="197">
        <v>44167</v>
      </c>
      <c r="Q176" s="34" t="str">
        <f t="shared" ca="1" si="17"/>
        <v>4 Tahun 11 Bulan</v>
      </c>
      <c r="R176" s="12"/>
      <c r="S176" s="12"/>
      <c r="T176" s="12"/>
    </row>
    <row r="177" spans="1:20" s="25" customFormat="1" ht="17.45" customHeight="1" x14ac:dyDescent="0.25">
      <c r="A177" s="7">
        <v>161</v>
      </c>
      <c r="B177" s="42">
        <v>107</v>
      </c>
      <c r="C177" s="23"/>
      <c r="D177" s="31" t="s">
        <v>457</v>
      </c>
      <c r="E177" s="22"/>
      <c r="F177" s="42" t="s">
        <v>753</v>
      </c>
      <c r="G177" s="23"/>
      <c r="H177" s="79" t="s">
        <v>439</v>
      </c>
      <c r="I177" s="90" t="s">
        <v>742</v>
      </c>
      <c r="J177" s="94">
        <v>36099</v>
      </c>
      <c r="K177" s="23" t="str">
        <f t="shared" ca="1" si="16"/>
        <v xml:space="preserve">27 Tahun 0 Bulan </v>
      </c>
      <c r="L177" s="23" t="s">
        <v>39</v>
      </c>
      <c r="M177" s="22" t="s">
        <v>169</v>
      </c>
      <c r="N177" s="23" t="s">
        <v>458</v>
      </c>
      <c r="O177" s="55" t="s">
        <v>1340</v>
      </c>
      <c r="P177" s="197">
        <v>44165</v>
      </c>
      <c r="Q177" s="34" t="str">
        <f t="shared" ca="1" si="17"/>
        <v>4 Tahun 11 Bulan</v>
      </c>
    </row>
    <row r="178" spans="1:20" ht="15.95" customHeight="1" x14ac:dyDescent="0.25">
      <c r="A178" s="7">
        <v>162</v>
      </c>
      <c r="B178" s="42">
        <v>108</v>
      </c>
      <c r="C178" s="23"/>
      <c r="D178" s="31" t="s">
        <v>459</v>
      </c>
      <c r="E178" s="22"/>
      <c r="F178" s="42" t="s">
        <v>753</v>
      </c>
      <c r="G178" s="23"/>
      <c r="H178" s="79" t="s">
        <v>439</v>
      </c>
      <c r="I178" s="90" t="s">
        <v>764</v>
      </c>
      <c r="J178" s="94">
        <v>33827</v>
      </c>
      <c r="K178" s="23" t="str">
        <f t="shared" ca="1" si="16"/>
        <v xml:space="preserve">33 Tahun 3 Bulan </v>
      </c>
      <c r="L178" s="23" t="s">
        <v>39</v>
      </c>
      <c r="M178" s="22" t="s">
        <v>165</v>
      </c>
      <c r="N178" s="23"/>
      <c r="O178" s="55" t="s">
        <v>1340</v>
      </c>
      <c r="P178" s="197">
        <v>44195</v>
      </c>
      <c r="Q178" s="34" t="str">
        <f t="shared" ca="1" si="17"/>
        <v>4 Tahun 10 Bulan</v>
      </c>
      <c r="R178" s="12"/>
      <c r="S178" s="12"/>
      <c r="T178" s="12"/>
    </row>
    <row r="179" spans="1:20" ht="15.95" customHeight="1" x14ac:dyDescent="0.25">
      <c r="A179" s="7">
        <v>163</v>
      </c>
      <c r="B179" s="42">
        <v>109</v>
      </c>
      <c r="C179" s="23"/>
      <c r="D179" s="31" t="s">
        <v>471</v>
      </c>
      <c r="E179" s="22"/>
      <c r="F179" s="42" t="s">
        <v>753</v>
      </c>
      <c r="G179" s="23"/>
      <c r="H179" s="51" t="s">
        <v>463</v>
      </c>
      <c r="I179" s="91" t="s">
        <v>746</v>
      </c>
      <c r="J179" s="94">
        <v>37004</v>
      </c>
      <c r="K179" s="23" t="str">
        <f t="shared" ca="1" si="16"/>
        <v xml:space="preserve">24 Tahun 6 Bulan </v>
      </c>
      <c r="L179" s="23" t="s">
        <v>39</v>
      </c>
      <c r="M179" s="204" t="s">
        <v>169</v>
      </c>
      <c r="N179" s="205" t="s">
        <v>820</v>
      </c>
      <c r="O179" s="55" t="s">
        <v>1340</v>
      </c>
      <c r="P179" s="197">
        <v>44195</v>
      </c>
      <c r="Q179" s="34" t="str">
        <f t="shared" ca="1" si="17"/>
        <v>4 Tahun 10 Bulan</v>
      </c>
      <c r="R179" s="12"/>
      <c r="S179" s="12"/>
      <c r="T179" s="12"/>
    </row>
    <row r="180" spans="1:20" ht="15.95" customHeight="1" x14ac:dyDescent="0.25">
      <c r="A180" s="7">
        <v>164</v>
      </c>
      <c r="B180" s="42">
        <v>110</v>
      </c>
      <c r="C180" s="348"/>
      <c r="D180" s="257" t="s">
        <v>472</v>
      </c>
      <c r="E180" s="22" t="s">
        <v>831</v>
      </c>
      <c r="F180" s="42" t="s">
        <v>753</v>
      </c>
      <c r="G180" s="23"/>
      <c r="H180" s="79" t="s">
        <v>463</v>
      </c>
      <c r="I180" s="90" t="s">
        <v>765</v>
      </c>
      <c r="J180" s="94">
        <v>32084</v>
      </c>
      <c r="K180" s="23" t="str">
        <f t="shared" ca="1" si="16"/>
        <v xml:space="preserve">38 Tahun 0 Bulan </v>
      </c>
      <c r="L180" s="23" t="s">
        <v>39</v>
      </c>
      <c r="M180" s="204" t="s">
        <v>166</v>
      </c>
      <c r="N180" s="205" t="s">
        <v>821</v>
      </c>
      <c r="O180" s="55" t="s">
        <v>1340</v>
      </c>
      <c r="P180" s="197">
        <v>44243</v>
      </c>
      <c r="Q180" s="34" t="str">
        <f t="shared" ca="1" si="17"/>
        <v>4 Tahun 9 Bulan</v>
      </c>
      <c r="R180" s="12"/>
      <c r="S180" s="12"/>
      <c r="T180" s="12"/>
    </row>
    <row r="181" spans="1:20" ht="15.95" customHeight="1" x14ac:dyDescent="0.25">
      <c r="A181" s="7">
        <v>165</v>
      </c>
      <c r="B181" s="42">
        <v>111</v>
      </c>
      <c r="C181" s="348"/>
      <c r="D181" s="257" t="s">
        <v>474</v>
      </c>
      <c r="E181" s="22" t="s">
        <v>831</v>
      </c>
      <c r="F181" s="42" t="s">
        <v>753</v>
      </c>
      <c r="G181" s="23"/>
      <c r="H181" s="79" t="s">
        <v>463</v>
      </c>
      <c r="I181" s="90" t="s">
        <v>746</v>
      </c>
      <c r="J181" s="94">
        <v>33925</v>
      </c>
      <c r="K181" s="23" t="str">
        <f t="shared" ca="1" si="16"/>
        <v xml:space="preserve">33 Tahun 0 Bulan </v>
      </c>
      <c r="L181" s="23" t="s">
        <v>39</v>
      </c>
      <c r="M181" s="22" t="s">
        <v>166</v>
      </c>
      <c r="N181" s="23" t="s">
        <v>280</v>
      </c>
      <c r="O181" s="55" t="s">
        <v>1340</v>
      </c>
      <c r="P181" s="197">
        <v>44347</v>
      </c>
      <c r="Q181" s="34" t="str">
        <f t="shared" ca="1" si="17"/>
        <v>4 Tahun 5 Bulan</v>
      </c>
      <c r="R181" s="12"/>
      <c r="S181" s="12"/>
      <c r="T181" s="12"/>
    </row>
    <row r="182" spans="1:20" ht="15.95" customHeight="1" x14ac:dyDescent="0.25">
      <c r="A182" s="7">
        <v>166</v>
      </c>
      <c r="B182" s="42">
        <v>112</v>
      </c>
      <c r="C182" s="351"/>
      <c r="D182" s="257" t="s">
        <v>484</v>
      </c>
      <c r="E182" s="22"/>
      <c r="F182" s="42" t="s">
        <v>753</v>
      </c>
      <c r="G182" s="23"/>
      <c r="H182" s="79" t="s">
        <v>463</v>
      </c>
      <c r="I182" s="90" t="s">
        <v>746</v>
      </c>
      <c r="J182" s="94">
        <v>37162</v>
      </c>
      <c r="K182" s="23" t="str">
        <f t="shared" ca="1" si="16"/>
        <v xml:space="preserve">24 Tahun 1 Bulan </v>
      </c>
      <c r="L182" s="23" t="s">
        <v>39</v>
      </c>
      <c r="M182" s="22" t="s">
        <v>169</v>
      </c>
      <c r="N182" s="23" t="s">
        <v>222</v>
      </c>
      <c r="O182" s="55" t="s">
        <v>1340</v>
      </c>
      <c r="P182" s="197">
        <v>44469</v>
      </c>
      <c r="Q182" s="34" t="str">
        <f t="shared" ca="1" si="17"/>
        <v>4 Tahun 1 Bulan</v>
      </c>
      <c r="R182" s="12"/>
      <c r="S182" s="12"/>
      <c r="T182" s="12"/>
    </row>
    <row r="183" spans="1:20" ht="14.25" customHeight="1" x14ac:dyDescent="0.25">
      <c r="A183" s="7">
        <v>167</v>
      </c>
      <c r="B183" s="42">
        <v>113</v>
      </c>
      <c r="C183" s="351"/>
      <c r="D183" s="257" t="s">
        <v>495</v>
      </c>
      <c r="E183" s="22"/>
      <c r="F183" s="42" t="s">
        <v>753</v>
      </c>
      <c r="G183" s="19"/>
      <c r="H183" s="79" t="s">
        <v>463</v>
      </c>
      <c r="I183" s="90" t="s">
        <v>766</v>
      </c>
      <c r="J183" s="95">
        <v>35860</v>
      </c>
      <c r="K183" s="23" t="str">
        <f t="shared" ca="1" si="16"/>
        <v xml:space="preserve">27 Tahun 8 Bulan </v>
      </c>
      <c r="L183" s="19" t="s">
        <v>39</v>
      </c>
      <c r="M183" s="22" t="s">
        <v>169</v>
      </c>
      <c r="N183" s="19" t="s">
        <v>224</v>
      </c>
      <c r="O183" s="55" t="s">
        <v>1340</v>
      </c>
      <c r="P183" s="197">
        <v>44469</v>
      </c>
      <c r="Q183" s="34" t="str">
        <f t="shared" ca="1" si="17"/>
        <v>4 Tahun 1 Bulan</v>
      </c>
      <c r="R183" s="12"/>
      <c r="S183" s="12"/>
      <c r="T183" s="12"/>
    </row>
    <row r="184" spans="1:20" s="34" customFormat="1" ht="17.100000000000001" customHeight="1" x14ac:dyDescent="0.25">
      <c r="A184" s="7">
        <v>168</v>
      </c>
      <c r="B184" s="42">
        <v>114</v>
      </c>
      <c r="C184" s="351"/>
      <c r="D184" s="257" t="s">
        <v>496</v>
      </c>
      <c r="E184" s="22"/>
      <c r="F184" s="42" t="s">
        <v>753</v>
      </c>
      <c r="G184" s="19"/>
      <c r="H184" s="79" t="s">
        <v>463</v>
      </c>
      <c r="I184" s="90" t="s">
        <v>748</v>
      </c>
      <c r="J184" s="95">
        <v>36577</v>
      </c>
      <c r="K184" s="23" t="str">
        <f t="shared" ca="1" si="16"/>
        <v xml:space="preserve">25 Tahun 8 Bulan </v>
      </c>
      <c r="L184" s="19" t="s">
        <v>39</v>
      </c>
      <c r="M184" s="22" t="s">
        <v>169</v>
      </c>
      <c r="N184" s="19" t="s">
        <v>497</v>
      </c>
      <c r="O184" s="55" t="s">
        <v>1340</v>
      </c>
      <c r="P184" s="197">
        <v>44469</v>
      </c>
      <c r="Q184" s="34" t="str">
        <f t="shared" ca="1" si="17"/>
        <v>4 Tahun 1 Bulan</v>
      </c>
    </row>
    <row r="185" spans="1:20" s="34" customFormat="1" ht="17.100000000000001" customHeight="1" x14ac:dyDescent="0.25">
      <c r="A185" s="7">
        <v>169</v>
      </c>
      <c r="B185" s="42">
        <v>115</v>
      </c>
      <c r="C185" s="348"/>
      <c r="D185" s="257" t="s">
        <v>511</v>
      </c>
      <c r="E185" s="22" t="s">
        <v>1115</v>
      </c>
      <c r="F185" s="42" t="s">
        <v>753</v>
      </c>
      <c r="G185" s="19"/>
      <c r="H185" s="80" t="s">
        <v>463</v>
      </c>
      <c r="I185" s="92" t="s">
        <v>745</v>
      </c>
      <c r="J185" s="95">
        <v>30539</v>
      </c>
      <c r="K185" s="23" t="str">
        <f t="shared" ca="1" si="16"/>
        <v xml:space="preserve">42 Tahun 3 Bulan </v>
      </c>
      <c r="L185" s="19" t="s">
        <v>39</v>
      </c>
      <c r="M185" s="22" t="s">
        <v>166</v>
      </c>
      <c r="N185" s="19" t="s">
        <v>512</v>
      </c>
      <c r="O185" s="55" t="s">
        <v>1340</v>
      </c>
      <c r="P185" s="197">
        <v>44469</v>
      </c>
      <c r="Q185" s="34" t="str">
        <f t="shared" ca="1" si="17"/>
        <v>4 Tahun 1 Bulan</v>
      </c>
    </row>
    <row r="186" spans="1:20" ht="17.100000000000001" customHeight="1" x14ac:dyDescent="0.25">
      <c r="A186" s="7">
        <v>170</v>
      </c>
      <c r="B186" s="42">
        <v>116</v>
      </c>
      <c r="C186" s="351"/>
      <c r="D186" s="257" t="s">
        <v>513</v>
      </c>
      <c r="E186" s="22" t="s">
        <v>1117</v>
      </c>
      <c r="F186" s="42" t="s">
        <v>753</v>
      </c>
      <c r="G186" s="19"/>
      <c r="H186" s="80" t="s">
        <v>463</v>
      </c>
      <c r="I186" s="92" t="s">
        <v>742</v>
      </c>
      <c r="J186" s="95">
        <v>36197</v>
      </c>
      <c r="K186" s="23" t="str">
        <f t="shared" ca="1" si="16"/>
        <v xml:space="preserve">26 Tahun 9 Bulan </v>
      </c>
      <c r="L186" s="19" t="s">
        <v>39</v>
      </c>
      <c r="M186" s="22" t="s">
        <v>167</v>
      </c>
      <c r="N186" s="19" t="s">
        <v>514</v>
      </c>
      <c r="O186" s="55" t="s">
        <v>1340</v>
      </c>
      <c r="P186" s="197">
        <v>44469</v>
      </c>
      <c r="Q186" s="34" t="str">
        <f t="shared" ca="1" si="17"/>
        <v>4 Tahun 1 Bulan</v>
      </c>
      <c r="R186" s="12"/>
      <c r="S186" s="12"/>
      <c r="T186" s="12"/>
    </row>
    <row r="187" spans="1:20" ht="15.95" customHeight="1" x14ac:dyDescent="0.25">
      <c r="A187" s="7">
        <v>171</v>
      </c>
      <c r="B187" s="42">
        <v>117</v>
      </c>
      <c r="C187" s="351"/>
      <c r="D187" s="257" t="s">
        <v>510</v>
      </c>
      <c r="E187" s="22"/>
      <c r="F187" s="42" t="s">
        <v>753</v>
      </c>
      <c r="G187" s="19"/>
      <c r="H187" s="79" t="s">
        <v>463</v>
      </c>
      <c r="I187" s="90" t="s">
        <v>742</v>
      </c>
      <c r="J187" s="95">
        <v>35464</v>
      </c>
      <c r="K187" s="23" t="str">
        <f t="shared" ca="1" si="16"/>
        <v xml:space="preserve">28 Tahun 9 Bulan </v>
      </c>
      <c r="L187" s="19" t="s">
        <v>39</v>
      </c>
      <c r="M187" s="22" t="s">
        <v>165</v>
      </c>
      <c r="N187" s="19" t="s">
        <v>225</v>
      </c>
      <c r="O187" s="55" t="s">
        <v>1340</v>
      </c>
      <c r="P187" s="197">
        <v>44561</v>
      </c>
      <c r="Q187" s="34" t="str">
        <f t="shared" ca="1" si="17"/>
        <v>3 Tahun 10 Bulan</v>
      </c>
      <c r="R187" s="12"/>
      <c r="S187" s="12"/>
      <c r="T187" s="12"/>
    </row>
    <row r="188" spans="1:20" ht="17.100000000000001" customHeight="1" x14ac:dyDescent="0.25">
      <c r="A188" s="7">
        <v>172</v>
      </c>
      <c r="B188" s="42">
        <v>118</v>
      </c>
      <c r="C188" s="351"/>
      <c r="D188" s="257" t="s">
        <v>515</v>
      </c>
      <c r="E188" s="22" t="s">
        <v>1118</v>
      </c>
      <c r="F188" s="42" t="s">
        <v>753</v>
      </c>
      <c r="G188" s="19"/>
      <c r="H188" s="79" t="s">
        <v>463</v>
      </c>
      <c r="I188" s="90" t="s">
        <v>749</v>
      </c>
      <c r="J188" s="95">
        <v>33885</v>
      </c>
      <c r="K188" s="23" t="str">
        <f t="shared" ca="1" si="16"/>
        <v xml:space="preserve">33 Tahun 1 Bulan </v>
      </c>
      <c r="L188" s="19" t="s">
        <v>39</v>
      </c>
      <c r="M188" s="22" t="s">
        <v>166</v>
      </c>
      <c r="N188" s="19" t="s">
        <v>245</v>
      </c>
      <c r="O188" s="55" t="s">
        <v>1340</v>
      </c>
      <c r="P188" s="197">
        <v>44469</v>
      </c>
      <c r="Q188" s="34" t="str">
        <f t="shared" ca="1" si="17"/>
        <v>4 Tahun 1 Bulan</v>
      </c>
      <c r="R188" s="12"/>
      <c r="S188" s="12"/>
      <c r="T188" s="12"/>
    </row>
    <row r="189" spans="1:20" ht="17.100000000000001" customHeight="1" x14ac:dyDescent="0.25">
      <c r="A189" s="7">
        <v>173</v>
      </c>
      <c r="B189" s="42">
        <v>119</v>
      </c>
      <c r="C189" s="351"/>
      <c r="D189" s="257" t="s">
        <v>516</v>
      </c>
      <c r="E189" s="22"/>
      <c r="F189" s="42" t="s">
        <v>753</v>
      </c>
      <c r="G189" s="19"/>
      <c r="H189" s="79" t="s">
        <v>463</v>
      </c>
      <c r="I189" s="90" t="s">
        <v>746</v>
      </c>
      <c r="J189" s="95">
        <v>35822</v>
      </c>
      <c r="K189" s="23" t="str">
        <f t="shared" ca="1" si="16"/>
        <v xml:space="preserve">27 Tahun 9 Bulan </v>
      </c>
      <c r="L189" s="19" t="s">
        <v>39</v>
      </c>
      <c r="M189" s="22" t="s">
        <v>165</v>
      </c>
      <c r="N189" s="19" t="s">
        <v>225</v>
      </c>
      <c r="O189" s="55" t="s">
        <v>1340</v>
      </c>
      <c r="P189" s="197">
        <v>44469</v>
      </c>
      <c r="Q189" s="34" t="str">
        <f t="shared" ca="1" si="17"/>
        <v>4 Tahun 1 Bulan</v>
      </c>
      <c r="R189" s="12"/>
      <c r="S189" s="12"/>
      <c r="T189" s="12"/>
    </row>
    <row r="190" spans="1:20" ht="17.100000000000001" customHeight="1" x14ac:dyDescent="0.25">
      <c r="A190" s="7">
        <v>174</v>
      </c>
      <c r="B190" s="42">
        <v>120</v>
      </c>
      <c r="C190" s="351"/>
      <c r="D190" s="257" t="s">
        <v>517</v>
      </c>
      <c r="E190" s="22"/>
      <c r="F190" s="42" t="s">
        <v>753</v>
      </c>
      <c r="G190" s="19"/>
      <c r="H190" s="79" t="s">
        <v>463</v>
      </c>
      <c r="I190" s="90" t="s">
        <v>742</v>
      </c>
      <c r="J190" s="95">
        <v>37120</v>
      </c>
      <c r="K190" s="23" t="str">
        <f t="shared" ca="1" si="16"/>
        <v xml:space="preserve">24 Tahun 3 Bulan </v>
      </c>
      <c r="L190" s="19" t="s">
        <v>39</v>
      </c>
      <c r="M190" s="22" t="s">
        <v>169</v>
      </c>
      <c r="N190" s="19" t="s">
        <v>518</v>
      </c>
      <c r="O190" s="55" t="s">
        <v>1340</v>
      </c>
      <c r="P190" s="197">
        <v>44498</v>
      </c>
      <c r="Q190" s="34" t="str">
        <f t="shared" ca="1" si="17"/>
        <v>4 Tahun 0 Bulan</v>
      </c>
      <c r="R190" s="12"/>
      <c r="S190" s="12"/>
      <c r="T190" s="12"/>
    </row>
    <row r="191" spans="1:20" ht="17.100000000000001" customHeight="1" x14ac:dyDescent="0.25">
      <c r="A191" s="7">
        <v>175</v>
      </c>
      <c r="B191" s="42">
        <v>121</v>
      </c>
      <c r="C191" s="348"/>
      <c r="D191" s="257" t="s">
        <v>519</v>
      </c>
      <c r="E191" s="22"/>
      <c r="F191" s="42" t="s">
        <v>753</v>
      </c>
      <c r="G191" s="19"/>
      <c r="H191" s="79" t="s">
        <v>463</v>
      </c>
      <c r="I191" s="90" t="s">
        <v>754</v>
      </c>
      <c r="J191" s="95">
        <v>36303</v>
      </c>
      <c r="K191" s="23" t="str">
        <f t="shared" ca="1" si="16"/>
        <v xml:space="preserve">26 Tahun 5 Bulan </v>
      </c>
      <c r="L191" s="19" t="s">
        <v>39</v>
      </c>
      <c r="M191" s="22" t="s">
        <v>165</v>
      </c>
      <c r="N191" s="19" t="s">
        <v>449</v>
      </c>
      <c r="O191" s="55" t="s">
        <v>1340</v>
      </c>
      <c r="P191" s="197">
        <v>44498</v>
      </c>
      <c r="Q191" s="34" t="str">
        <f t="shared" ca="1" si="17"/>
        <v>4 Tahun 0 Bulan</v>
      </c>
      <c r="R191" s="12"/>
      <c r="S191" s="12"/>
      <c r="T191" s="12"/>
    </row>
    <row r="192" spans="1:20" ht="17.100000000000001" customHeight="1" x14ac:dyDescent="0.25">
      <c r="A192" s="7">
        <v>176</v>
      </c>
      <c r="B192" s="42">
        <v>122</v>
      </c>
      <c r="C192" s="23"/>
      <c r="D192" s="21" t="s">
        <v>424</v>
      </c>
      <c r="E192" s="22"/>
      <c r="F192" s="42" t="s">
        <v>753</v>
      </c>
      <c r="G192" s="23"/>
      <c r="H192" s="51" t="s">
        <v>375</v>
      </c>
      <c r="I192" s="91" t="s">
        <v>742</v>
      </c>
      <c r="J192" s="94">
        <v>36572</v>
      </c>
      <c r="K192" s="23" t="str">
        <f t="shared" ca="1" si="16"/>
        <v xml:space="preserve">25 Tahun 9 Bulan </v>
      </c>
      <c r="L192" s="23" t="s">
        <v>39</v>
      </c>
      <c r="M192" s="42" t="s">
        <v>169</v>
      </c>
      <c r="N192" s="21"/>
      <c r="O192" s="55" t="s">
        <v>1340</v>
      </c>
      <c r="P192" s="197">
        <v>43830</v>
      </c>
      <c r="Q192" s="34" t="str">
        <f t="shared" ca="1" si="17"/>
        <v>5 Tahun 10 Bulan</v>
      </c>
      <c r="R192" s="12"/>
      <c r="S192" s="12"/>
      <c r="T192" s="12"/>
    </row>
    <row r="193" spans="1:20" ht="15.95" customHeight="1" x14ac:dyDescent="0.25">
      <c r="A193" s="7">
        <v>177</v>
      </c>
      <c r="B193" s="42">
        <v>123</v>
      </c>
      <c r="C193" s="23"/>
      <c r="D193" s="23" t="s">
        <v>163</v>
      </c>
      <c r="E193" s="22"/>
      <c r="F193" s="42" t="s">
        <v>753</v>
      </c>
      <c r="G193" s="23"/>
      <c r="H193" s="79" t="s">
        <v>190</v>
      </c>
      <c r="I193" s="90" t="s">
        <v>742</v>
      </c>
      <c r="J193" s="94">
        <v>35437</v>
      </c>
      <c r="K193" s="23" t="str">
        <f t="shared" ca="1" si="16"/>
        <v xml:space="preserve">28 Tahun 10 Bulan </v>
      </c>
      <c r="L193" s="23" t="s">
        <v>39</v>
      </c>
      <c r="M193" s="22" t="s">
        <v>169</v>
      </c>
      <c r="N193" s="23" t="s">
        <v>222</v>
      </c>
      <c r="O193" s="55" t="s">
        <v>1340</v>
      </c>
      <c r="P193" s="197">
        <v>43374</v>
      </c>
      <c r="Q193" s="34" t="str">
        <f t="shared" ca="1" si="17"/>
        <v>7 Tahun 1 Bulan</v>
      </c>
      <c r="R193" s="12"/>
      <c r="S193" s="12"/>
      <c r="T193" s="12"/>
    </row>
    <row r="194" spans="1:20" ht="15.95" customHeight="1" x14ac:dyDescent="0.25">
      <c r="A194" s="7">
        <v>178</v>
      </c>
      <c r="B194" s="42">
        <v>124</v>
      </c>
      <c r="C194" s="352"/>
      <c r="D194" s="259" t="s">
        <v>522</v>
      </c>
      <c r="E194" s="30"/>
      <c r="F194" s="42" t="s">
        <v>753</v>
      </c>
      <c r="G194" s="29"/>
      <c r="H194" s="82" t="s">
        <v>523</v>
      </c>
      <c r="I194" s="106" t="s">
        <v>754</v>
      </c>
      <c r="J194" s="94">
        <v>37576</v>
      </c>
      <c r="K194" s="23" t="str">
        <f t="shared" ca="1" si="16"/>
        <v xml:space="preserve">23 Tahun 0 Bulan </v>
      </c>
      <c r="L194" s="29" t="s">
        <v>39</v>
      </c>
      <c r="M194" s="30" t="s">
        <v>169</v>
      </c>
      <c r="N194" s="38" t="s">
        <v>222</v>
      </c>
      <c r="O194" s="55" t="s">
        <v>1340</v>
      </c>
      <c r="P194" s="197">
        <v>44561</v>
      </c>
      <c r="Q194" s="34" t="str">
        <f t="shared" ca="1" si="17"/>
        <v>3 Tahun 10 Bulan</v>
      </c>
      <c r="R194" s="12"/>
      <c r="S194" s="12"/>
      <c r="T194" s="12"/>
    </row>
    <row r="195" spans="1:20" ht="15.95" customHeight="1" x14ac:dyDescent="0.25">
      <c r="A195" s="7">
        <v>179</v>
      </c>
      <c r="B195" s="42">
        <v>125</v>
      </c>
      <c r="C195" s="348"/>
      <c r="D195" s="258" t="s">
        <v>530</v>
      </c>
      <c r="E195" s="22"/>
      <c r="F195" s="42" t="s">
        <v>753</v>
      </c>
      <c r="G195" s="23"/>
      <c r="H195" s="79" t="s">
        <v>523</v>
      </c>
      <c r="I195" s="90" t="s">
        <v>749</v>
      </c>
      <c r="J195" s="94">
        <v>36035</v>
      </c>
      <c r="K195" s="23" t="str">
        <f t="shared" ca="1" si="16"/>
        <v xml:space="preserve">27 Tahun 2 Bulan </v>
      </c>
      <c r="L195" s="29" t="s">
        <v>39</v>
      </c>
      <c r="M195" s="22" t="s">
        <v>169</v>
      </c>
      <c r="N195" s="23" t="s">
        <v>224</v>
      </c>
      <c r="O195" s="55" t="s">
        <v>1340</v>
      </c>
      <c r="P195" s="197">
        <v>44592</v>
      </c>
      <c r="Q195" s="34" t="str">
        <f t="shared" ca="1" si="17"/>
        <v>3 Tahun 9 Bulan</v>
      </c>
      <c r="R195" s="12"/>
      <c r="S195" s="12"/>
      <c r="T195" s="12"/>
    </row>
    <row r="196" spans="1:20" ht="15.95" customHeight="1" x14ac:dyDescent="0.25">
      <c r="A196" s="7">
        <v>180</v>
      </c>
      <c r="B196" s="42">
        <v>126</v>
      </c>
      <c r="C196" s="23"/>
      <c r="D196" s="21" t="s">
        <v>153</v>
      </c>
      <c r="E196" s="22"/>
      <c r="F196" s="42" t="s">
        <v>753</v>
      </c>
      <c r="G196" s="23"/>
      <c r="H196" s="79" t="s">
        <v>191</v>
      </c>
      <c r="I196" s="90" t="s">
        <v>742</v>
      </c>
      <c r="J196" s="94">
        <v>33805</v>
      </c>
      <c r="K196" s="23" t="str">
        <f t="shared" ca="1" si="16"/>
        <v xml:space="preserve">33 Tahun 4 Bulan </v>
      </c>
      <c r="L196" s="29" t="s">
        <v>39</v>
      </c>
      <c r="M196" s="22" t="s">
        <v>240</v>
      </c>
      <c r="N196" s="23" t="s">
        <v>225</v>
      </c>
      <c r="O196" s="55" t="s">
        <v>1340</v>
      </c>
      <c r="P196" s="197">
        <v>43374</v>
      </c>
      <c r="Q196" s="34" t="str">
        <f t="shared" ca="1" si="17"/>
        <v>7 Tahun 1 Bulan</v>
      </c>
      <c r="R196" s="12"/>
      <c r="S196" s="12"/>
      <c r="T196" s="12"/>
    </row>
    <row r="197" spans="1:20" ht="15.95" customHeight="1" x14ac:dyDescent="0.25">
      <c r="A197" s="7">
        <v>181</v>
      </c>
      <c r="B197" s="42">
        <v>127</v>
      </c>
      <c r="C197" s="351"/>
      <c r="D197" s="258" t="s">
        <v>1119</v>
      </c>
      <c r="E197" s="22" t="s">
        <v>831</v>
      </c>
      <c r="F197" s="42" t="s">
        <v>753</v>
      </c>
      <c r="G197" s="23"/>
      <c r="H197" s="79" t="s">
        <v>523</v>
      </c>
      <c r="I197" s="90" t="s">
        <v>749</v>
      </c>
      <c r="J197" s="94">
        <v>33101</v>
      </c>
      <c r="K197" s="23" t="str">
        <f t="shared" ca="1" si="16"/>
        <v xml:space="preserve">35 Tahun 3 Bulan </v>
      </c>
      <c r="L197" s="23" t="s">
        <v>39</v>
      </c>
      <c r="M197" s="39" t="s">
        <v>166</v>
      </c>
      <c r="N197" s="21" t="s">
        <v>536</v>
      </c>
      <c r="O197" s="55" t="s">
        <v>1340</v>
      </c>
      <c r="P197" s="197">
        <v>44636</v>
      </c>
      <c r="Q197" s="34" t="str">
        <f t="shared" ca="1" si="17"/>
        <v>3 Tahun 8 Bulan</v>
      </c>
      <c r="R197" s="12"/>
      <c r="S197" s="12"/>
      <c r="T197" s="12"/>
    </row>
    <row r="198" spans="1:20" ht="15.95" customHeight="1" x14ac:dyDescent="0.25">
      <c r="A198" s="7">
        <v>182</v>
      </c>
      <c r="B198" s="42">
        <v>128</v>
      </c>
      <c r="C198" s="23"/>
      <c r="D198" s="23" t="s">
        <v>113</v>
      </c>
      <c r="E198" s="22" t="s">
        <v>860</v>
      </c>
      <c r="F198" s="42" t="s">
        <v>753</v>
      </c>
      <c r="G198" s="23"/>
      <c r="H198" s="79" t="s">
        <v>189</v>
      </c>
      <c r="I198" s="90" t="s">
        <v>742</v>
      </c>
      <c r="J198" s="94">
        <v>34142</v>
      </c>
      <c r="K198" s="23" t="str">
        <f t="shared" ca="1" si="16"/>
        <v xml:space="preserve">32 Tahun 4 Bulan </v>
      </c>
      <c r="L198" s="23" t="s">
        <v>39</v>
      </c>
      <c r="M198" s="22" t="s">
        <v>167</v>
      </c>
      <c r="N198" s="23" t="s">
        <v>224</v>
      </c>
      <c r="O198" s="55" t="s">
        <v>1340</v>
      </c>
      <c r="P198" s="198">
        <v>43102</v>
      </c>
      <c r="Q198" s="34" t="str">
        <f t="shared" ca="1" si="17"/>
        <v>7 Tahun 10 Bulan</v>
      </c>
      <c r="R198" s="12"/>
      <c r="S198" s="12"/>
      <c r="T198" s="12"/>
    </row>
    <row r="199" spans="1:20" ht="15.95" customHeight="1" x14ac:dyDescent="0.25">
      <c r="A199" s="7">
        <v>183</v>
      </c>
      <c r="B199" s="42">
        <v>129</v>
      </c>
      <c r="C199" s="23"/>
      <c r="D199" s="46" t="s">
        <v>8</v>
      </c>
      <c r="E199" s="209"/>
      <c r="F199" s="42" t="s">
        <v>753</v>
      </c>
      <c r="G199" s="23"/>
      <c r="H199" s="79" t="s">
        <v>183</v>
      </c>
      <c r="I199" s="90" t="s">
        <v>742</v>
      </c>
      <c r="J199" s="94">
        <v>34310</v>
      </c>
      <c r="K199" s="23" t="str">
        <f t="shared" ca="1" si="16"/>
        <v xml:space="preserve">31 Tahun 11 Bulan </v>
      </c>
      <c r="L199" s="23" t="s">
        <v>39</v>
      </c>
      <c r="M199" s="22" t="s">
        <v>169</v>
      </c>
      <c r="N199" s="23" t="s">
        <v>224</v>
      </c>
      <c r="O199" s="55" t="s">
        <v>1340</v>
      </c>
      <c r="P199" s="196">
        <v>42339</v>
      </c>
      <c r="Q199" s="34" t="str">
        <f t="shared" ca="1" si="17"/>
        <v>9 Tahun 11 Bulan</v>
      </c>
      <c r="R199" s="12"/>
      <c r="S199" s="12"/>
      <c r="T199" s="12"/>
    </row>
    <row r="200" spans="1:20" ht="15.95" customHeight="1" x14ac:dyDescent="0.25">
      <c r="A200" s="7">
        <v>184</v>
      </c>
      <c r="B200" s="42">
        <v>130</v>
      </c>
      <c r="C200" s="23"/>
      <c r="D200" s="23" t="s">
        <v>10</v>
      </c>
      <c r="E200" s="22"/>
      <c r="F200" s="42" t="s">
        <v>753</v>
      </c>
      <c r="G200" s="23"/>
      <c r="H200" s="79" t="s">
        <v>183</v>
      </c>
      <c r="I200" s="90" t="s">
        <v>742</v>
      </c>
      <c r="J200" s="94">
        <v>33107</v>
      </c>
      <c r="K200" s="23" t="str">
        <f t="shared" ref="K200:K225" ca="1" si="18">DATEDIF(J200,TODAY(),"y")&amp;" Tahun "&amp;DATEDIF(J200,TODAY(),"ym")&amp;" Bulan "</f>
        <v xml:space="preserve">35 Tahun 2 Bulan </v>
      </c>
      <c r="L200" s="23" t="s">
        <v>194</v>
      </c>
      <c r="M200" s="22" t="s">
        <v>169</v>
      </c>
      <c r="N200" s="23" t="s">
        <v>226</v>
      </c>
      <c r="O200" s="55" t="s">
        <v>1340</v>
      </c>
      <c r="P200" s="196">
        <v>42339</v>
      </c>
      <c r="Q200" s="34" t="str">
        <f t="shared" ca="1" si="17"/>
        <v>9 Tahun 11 Bulan</v>
      </c>
      <c r="R200" s="12"/>
      <c r="S200" s="12"/>
      <c r="T200" s="12"/>
    </row>
    <row r="201" spans="1:20" ht="15.95" customHeight="1" x14ac:dyDescent="0.25">
      <c r="A201" s="7">
        <v>185</v>
      </c>
      <c r="B201" s="42">
        <v>131</v>
      </c>
      <c r="C201" s="23"/>
      <c r="D201" s="23" t="s">
        <v>161</v>
      </c>
      <c r="E201" s="22"/>
      <c r="F201" s="42" t="s">
        <v>753</v>
      </c>
      <c r="G201" s="23"/>
      <c r="H201" s="79" t="s">
        <v>191</v>
      </c>
      <c r="I201" s="90" t="s">
        <v>742</v>
      </c>
      <c r="J201" s="94">
        <v>34566</v>
      </c>
      <c r="K201" s="23" t="str">
        <f t="shared" ca="1" si="18"/>
        <v xml:space="preserve">31 Tahun 3 Bulan </v>
      </c>
      <c r="L201" s="56" t="s">
        <v>39</v>
      </c>
      <c r="M201" s="22" t="s">
        <v>165</v>
      </c>
      <c r="N201" s="23" t="s">
        <v>225</v>
      </c>
      <c r="O201" s="55" t="s">
        <v>1340</v>
      </c>
      <c r="P201" s="197">
        <v>43374</v>
      </c>
      <c r="Q201" s="34" t="str">
        <f t="shared" ca="1" si="17"/>
        <v>7 Tahun 1 Bulan</v>
      </c>
      <c r="R201" s="12"/>
      <c r="S201" s="12"/>
      <c r="T201" s="12"/>
    </row>
    <row r="202" spans="1:20" ht="15.95" customHeight="1" x14ac:dyDescent="0.25">
      <c r="A202" s="7">
        <v>186</v>
      </c>
      <c r="B202" s="42">
        <v>132</v>
      </c>
      <c r="C202" s="23"/>
      <c r="D202" s="23" t="s">
        <v>345</v>
      </c>
      <c r="E202" s="22"/>
      <c r="F202" s="42" t="s">
        <v>753</v>
      </c>
      <c r="G202" s="23"/>
      <c r="H202" s="79" t="s">
        <v>191</v>
      </c>
      <c r="I202" s="90" t="s">
        <v>742</v>
      </c>
      <c r="J202" s="94">
        <v>35705</v>
      </c>
      <c r="K202" s="23" t="str">
        <f t="shared" ca="1" si="18"/>
        <v xml:space="preserve">28 Tahun 1 Bulan </v>
      </c>
      <c r="L202" s="23" t="s">
        <v>39</v>
      </c>
      <c r="M202" s="22" t="s">
        <v>165</v>
      </c>
      <c r="N202" s="23" t="s">
        <v>225</v>
      </c>
      <c r="O202" s="55" t="s">
        <v>1340</v>
      </c>
      <c r="P202" s="197">
        <v>43465</v>
      </c>
      <c r="Q202" s="34" t="str">
        <f t="shared" ref="Q202:Q265" ca="1" si="19">DATEDIF(P202,TODAY(),"y")&amp;" Tahun "&amp;DATEDIF(P202,TODAY(),"ym")&amp;" Bulan"</f>
        <v>6 Tahun 10 Bulan</v>
      </c>
      <c r="R202" s="12"/>
      <c r="S202" s="12"/>
      <c r="T202" s="12"/>
    </row>
    <row r="203" spans="1:20" ht="15.95" customHeight="1" x14ac:dyDescent="0.25">
      <c r="A203" s="7">
        <v>187</v>
      </c>
      <c r="B203" s="42">
        <v>133</v>
      </c>
      <c r="C203" s="23"/>
      <c r="D203" s="23" t="s">
        <v>18</v>
      </c>
      <c r="E203" s="22"/>
      <c r="F203" s="42" t="s">
        <v>753</v>
      </c>
      <c r="G203" s="23"/>
      <c r="H203" s="79" t="s">
        <v>183</v>
      </c>
      <c r="I203" s="90" t="s">
        <v>742</v>
      </c>
      <c r="J203" s="94">
        <v>32701</v>
      </c>
      <c r="K203" s="23" t="str">
        <f t="shared" ca="1" si="18"/>
        <v xml:space="preserve">36 Tahun 4 Bulan </v>
      </c>
      <c r="L203" s="23" t="s">
        <v>39</v>
      </c>
      <c r="M203" s="22" t="s">
        <v>169</v>
      </c>
      <c r="N203" s="23" t="s">
        <v>222</v>
      </c>
      <c r="O203" s="55" t="s">
        <v>1340</v>
      </c>
      <c r="P203" s="196">
        <v>42339</v>
      </c>
      <c r="Q203" s="34" t="str">
        <f t="shared" ca="1" si="19"/>
        <v>9 Tahun 11 Bulan</v>
      </c>
      <c r="R203" s="12"/>
      <c r="S203" s="12"/>
      <c r="T203" s="12"/>
    </row>
    <row r="204" spans="1:20" ht="15.95" customHeight="1" x14ac:dyDescent="0.25">
      <c r="A204" s="7">
        <v>188</v>
      </c>
      <c r="B204" s="42">
        <v>134</v>
      </c>
      <c r="C204" s="347"/>
      <c r="D204" s="255" t="s">
        <v>1120</v>
      </c>
      <c r="E204" s="22" t="s">
        <v>825</v>
      </c>
      <c r="F204" s="42" t="s">
        <v>753</v>
      </c>
      <c r="G204" s="23"/>
      <c r="H204" s="79"/>
      <c r="I204" s="90" t="s">
        <v>767</v>
      </c>
      <c r="J204" s="94">
        <v>33025</v>
      </c>
      <c r="K204" s="23" t="str">
        <f t="shared" ca="1" si="18"/>
        <v xml:space="preserve">35 Tahun 5 Bulan </v>
      </c>
      <c r="L204" s="23" t="s">
        <v>39</v>
      </c>
      <c r="M204" s="22" t="s">
        <v>384</v>
      </c>
      <c r="N204" s="23" t="s">
        <v>562</v>
      </c>
      <c r="O204" s="55" t="s">
        <v>1340</v>
      </c>
      <c r="P204" s="197">
        <v>44928</v>
      </c>
      <c r="Q204" s="34" t="str">
        <f t="shared" ca="1" si="19"/>
        <v>2 Tahun 10 Bulan</v>
      </c>
      <c r="R204" s="12"/>
      <c r="S204" s="12"/>
      <c r="T204" s="12"/>
    </row>
    <row r="205" spans="1:20" ht="15.95" customHeight="1" x14ac:dyDescent="0.25">
      <c r="A205" s="7">
        <v>189</v>
      </c>
      <c r="B205" s="42">
        <v>135</v>
      </c>
      <c r="C205" s="23"/>
      <c r="D205" s="258" t="s">
        <v>565</v>
      </c>
      <c r="E205" s="22"/>
      <c r="F205" s="42" t="s">
        <v>753</v>
      </c>
      <c r="G205" s="21"/>
      <c r="H205" s="161"/>
      <c r="I205" s="90" t="s">
        <v>742</v>
      </c>
      <c r="J205" s="94">
        <v>37589</v>
      </c>
      <c r="K205" s="23" t="str">
        <f t="shared" ca="1" si="18"/>
        <v xml:space="preserve">22 Tahun 11 Bulan </v>
      </c>
      <c r="L205" s="21" t="s">
        <v>39</v>
      </c>
      <c r="M205" s="22" t="s">
        <v>169</v>
      </c>
      <c r="N205" s="23" t="s">
        <v>222</v>
      </c>
      <c r="O205" s="55" t="s">
        <v>1340</v>
      </c>
      <c r="P205" s="197">
        <v>44958</v>
      </c>
      <c r="Q205" s="34" t="str">
        <f t="shared" ca="1" si="19"/>
        <v>2 Tahun 9 Bulan</v>
      </c>
      <c r="R205" s="12"/>
      <c r="S205" s="12"/>
      <c r="T205" s="12"/>
    </row>
    <row r="206" spans="1:20" ht="15.95" customHeight="1" x14ac:dyDescent="0.25">
      <c r="A206" s="7">
        <v>190</v>
      </c>
      <c r="B206" s="42">
        <v>136</v>
      </c>
      <c r="C206" s="347"/>
      <c r="D206" s="258" t="s">
        <v>568</v>
      </c>
      <c r="E206" s="22"/>
      <c r="F206" s="42" t="s">
        <v>753</v>
      </c>
      <c r="G206" s="21"/>
      <c r="H206" s="161"/>
      <c r="I206" s="90" t="s">
        <v>746</v>
      </c>
      <c r="J206" s="94">
        <v>32988</v>
      </c>
      <c r="K206" s="23" t="str">
        <f t="shared" ca="1" si="18"/>
        <v xml:space="preserve">35 Tahun 6 Bulan </v>
      </c>
      <c r="L206" s="21" t="s">
        <v>39</v>
      </c>
      <c r="M206" s="22" t="s">
        <v>165</v>
      </c>
      <c r="N206" s="23"/>
      <c r="O206" s="55" t="s">
        <v>1340</v>
      </c>
      <c r="P206" s="197">
        <v>44986</v>
      </c>
      <c r="Q206" s="34" t="str">
        <f t="shared" ca="1" si="19"/>
        <v>2 Tahun 8 Bulan</v>
      </c>
      <c r="R206" s="12"/>
      <c r="S206" s="12"/>
      <c r="T206" s="12"/>
    </row>
    <row r="207" spans="1:20" s="25" customFormat="1" ht="17.45" customHeight="1" x14ac:dyDescent="0.25">
      <c r="A207" s="7">
        <v>191</v>
      </c>
      <c r="B207" s="42">
        <v>137</v>
      </c>
      <c r="C207" s="23"/>
      <c r="D207" s="258" t="s">
        <v>569</v>
      </c>
      <c r="E207" s="22" t="s">
        <v>831</v>
      </c>
      <c r="F207" s="42" t="s">
        <v>753</v>
      </c>
      <c r="G207" s="21"/>
      <c r="H207" s="161"/>
      <c r="I207" s="90" t="s">
        <v>742</v>
      </c>
      <c r="J207" s="94">
        <v>36508</v>
      </c>
      <c r="K207" s="23" t="str">
        <f t="shared" ca="1" si="18"/>
        <v xml:space="preserve">25 Tahun 11 Bulan </v>
      </c>
      <c r="L207" s="21" t="s">
        <v>39</v>
      </c>
      <c r="M207" s="22" t="s">
        <v>166</v>
      </c>
      <c r="N207" s="23"/>
      <c r="O207" s="55" t="s">
        <v>1340</v>
      </c>
      <c r="P207" s="197">
        <v>44986</v>
      </c>
      <c r="Q207" s="34" t="str">
        <f t="shared" ca="1" si="19"/>
        <v>2 Tahun 8 Bulan</v>
      </c>
    </row>
    <row r="208" spans="1:20" s="25" customFormat="1" ht="17.45" customHeight="1" x14ac:dyDescent="0.25">
      <c r="A208" s="7">
        <v>192</v>
      </c>
      <c r="B208" s="42">
        <v>138</v>
      </c>
      <c r="C208" s="23"/>
      <c r="D208" s="23" t="s">
        <v>74</v>
      </c>
      <c r="E208" s="22" t="s">
        <v>831</v>
      </c>
      <c r="F208" s="42" t="s">
        <v>753</v>
      </c>
      <c r="G208" s="23"/>
      <c r="H208" s="79" t="s">
        <v>187</v>
      </c>
      <c r="I208" s="90" t="s">
        <v>742</v>
      </c>
      <c r="J208" s="94">
        <v>33801</v>
      </c>
      <c r="K208" s="23" t="str">
        <f t="shared" ca="1" si="18"/>
        <v xml:space="preserve">33 Tahun 4 Bulan </v>
      </c>
      <c r="L208" s="23" t="s">
        <v>39</v>
      </c>
      <c r="M208" s="22" t="s">
        <v>166</v>
      </c>
      <c r="N208" s="23" t="s">
        <v>244</v>
      </c>
      <c r="O208" s="55" t="s">
        <v>1340</v>
      </c>
      <c r="P208" s="196">
        <v>42916</v>
      </c>
      <c r="Q208" s="34" t="str">
        <f t="shared" ca="1" si="19"/>
        <v>8 Tahun 4 Bulan</v>
      </c>
    </row>
    <row r="209" spans="1:20" s="25" customFormat="1" ht="17.45" customHeight="1" x14ac:dyDescent="0.25">
      <c r="A209" s="7">
        <v>193</v>
      </c>
      <c r="B209" s="42">
        <v>139</v>
      </c>
      <c r="C209" s="23"/>
      <c r="D209" s="18" t="s">
        <v>489</v>
      </c>
      <c r="E209" s="22" t="s">
        <v>831</v>
      </c>
      <c r="F209" s="22" t="s">
        <v>542</v>
      </c>
      <c r="G209" s="23"/>
      <c r="H209" s="79" t="s">
        <v>184</v>
      </c>
      <c r="I209" s="90" t="s">
        <v>765</v>
      </c>
      <c r="J209" s="94">
        <v>31433</v>
      </c>
      <c r="K209" s="23" t="str">
        <f t="shared" ca="1" si="18"/>
        <v xml:space="preserve">39 Tahun 9 Bulan </v>
      </c>
      <c r="L209" s="23" t="s">
        <v>39</v>
      </c>
      <c r="M209" s="22" t="s">
        <v>166</v>
      </c>
      <c r="N209" s="23" t="s">
        <v>247</v>
      </c>
      <c r="O209" s="55" t="s">
        <v>1340</v>
      </c>
      <c r="P209" s="196">
        <v>42552</v>
      </c>
      <c r="Q209" s="34" t="str">
        <f t="shared" ca="1" si="19"/>
        <v>9 Tahun 4 Bulan</v>
      </c>
    </row>
    <row r="210" spans="1:20" ht="15.95" customHeight="1" x14ac:dyDescent="0.25">
      <c r="A210" s="7">
        <v>194</v>
      </c>
      <c r="B210" s="42">
        <v>140</v>
      </c>
      <c r="C210" s="23"/>
      <c r="D210" s="18" t="s">
        <v>110</v>
      </c>
      <c r="E210" s="22"/>
      <c r="F210" s="22" t="s">
        <v>542</v>
      </c>
      <c r="G210" s="23"/>
      <c r="H210" s="79" t="s">
        <v>189</v>
      </c>
      <c r="I210" s="90" t="s">
        <v>742</v>
      </c>
      <c r="J210" s="94">
        <v>36500</v>
      </c>
      <c r="K210" s="23" t="str">
        <f t="shared" ca="1" si="18"/>
        <v xml:space="preserve">25 Tahun 11 Bulan </v>
      </c>
      <c r="L210" s="23" t="s">
        <v>39</v>
      </c>
      <c r="M210" s="22" t="s">
        <v>165</v>
      </c>
      <c r="N210" s="23" t="s">
        <v>225</v>
      </c>
      <c r="O210" s="55" t="s">
        <v>1340</v>
      </c>
      <c r="P210" s="198">
        <v>43102</v>
      </c>
      <c r="Q210" s="34" t="str">
        <f t="shared" ca="1" si="19"/>
        <v>7 Tahun 10 Bulan</v>
      </c>
      <c r="R210" s="12"/>
      <c r="S210" s="12"/>
      <c r="T210" s="12"/>
    </row>
    <row r="211" spans="1:20" ht="15.75" customHeight="1" x14ac:dyDescent="0.25">
      <c r="A211" s="7">
        <v>195</v>
      </c>
      <c r="B211" s="42">
        <v>141</v>
      </c>
      <c r="C211" s="23"/>
      <c r="D211" s="18" t="s">
        <v>85</v>
      </c>
      <c r="E211" s="22"/>
      <c r="F211" s="22" t="s">
        <v>542</v>
      </c>
      <c r="G211" s="23"/>
      <c r="H211" s="79" t="s">
        <v>187</v>
      </c>
      <c r="I211" s="90" t="s">
        <v>742</v>
      </c>
      <c r="J211" s="94">
        <v>36113</v>
      </c>
      <c r="K211" s="23" t="str">
        <f t="shared" ca="1" si="18"/>
        <v xml:space="preserve">27 Tahun 0 Bulan </v>
      </c>
      <c r="L211" s="23" t="s">
        <v>39</v>
      </c>
      <c r="M211" s="22" t="s">
        <v>165</v>
      </c>
      <c r="N211" s="23" t="s">
        <v>254</v>
      </c>
      <c r="O211" s="55" t="s">
        <v>1340</v>
      </c>
      <c r="P211" s="196">
        <v>42916</v>
      </c>
      <c r="Q211" s="34" t="str">
        <f t="shared" ca="1" si="19"/>
        <v>8 Tahun 4 Bulan</v>
      </c>
      <c r="R211" s="12"/>
      <c r="S211" s="12"/>
      <c r="T211" s="12"/>
    </row>
    <row r="212" spans="1:20" ht="15.75" customHeight="1" x14ac:dyDescent="0.25">
      <c r="A212" s="7">
        <v>196</v>
      </c>
      <c r="B212" s="42">
        <v>142</v>
      </c>
      <c r="C212" s="23"/>
      <c r="D212" s="18" t="s">
        <v>23</v>
      </c>
      <c r="E212" s="22" t="s">
        <v>822</v>
      </c>
      <c r="F212" s="22" t="s">
        <v>542</v>
      </c>
      <c r="G212" s="23"/>
      <c r="H212" s="79" t="s">
        <v>183</v>
      </c>
      <c r="I212" s="90" t="s">
        <v>742</v>
      </c>
      <c r="J212" s="94">
        <v>33107</v>
      </c>
      <c r="K212" s="23" t="str">
        <f t="shared" ca="1" si="18"/>
        <v xml:space="preserve">35 Tahun 2 Bulan </v>
      </c>
      <c r="L212" s="23" t="s">
        <v>39</v>
      </c>
      <c r="M212" s="22" t="s">
        <v>166</v>
      </c>
      <c r="N212" s="23" t="s">
        <v>236</v>
      </c>
      <c r="O212" s="55" t="s">
        <v>1340</v>
      </c>
      <c r="P212" s="196">
        <v>42339</v>
      </c>
      <c r="Q212" s="34" t="str">
        <f t="shared" ca="1" si="19"/>
        <v>9 Tahun 11 Bulan</v>
      </c>
      <c r="R212" s="12"/>
      <c r="S212" s="12"/>
      <c r="T212" s="12"/>
    </row>
    <row r="213" spans="1:20" ht="15.75" customHeight="1" x14ac:dyDescent="0.25">
      <c r="A213" s="7">
        <v>197</v>
      </c>
      <c r="B213" s="42">
        <v>143</v>
      </c>
      <c r="C213" s="23"/>
      <c r="D213" s="23" t="s">
        <v>7</v>
      </c>
      <c r="E213" s="22" t="s">
        <v>831</v>
      </c>
      <c r="F213" s="42" t="s">
        <v>753</v>
      </c>
      <c r="G213" s="23"/>
      <c r="H213" s="79" t="s">
        <v>183</v>
      </c>
      <c r="I213" s="90" t="s">
        <v>749</v>
      </c>
      <c r="J213" s="94">
        <v>33698</v>
      </c>
      <c r="K213" s="23" t="str">
        <f t="shared" ca="1" si="18"/>
        <v xml:space="preserve">33 Tahun 7 Bulan </v>
      </c>
      <c r="L213" s="23" t="s">
        <v>39</v>
      </c>
      <c r="M213" s="22" t="s">
        <v>166</v>
      </c>
      <c r="N213" s="23" t="s">
        <v>272</v>
      </c>
      <c r="O213" s="55" t="s">
        <v>1340</v>
      </c>
      <c r="P213" s="196">
        <v>42339</v>
      </c>
      <c r="Q213" s="34" t="str">
        <f t="shared" ca="1" si="19"/>
        <v>9 Tahun 11 Bulan</v>
      </c>
      <c r="R213" s="12"/>
      <c r="S213" s="12"/>
      <c r="T213" s="12"/>
    </row>
    <row r="214" spans="1:20" ht="15.75" customHeight="1" x14ac:dyDescent="0.25">
      <c r="A214" s="7">
        <v>198</v>
      </c>
      <c r="B214" s="42">
        <v>144</v>
      </c>
      <c r="C214" s="23"/>
      <c r="D214" s="255" t="s">
        <v>468</v>
      </c>
      <c r="E214" s="22"/>
      <c r="F214" s="42" t="s">
        <v>753</v>
      </c>
      <c r="G214" s="23"/>
      <c r="H214" s="79" t="s">
        <v>463</v>
      </c>
      <c r="I214" s="90" t="s">
        <v>748</v>
      </c>
      <c r="J214" s="94">
        <v>34094</v>
      </c>
      <c r="K214" s="23" t="str">
        <f t="shared" ca="1" si="18"/>
        <v xml:space="preserve">32 Tahun 6 Bulan </v>
      </c>
      <c r="L214" s="23" t="s">
        <v>39</v>
      </c>
      <c r="M214" s="22" t="s">
        <v>165</v>
      </c>
      <c r="N214" s="23"/>
      <c r="O214" s="55" t="s">
        <v>1340</v>
      </c>
      <c r="P214" s="197">
        <v>44208</v>
      </c>
      <c r="Q214" s="34" t="str">
        <f t="shared" ca="1" si="19"/>
        <v>4 Tahun 10 Bulan</v>
      </c>
      <c r="R214" s="12"/>
      <c r="S214" s="12"/>
      <c r="T214" s="12"/>
    </row>
    <row r="215" spans="1:20" ht="15.75" customHeight="1" x14ac:dyDescent="0.25">
      <c r="A215" s="7">
        <v>199</v>
      </c>
      <c r="B215" s="42">
        <v>145</v>
      </c>
      <c r="C215" s="23"/>
      <c r="D215" s="23" t="s">
        <v>331</v>
      </c>
      <c r="E215" s="22"/>
      <c r="F215" s="42" t="s">
        <v>753</v>
      </c>
      <c r="G215" s="23"/>
      <c r="H215" s="79" t="s">
        <v>191</v>
      </c>
      <c r="I215" s="90" t="s">
        <v>765</v>
      </c>
      <c r="J215" s="94">
        <v>34317</v>
      </c>
      <c r="K215" s="23" t="str">
        <f t="shared" ca="1" si="18"/>
        <v xml:space="preserve">31 Tahun 11 Bulan </v>
      </c>
      <c r="L215" s="23" t="s">
        <v>39</v>
      </c>
      <c r="M215" s="22" t="s">
        <v>165</v>
      </c>
      <c r="N215" s="23" t="s">
        <v>225</v>
      </c>
      <c r="O215" s="55" t="s">
        <v>1340</v>
      </c>
      <c r="P215" s="201">
        <v>43404</v>
      </c>
      <c r="Q215" s="34" t="str">
        <f t="shared" ca="1" si="19"/>
        <v>7 Tahun 0 Bulan</v>
      </c>
      <c r="R215" s="12"/>
      <c r="S215" s="12"/>
      <c r="T215" s="12"/>
    </row>
    <row r="216" spans="1:20" ht="17.45" customHeight="1" x14ac:dyDescent="0.25">
      <c r="A216" s="7">
        <v>200</v>
      </c>
      <c r="B216" s="42">
        <v>146</v>
      </c>
      <c r="C216" s="347"/>
      <c r="D216" s="255" t="s">
        <v>563</v>
      </c>
      <c r="E216" s="22"/>
      <c r="F216" s="42" t="s">
        <v>753</v>
      </c>
      <c r="G216" s="23"/>
      <c r="H216" s="79"/>
      <c r="I216" s="90" t="s">
        <v>742</v>
      </c>
      <c r="J216" s="94">
        <v>37781</v>
      </c>
      <c r="K216" s="23" t="str">
        <f t="shared" ca="1" si="18"/>
        <v xml:space="preserve">22 Tahun 5 Bulan </v>
      </c>
      <c r="L216" s="23" t="s">
        <v>39</v>
      </c>
      <c r="M216" s="22" t="s">
        <v>165</v>
      </c>
      <c r="N216" s="23"/>
      <c r="O216" s="55" t="s">
        <v>1340</v>
      </c>
      <c r="P216" s="197">
        <v>44928</v>
      </c>
      <c r="Q216" s="34" t="str">
        <f t="shared" ca="1" si="19"/>
        <v>2 Tahun 10 Bulan</v>
      </c>
      <c r="R216" s="12"/>
      <c r="S216" s="12"/>
      <c r="T216" s="12"/>
    </row>
    <row r="217" spans="1:20" ht="15.95" customHeight="1" x14ac:dyDescent="0.25">
      <c r="A217" s="7">
        <v>201</v>
      </c>
      <c r="B217" s="42">
        <v>147</v>
      </c>
      <c r="C217" s="23"/>
      <c r="D217" s="255" t="s">
        <v>570</v>
      </c>
      <c r="E217" s="22"/>
      <c r="F217" s="42" t="s">
        <v>753</v>
      </c>
      <c r="G217" s="23"/>
      <c r="H217" s="79"/>
      <c r="I217" s="90" t="s">
        <v>742</v>
      </c>
      <c r="J217" s="94">
        <v>34030</v>
      </c>
      <c r="K217" s="23" t="str">
        <f t="shared" ca="1" si="18"/>
        <v xml:space="preserve">32 Tahun 8 Bulan </v>
      </c>
      <c r="L217" s="23" t="s">
        <v>39</v>
      </c>
      <c r="M217" s="22" t="s">
        <v>165</v>
      </c>
      <c r="N217" s="23" t="s">
        <v>225</v>
      </c>
      <c r="O217" s="55" t="s">
        <v>1340</v>
      </c>
      <c r="P217" s="197">
        <v>44986</v>
      </c>
      <c r="Q217" s="34" t="str">
        <f t="shared" ca="1" si="19"/>
        <v>2 Tahun 8 Bulan</v>
      </c>
      <c r="R217" s="12"/>
      <c r="S217" s="12"/>
      <c r="T217" s="12"/>
    </row>
    <row r="218" spans="1:20" ht="17.45" customHeight="1" x14ac:dyDescent="0.25">
      <c r="A218" s="7">
        <v>202</v>
      </c>
      <c r="B218" s="42">
        <v>148</v>
      </c>
      <c r="C218" s="23"/>
      <c r="D218" s="256" t="s">
        <v>579</v>
      </c>
      <c r="E218" s="22" t="s">
        <v>1121</v>
      </c>
      <c r="F218" s="42" t="s">
        <v>753</v>
      </c>
      <c r="G218" s="23"/>
      <c r="H218" s="79"/>
      <c r="I218" s="90" t="s">
        <v>742</v>
      </c>
      <c r="J218" s="94">
        <v>36656</v>
      </c>
      <c r="K218" s="23" t="str">
        <f t="shared" ca="1" si="18"/>
        <v xml:space="preserve">25 Tahun 6 Bulan </v>
      </c>
      <c r="L218" s="23" t="s">
        <v>39</v>
      </c>
      <c r="M218" s="22" t="s">
        <v>277</v>
      </c>
      <c r="N218" s="23" t="s">
        <v>278</v>
      </c>
      <c r="O218" s="55" t="s">
        <v>1340</v>
      </c>
      <c r="P218" s="197">
        <v>45118</v>
      </c>
      <c r="Q218" s="34" t="str">
        <f t="shared" ca="1" si="19"/>
        <v>2 Tahun 4 Bulan</v>
      </c>
      <c r="R218" s="12"/>
      <c r="S218" s="12"/>
      <c r="T218" s="12"/>
    </row>
    <row r="219" spans="1:20" ht="15.95" customHeight="1" x14ac:dyDescent="0.25">
      <c r="A219" s="7">
        <v>203</v>
      </c>
      <c r="B219" s="42">
        <v>149</v>
      </c>
      <c r="C219" s="23"/>
      <c r="D219" s="23" t="s">
        <v>813</v>
      </c>
      <c r="E219" s="22"/>
      <c r="F219" s="42" t="s">
        <v>753</v>
      </c>
      <c r="G219" s="23"/>
      <c r="H219" s="79" t="s">
        <v>187</v>
      </c>
      <c r="I219" s="90" t="s">
        <v>742</v>
      </c>
      <c r="J219" s="94">
        <v>33734</v>
      </c>
      <c r="K219" s="23" t="str">
        <f t="shared" ca="1" si="18"/>
        <v xml:space="preserve">33 Tahun 6 Bulan </v>
      </c>
      <c r="L219" s="23" t="s">
        <v>39</v>
      </c>
      <c r="M219" s="22" t="s">
        <v>169</v>
      </c>
      <c r="N219" s="23"/>
      <c r="O219" s="55" t="s">
        <v>1340</v>
      </c>
      <c r="P219" s="199">
        <v>42916</v>
      </c>
      <c r="Q219" s="34" t="str">
        <f t="shared" ca="1" si="19"/>
        <v>8 Tahun 4 Bulan</v>
      </c>
      <c r="R219" s="12"/>
      <c r="S219" s="12"/>
      <c r="T219" s="12"/>
    </row>
    <row r="220" spans="1:20" ht="15.95" customHeight="1" x14ac:dyDescent="0.25">
      <c r="A220" s="7">
        <v>204</v>
      </c>
      <c r="B220" s="42">
        <v>150</v>
      </c>
      <c r="C220" s="23"/>
      <c r="D220" s="255" t="s">
        <v>583</v>
      </c>
      <c r="E220" s="22"/>
      <c r="F220" s="42" t="s">
        <v>753</v>
      </c>
      <c r="G220" s="23"/>
      <c r="H220" s="79"/>
      <c r="I220" s="90" t="s">
        <v>749</v>
      </c>
      <c r="J220" s="94">
        <v>36960</v>
      </c>
      <c r="K220" s="23" t="str">
        <f t="shared" ca="1" si="18"/>
        <v xml:space="preserve">24 Tahun 8 Bulan </v>
      </c>
      <c r="L220" s="23" t="s">
        <v>39</v>
      </c>
      <c r="M220" s="22" t="s">
        <v>169</v>
      </c>
      <c r="N220" s="23" t="s">
        <v>585</v>
      </c>
      <c r="O220" s="55" t="s">
        <v>1340</v>
      </c>
      <c r="P220" s="197">
        <v>45198</v>
      </c>
      <c r="Q220" s="34" t="str">
        <f t="shared" ca="1" si="19"/>
        <v>2 Tahun 1 Bulan</v>
      </c>
      <c r="R220" s="12"/>
      <c r="S220" s="12"/>
      <c r="T220" s="12"/>
    </row>
    <row r="221" spans="1:20" ht="15" customHeight="1" x14ac:dyDescent="0.25">
      <c r="A221" s="7">
        <v>205</v>
      </c>
      <c r="B221" s="42">
        <v>151</v>
      </c>
      <c r="C221" s="23"/>
      <c r="D221" s="255" t="s">
        <v>586</v>
      </c>
      <c r="E221" s="22"/>
      <c r="F221" s="42" t="s">
        <v>753</v>
      </c>
      <c r="G221" s="23"/>
      <c r="H221" s="79"/>
      <c r="I221" s="90" t="s">
        <v>749</v>
      </c>
      <c r="J221" s="94">
        <v>36113</v>
      </c>
      <c r="K221" s="23" t="str">
        <f t="shared" ca="1" si="18"/>
        <v xml:space="preserve">27 Tahun 0 Bulan </v>
      </c>
      <c r="L221" s="23" t="s">
        <v>39</v>
      </c>
      <c r="M221" s="22" t="s">
        <v>165</v>
      </c>
      <c r="N221" s="23" t="s">
        <v>225</v>
      </c>
      <c r="O221" s="55" t="s">
        <v>1340</v>
      </c>
      <c r="P221" s="197">
        <v>45198</v>
      </c>
      <c r="Q221" s="34" t="str">
        <f t="shared" ca="1" si="19"/>
        <v>2 Tahun 1 Bulan</v>
      </c>
      <c r="R221" s="12"/>
      <c r="S221" s="12"/>
      <c r="T221" s="12"/>
    </row>
    <row r="222" spans="1:20" ht="15.95" customHeight="1" x14ac:dyDescent="0.25">
      <c r="A222" s="7">
        <v>206</v>
      </c>
      <c r="B222" s="42">
        <v>152</v>
      </c>
      <c r="C222" s="29"/>
      <c r="D222" s="260" t="s">
        <v>590</v>
      </c>
      <c r="E222" s="30"/>
      <c r="F222" s="42" t="s">
        <v>753</v>
      </c>
      <c r="G222" s="29"/>
      <c r="H222" s="79"/>
      <c r="I222" s="106"/>
      <c r="J222" s="94">
        <v>34725</v>
      </c>
      <c r="K222" s="23" t="str">
        <f t="shared" ca="1" si="18"/>
        <v xml:space="preserve">30 Tahun 9 Bulan </v>
      </c>
      <c r="L222" s="29" t="s">
        <v>39</v>
      </c>
      <c r="M222" s="30" t="s">
        <v>169</v>
      </c>
      <c r="N222" s="29" t="s">
        <v>591</v>
      </c>
      <c r="O222" s="55" t="s">
        <v>1340</v>
      </c>
      <c r="P222" s="197">
        <v>45231</v>
      </c>
      <c r="Q222" s="34" t="str">
        <f t="shared" ca="1" si="19"/>
        <v>2 Tahun 0 Bulan</v>
      </c>
      <c r="R222" s="12"/>
      <c r="S222" s="12"/>
      <c r="T222" s="12"/>
    </row>
    <row r="223" spans="1:20" ht="15.95" customHeight="1" x14ac:dyDescent="0.25">
      <c r="A223" s="7">
        <v>207</v>
      </c>
      <c r="B223" s="42">
        <v>153</v>
      </c>
      <c r="C223" s="23"/>
      <c r="D223" s="255" t="s">
        <v>595</v>
      </c>
      <c r="E223" s="22"/>
      <c r="F223" s="42" t="s">
        <v>753</v>
      </c>
      <c r="G223" s="23"/>
      <c r="H223" s="79"/>
      <c r="I223" s="90" t="s">
        <v>746</v>
      </c>
      <c r="J223" s="94">
        <v>36483</v>
      </c>
      <c r="K223" s="23" t="str">
        <f t="shared" ca="1" si="18"/>
        <v xml:space="preserve">26 Tahun 0 Bulan </v>
      </c>
      <c r="L223" s="23" t="s">
        <v>39</v>
      </c>
      <c r="M223" s="22" t="s">
        <v>169</v>
      </c>
      <c r="N223" s="23"/>
      <c r="O223" s="55" t="s">
        <v>1340</v>
      </c>
      <c r="P223" s="79">
        <v>45306</v>
      </c>
      <c r="Q223" s="34" t="str">
        <f t="shared" ca="1" si="19"/>
        <v>1 Tahun 10 Bulan</v>
      </c>
      <c r="R223" s="12"/>
      <c r="S223" s="12"/>
      <c r="T223" s="12"/>
    </row>
    <row r="224" spans="1:20" ht="15.95" customHeight="1" x14ac:dyDescent="0.25">
      <c r="A224" s="7">
        <v>208</v>
      </c>
      <c r="B224" s="42">
        <v>154</v>
      </c>
      <c r="C224" s="23"/>
      <c r="D224" s="255" t="s">
        <v>599</v>
      </c>
      <c r="E224" s="22" t="s">
        <v>1122</v>
      </c>
      <c r="F224" s="42" t="s">
        <v>753</v>
      </c>
      <c r="G224" s="23"/>
      <c r="H224" s="79"/>
      <c r="I224" s="90" t="s">
        <v>754</v>
      </c>
      <c r="J224" s="94">
        <v>32796</v>
      </c>
      <c r="K224" s="23" t="str">
        <f t="shared" ca="1" si="18"/>
        <v xml:space="preserve">36 Tahun 1 Bulan </v>
      </c>
      <c r="L224" s="23" t="s">
        <v>39</v>
      </c>
      <c r="M224" s="22" t="s">
        <v>166</v>
      </c>
      <c r="N224" s="23" t="s">
        <v>268</v>
      </c>
      <c r="O224" s="55" t="s">
        <v>1340</v>
      </c>
      <c r="P224" s="79">
        <v>45383</v>
      </c>
      <c r="Q224" s="34" t="str">
        <f t="shared" ca="1" si="19"/>
        <v>1 Tahun 7 Bulan</v>
      </c>
      <c r="R224" s="12"/>
      <c r="S224" s="12"/>
      <c r="T224" s="12"/>
    </row>
    <row r="225" spans="1:20" ht="15.95" customHeight="1" x14ac:dyDescent="0.25">
      <c r="A225" s="7">
        <v>209</v>
      </c>
      <c r="B225" s="42">
        <v>155</v>
      </c>
      <c r="C225" s="23"/>
      <c r="D225" s="255" t="s">
        <v>722</v>
      </c>
      <c r="E225" s="22" t="s">
        <v>1121</v>
      </c>
      <c r="F225" s="42" t="s">
        <v>753</v>
      </c>
      <c r="G225" s="23"/>
      <c r="H225" s="79"/>
      <c r="I225" s="90" t="s">
        <v>742</v>
      </c>
      <c r="J225" s="94">
        <v>34765</v>
      </c>
      <c r="K225" s="23" t="str">
        <f t="shared" ca="1" si="18"/>
        <v xml:space="preserve">30 Tahun 8 Bulan </v>
      </c>
      <c r="L225" s="23" t="s">
        <v>194</v>
      </c>
      <c r="M225" s="22" t="s">
        <v>277</v>
      </c>
      <c r="N225" s="23" t="s">
        <v>278</v>
      </c>
      <c r="O225" s="55" t="s">
        <v>1340</v>
      </c>
      <c r="P225" s="79">
        <v>45383</v>
      </c>
      <c r="Q225" s="34" t="str">
        <f t="shared" ca="1" si="19"/>
        <v>1 Tahun 7 Bulan</v>
      </c>
      <c r="R225" s="12"/>
      <c r="S225" s="12"/>
      <c r="T225" s="12"/>
    </row>
    <row r="226" spans="1:20" ht="15.95" customHeight="1" x14ac:dyDescent="0.25">
      <c r="A226" s="7">
        <v>210</v>
      </c>
      <c r="B226" s="42">
        <v>156</v>
      </c>
      <c r="C226" s="23"/>
      <c r="D226" s="255" t="s">
        <v>724</v>
      </c>
      <c r="E226" s="22"/>
      <c r="F226" s="42" t="s">
        <v>753</v>
      </c>
      <c r="G226" s="23"/>
      <c r="H226" s="79"/>
      <c r="I226" s="90" t="s">
        <v>742</v>
      </c>
      <c r="J226" s="94">
        <v>36373</v>
      </c>
      <c r="K226" s="23" t="str">
        <f ca="1">DATEDIF(J226,TODAY(),"y")&amp;" Tahun "&amp;DATEDIF(J226,TODAY(),"ym")&amp;" Bulan "</f>
        <v xml:space="preserve">26 Tahun 3 Bulan </v>
      </c>
      <c r="L226" s="23" t="s">
        <v>39</v>
      </c>
      <c r="M226" s="22" t="s">
        <v>165</v>
      </c>
      <c r="N226" s="23" t="s">
        <v>225</v>
      </c>
      <c r="O226" s="55" t="s">
        <v>1340</v>
      </c>
      <c r="P226" s="79">
        <v>45383</v>
      </c>
      <c r="Q226" s="34" t="str">
        <f t="shared" ca="1" si="19"/>
        <v>1 Tahun 7 Bulan</v>
      </c>
    </row>
    <row r="227" spans="1:20" ht="15.95" customHeight="1" x14ac:dyDescent="0.25">
      <c r="A227" s="7"/>
    </row>
    <row r="228" spans="1:20" ht="15.95" customHeight="1" x14ac:dyDescent="0.25">
      <c r="A228" s="7"/>
      <c r="B228" s="9"/>
      <c r="D228" s="8"/>
      <c r="F228" s="8"/>
      <c r="K228" s="61"/>
    </row>
    <row r="229" spans="1:20" ht="15.95" customHeight="1" x14ac:dyDescent="0.25">
      <c r="A229" s="7"/>
      <c r="B229" s="9"/>
      <c r="D229" s="8"/>
      <c r="F229" s="8"/>
      <c r="K229" s="61"/>
    </row>
    <row r="230" spans="1:20" ht="15.95" customHeight="1" x14ac:dyDescent="0.25">
      <c r="A230" s="7"/>
      <c r="B230" s="9"/>
      <c r="D230" s="8"/>
      <c r="F230" s="8"/>
      <c r="K230" s="61"/>
    </row>
    <row r="231" spans="1:20" ht="15.95" customHeight="1" x14ac:dyDescent="0.25">
      <c r="G231" s="12"/>
      <c r="H231" s="83"/>
      <c r="I231" s="83"/>
      <c r="J231" s="83"/>
      <c r="K231" s="34"/>
      <c r="L231" s="34"/>
      <c r="M231" s="34"/>
      <c r="N231" s="34"/>
      <c r="O231" s="34"/>
      <c r="P231" s="35"/>
    </row>
    <row r="232" spans="1:20" ht="15.95" customHeight="1" x14ac:dyDescent="0.25">
      <c r="B232" s="362" t="s">
        <v>772</v>
      </c>
      <c r="C232" s="362"/>
      <c r="D232" s="362"/>
      <c r="G232" s="12"/>
      <c r="H232" s="83"/>
      <c r="I232" s="83"/>
      <c r="J232" s="83"/>
      <c r="K232" s="34"/>
      <c r="L232" s="34"/>
      <c r="M232" s="34"/>
      <c r="N232" s="34"/>
      <c r="O232" s="34"/>
      <c r="P232" s="35"/>
    </row>
    <row r="233" spans="1:20" ht="30" x14ac:dyDescent="0.25">
      <c r="A233" s="7"/>
      <c r="B233" s="84" t="s">
        <v>0</v>
      </c>
      <c r="C233" s="84" t="s">
        <v>1153</v>
      </c>
      <c r="D233" s="84" t="s">
        <v>1</v>
      </c>
      <c r="E233" s="28" t="s">
        <v>832</v>
      </c>
      <c r="F233" s="84" t="s">
        <v>833</v>
      </c>
      <c r="G233" s="84" t="s">
        <v>2</v>
      </c>
      <c r="H233" s="77" t="s">
        <v>3</v>
      </c>
      <c r="I233" s="88" t="s">
        <v>741</v>
      </c>
      <c r="J233" s="101" t="s">
        <v>743</v>
      </c>
      <c r="K233" s="84" t="s">
        <v>205</v>
      </c>
      <c r="L233" s="84" t="s">
        <v>192</v>
      </c>
      <c r="M233" s="55" t="s">
        <v>193</v>
      </c>
      <c r="N233" s="84" t="s">
        <v>221</v>
      </c>
      <c r="O233" s="28" t="s">
        <v>490</v>
      </c>
      <c r="P233" s="28" t="s">
        <v>751</v>
      </c>
      <c r="R233" s="12"/>
      <c r="S233" s="67"/>
      <c r="T233" s="12"/>
    </row>
    <row r="234" spans="1:20" ht="14.25" x14ac:dyDescent="0.25">
      <c r="A234" s="9">
        <v>211</v>
      </c>
      <c r="B234" s="42">
        <v>1</v>
      </c>
      <c r="C234" s="23"/>
      <c r="D234" s="21" t="s">
        <v>814</v>
      </c>
      <c r="E234" s="22"/>
      <c r="F234" s="22" t="s">
        <v>753</v>
      </c>
      <c r="G234" s="21"/>
      <c r="H234" s="53" t="s">
        <v>207</v>
      </c>
      <c r="I234" s="56" t="s">
        <v>745</v>
      </c>
      <c r="J234" s="51">
        <v>31776</v>
      </c>
      <c r="K234" s="68" t="str">
        <f ca="1">DATEDIF(J234,TODAY(),"y")&amp;" Tahun "&amp;DATEDIF(J234,TODAY(),"ym")&amp;" Bulan "</f>
        <v xml:space="preserve">38 Tahun 10 Bulan </v>
      </c>
      <c r="L234" s="23" t="s">
        <v>39</v>
      </c>
      <c r="M234" s="22" t="s">
        <v>165</v>
      </c>
      <c r="N234" s="21"/>
      <c r="O234" s="42" t="s">
        <v>473</v>
      </c>
      <c r="P234" s="202">
        <v>39084</v>
      </c>
      <c r="Q234" s="34" t="str">
        <f t="shared" ca="1" si="19"/>
        <v>18 Tahun 10 Bulan</v>
      </c>
      <c r="R234" s="12"/>
      <c r="S234" s="67"/>
      <c r="T234" s="12"/>
    </row>
    <row r="235" spans="1:20" ht="14.25" x14ac:dyDescent="0.25">
      <c r="A235" s="9">
        <v>212</v>
      </c>
      <c r="B235" s="42">
        <v>2</v>
      </c>
      <c r="C235" s="23"/>
      <c r="D235" s="21" t="s">
        <v>211</v>
      </c>
      <c r="E235" s="22"/>
      <c r="F235" s="22" t="s">
        <v>753</v>
      </c>
      <c r="G235" s="21"/>
      <c r="H235" s="53" t="s">
        <v>207</v>
      </c>
      <c r="I235" s="56" t="s">
        <v>742</v>
      </c>
      <c r="J235" s="51">
        <v>30551</v>
      </c>
      <c r="K235" s="68" t="str">
        <f t="shared" ref="K235:K274" ca="1" si="20">DATEDIF(J235,TODAY(),"y")&amp;" Tahun "&amp;DATEDIF(J235,TODAY(),"ym")&amp;" Bulan "</f>
        <v xml:space="preserve">42 Tahun 2 Bulan </v>
      </c>
      <c r="L235" s="23" t="s">
        <v>39</v>
      </c>
      <c r="M235" s="22" t="s">
        <v>165</v>
      </c>
      <c r="N235" s="21"/>
      <c r="O235" s="42" t="s">
        <v>473</v>
      </c>
      <c r="P235" s="202">
        <v>39084</v>
      </c>
      <c r="Q235" s="34" t="str">
        <f t="shared" ca="1" si="19"/>
        <v>18 Tahun 10 Bulan</v>
      </c>
      <c r="R235" s="12"/>
      <c r="S235" s="12"/>
      <c r="T235" s="12"/>
    </row>
    <row r="236" spans="1:20" ht="15.95" customHeight="1" x14ac:dyDescent="0.25">
      <c r="A236" s="9">
        <v>213</v>
      </c>
      <c r="B236" s="42">
        <v>3</v>
      </c>
      <c r="C236" s="23"/>
      <c r="D236" s="20" t="s">
        <v>897</v>
      </c>
      <c r="E236" s="22" t="s">
        <v>822</v>
      </c>
      <c r="F236" s="22" t="s">
        <v>542</v>
      </c>
      <c r="G236" s="21"/>
      <c r="H236" s="53" t="s">
        <v>207</v>
      </c>
      <c r="I236" s="56" t="s">
        <v>742</v>
      </c>
      <c r="J236" s="51">
        <v>28855</v>
      </c>
      <c r="K236" s="68" t="str">
        <f t="shared" ca="1" si="20"/>
        <v xml:space="preserve">46 Tahun 10 Bulan </v>
      </c>
      <c r="L236" s="23" t="s">
        <v>39</v>
      </c>
      <c r="M236" s="22" t="s">
        <v>769</v>
      </c>
      <c r="N236" s="21" t="s">
        <v>236</v>
      </c>
      <c r="O236" s="42" t="s">
        <v>473</v>
      </c>
      <c r="P236" s="202">
        <v>39084</v>
      </c>
      <c r="Q236" s="34" t="str">
        <f t="shared" ca="1" si="19"/>
        <v>18 Tahun 10 Bulan</v>
      </c>
      <c r="S236" s="12"/>
      <c r="T236" s="12"/>
    </row>
    <row r="237" spans="1:20" ht="15.95" customHeight="1" x14ac:dyDescent="0.25">
      <c r="A237" s="9">
        <v>214</v>
      </c>
      <c r="B237" s="42">
        <v>4</v>
      </c>
      <c r="C237" s="23"/>
      <c r="D237" s="21" t="s">
        <v>213</v>
      </c>
      <c r="E237" s="22"/>
      <c r="F237" s="22" t="s">
        <v>753</v>
      </c>
      <c r="G237" s="21"/>
      <c r="H237" s="53" t="s">
        <v>207</v>
      </c>
      <c r="I237" s="56" t="s">
        <v>742</v>
      </c>
      <c r="J237" s="51">
        <v>30560</v>
      </c>
      <c r="K237" s="68" t="str">
        <f t="shared" ca="1" si="20"/>
        <v xml:space="preserve">42 Tahun 2 Bulan </v>
      </c>
      <c r="L237" s="23" t="s">
        <v>39</v>
      </c>
      <c r="M237" s="22" t="s">
        <v>209</v>
      </c>
      <c r="N237" s="21"/>
      <c r="O237" s="42" t="s">
        <v>473</v>
      </c>
      <c r="P237" s="203">
        <v>39904</v>
      </c>
      <c r="Q237" s="34" t="str">
        <f t="shared" ca="1" si="19"/>
        <v>16 Tahun 7 Bulan</v>
      </c>
      <c r="S237" s="12"/>
      <c r="T237" s="12"/>
    </row>
    <row r="238" spans="1:20" ht="15.95" customHeight="1" x14ac:dyDescent="0.25">
      <c r="A238" s="9">
        <v>215</v>
      </c>
      <c r="B238" s="42">
        <v>5</v>
      </c>
      <c r="C238" s="23"/>
      <c r="D238" s="20" t="s">
        <v>214</v>
      </c>
      <c r="E238" s="22"/>
      <c r="F238" s="22" t="s">
        <v>542</v>
      </c>
      <c r="G238" s="21"/>
      <c r="H238" s="53" t="s">
        <v>207</v>
      </c>
      <c r="I238" s="56" t="s">
        <v>742</v>
      </c>
      <c r="J238" s="51">
        <v>29226</v>
      </c>
      <c r="K238" s="68" t="str">
        <f t="shared" ca="1" si="20"/>
        <v xml:space="preserve">45 Tahun 10 Bulan </v>
      </c>
      <c r="L238" s="23" t="s">
        <v>39</v>
      </c>
      <c r="M238" s="22" t="s">
        <v>165</v>
      </c>
      <c r="N238" s="21"/>
      <c r="O238" s="42" t="s">
        <v>473</v>
      </c>
      <c r="P238" s="203">
        <v>39904</v>
      </c>
      <c r="Q238" s="34" t="str">
        <f t="shared" ca="1" si="19"/>
        <v>16 Tahun 7 Bulan</v>
      </c>
      <c r="S238" s="12"/>
      <c r="T238" s="12"/>
    </row>
    <row r="239" spans="1:20" ht="15.95" customHeight="1" x14ac:dyDescent="0.25">
      <c r="A239" s="9">
        <v>216</v>
      </c>
      <c r="B239" s="42">
        <v>6</v>
      </c>
      <c r="C239" s="23"/>
      <c r="D239" s="21" t="s">
        <v>946</v>
      </c>
      <c r="E239" s="22" t="s">
        <v>860</v>
      </c>
      <c r="F239" s="22" t="s">
        <v>753</v>
      </c>
      <c r="G239" s="21"/>
      <c r="H239" s="53" t="s">
        <v>207</v>
      </c>
      <c r="I239" s="56" t="s">
        <v>742</v>
      </c>
      <c r="J239" s="51">
        <v>30958</v>
      </c>
      <c r="K239" s="68" t="str">
        <f t="shared" ca="1" si="20"/>
        <v xml:space="preserve">41 Tahun 1 Bulan </v>
      </c>
      <c r="L239" s="23" t="s">
        <v>39</v>
      </c>
      <c r="M239" s="22" t="s">
        <v>770</v>
      </c>
      <c r="N239" s="21" t="s">
        <v>775</v>
      </c>
      <c r="O239" s="42" t="s">
        <v>473</v>
      </c>
      <c r="P239" s="203">
        <v>40546</v>
      </c>
      <c r="Q239" s="34" t="str">
        <f t="shared" ca="1" si="19"/>
        <v>14 Tahun 10 Bulan</v>
      </c>
      <c r="S239" s="12"/>
      <c r="T239" s="12"/>
    </row>
    <row r="240" spans="1:20" ht="15.95" customHeight="1" x14ac:dyDescent="0.25">
      <c r="A240" s="9">
        <v>217</v>
      </c>
      <c r="B240" s="42">
        <v>7</v>
      </c>
      <c r="C240" s="23"/>
      <c r="D240" s="21" t="s">
        <v>215</v>
      </c>
      <c r="E240" s="22"/>
      <c r="F240" s="22" t="s">
        <v>753</v>
      </c>
      <c r="G240" s="21"/>
      <c r="H240" s="53" t="s">
        <v>207</v>
      </c>
      <c r="I240" s="56" t="s">
        <v>742</v>
      </c>
      <c r="J240" s="51">
        <v>34052</v>
      </c>
      <c r="K240" s="68" t="str">
        <f t="shared" ca="1" si="20"/>
        <v xml:space="preserve">32 Tahun 7 Bulan </v>
      </c>
      <c r="L240" s="23" t="s">
        <v>39</v>
      </c>
      <c r="M240" s="22" t="s">
        <v>209</v>
      </c>
      <c r="N240" s="21"/>
      <c r="O240" s="42" t="s">
        <v>473</v>
      </c>
      <c r="P240" s="203">
        <v>41183</v>
      </c>
      <c r="Q240" s="34" t="str">
        <f t="shared" ca="1" si="19"/>
        <v>13 Tahun 1 Bulan</v>
      </c>
      <c r="S240" s="12"/>
      <c r="T240" s="12"/>
    </row>
    <row r="241" spans="1:20" ht="15.95" customHeight="1" x14ac:dyDescent="0.25">
      <c r="A241" s="9">
        <v>218</v>
      </c>
      <c r="B241" s="42">
        <v>8</v>
      </c>
      <c r="C241" s="23"/>
      <c r="D241" s="21" t="s">
        <v>217</v>
      </c>
      <c r="E241" s="22"/>
      <c r="F241" s="22" t="s">
        <v>753</v>
      </c>
      <c r="G241" s="21"/>
      <c r="H241" s="53" t="s">
        <v>207</v>
      </c>
      <c r="I241" s="56" t="s">
        <v>742</v>
      </c>
      <c r="J241" s="51">
        <v>28911</v>
      </c>
      <c r="K241" s="68" t="str">
        <f t="shared" ca="1" si="20"/>
        <v xml:space="preserve">46 Tahun 8 Bulan </v>
      </c>
      <c r="L241" s="23" t="s">
        <v>39</v>
      </c>
      <c r="M241" s="22" t="s">
        <v>165</v>
      </c>
      <c r="N241" s="21"/>
      <c r="O241" s="42" t="s">
        <v>473</v>
      </c>
      <c r="P241" s="203">
        <v>41306</v>
      </c>
      <c r="Q241" s="34" t="str">
        <f t="shared" ca="1" si="19"/>
        <v>12 Tahun 9 Bulan</v>
      </c>
      <c r="S241" s="12"/>
      <c r="T241" s="12"/>
    </row>
    <row r="242" spans="1:20" ht="15.95" customHeight="1" x14ac:dyDescent="0.25">
      <c r="A242" s="9">
        <v>219</v>
      </c>
      <c r="B242" s="42">
        <v>9</v>
      </c>
      <c r="C242" s="23"/>
      <c r="D242" s="21" t="s">
        <v>218</v>
      </c>
      <c r="E242" s="22"/>
      <c r="F242" s="22" t="s">
        <v>753</v>
      </c>
      <c r="G242" s="21"/>
      <c r="H242" s="53" t="s">
        <v>207</v>
      </c>
      <c r="I242" s="56" t="s">
        <v>742</v>
      </c>
      <c r="J242" s="51">
        <v>32891</v>
      </c>
      <c r="K242" s="68" t="str">
        <f t="shared" ca="1" si="20"/>
        <v xml:space="preserve">35 Tahun 10 Bulan </v>
      </c>
      <c r="L242" s="23" t="s">
        <v>39</v>
      </c>
      <c r="M242" s="22" t="s">
        <v>165</v>
      </c>
      <c r="N242" s="21"/>
      <c r="O242" s="42" t="s">
        <v>473</v>
      </c>
      <c r="P242" s="203">
        <v>41641</v>
      </c>
      <c r="Q242" s="34" t="str">
        <f t="shared" ca="1" si="19"/>
        <v>11 Tahun 10 Bulan</v>
      </c>
      <c r="S242" s="12"/>
      <c r="T242" s="12"/>
    </row>
    <row r="243" spans="1:20" ht="15.95" customHeight="1" x14ac:dyDescent="0.25">
      <c r="A243" s="9">
        <v>220</v>
      </c>
      <c r="B243" s="42">
        <v>10</v>
      </c>
      <c r="C243" s="23"/>
      <c r="D243" s="21" t="s">
        <v>219</v>
      </c>
      <c r="E243" s="22"/>
      <c r="F243" s="22" t="s">
        <v>753</v>
      </c>
      <c r="G243" s="21"/>
      <c r="H243" s="53" t="s">
        <v>207</v>
      </c>
      <c r="I243" s="56" t="s">
        <v>749</v>
      </c>
      <c r="J243" s="51">
        <v>35901</v>
      </c>
      <c r="K243" s="68" t="str">
        <f t="shared" ca="1" si="20"/>
        <v xml:space="preserve">27 Tahun 7 Bulan </v>
      </c>
      <c r="L243" s="23" t="s">
        <v>39</v>
      </c>
      <c r="M243" s="22" t="s">
        <v>209</v>
      </c>
      <c r="N243" s="21"/>
      <c r="O243" s="42" t="s">
        <v>473</v>
      </c>
      <c r="P243" s="203">
        <v>43374</v>
      </c>
      <c r="Q243" s="34" t="str">
        <f t="shared" ca="1" si="19"/>
        <v>7 Tahun 1 Bulan</v>
      </c>
      <c r="S243" s="12"/>
      <c r="T243" s="12"/>
    </row>
    <row r="244" spans="1:20" ht="15.95" customHeight="1" x14ac:dyDescent="0.25">
      <c r="A244" s="9">
        <v>221</v>
      </c>
      <c r="B244" s="42">
        <v>11</v>
      </c>
      <c r="C244" s="23"/>
      <c r="D244" s="21" t="s">
        <v>220</v>
      </c>
      <c r="E244" s="22"/>
      <c r="F244" s="22" t="s">
        <v>753</v>
      </c>
      <c r="G244" s="21"/>
      <c r="H244" s="53" t="s">
        <v>207</v>
      </c>
      <c r="I244" s="56" t="s">
        <v>742</v>
      </c>
      <c r="J244" s="51">
        <v>32801</v>
      </c>
      <c r="K244" s="68" t="str">
        <f t="shared" ca="1" si="20"/>
        <v xml:space="preserve">36 Tahun 1 Bulan </v>
      </c>
      <c r="L244" s="23" t="s">
        <v>39</v>
      </c>
      <c r="M244" s="22" t="s">
        <v>209</v>
      </c>
      <c r="N244" s="21"/>
      <c r="O244" s="42" t="s">
        <v>473</v>
      </c>
      <c r="P244" s="203">
        <v>43374</v>
      </c>
      <c r="Q244" s="34" t="str">
        <f t="shared" ca="1" si="19"/>
        <v>7 Tahun 1 Bulan</v>
      </c>
      <c r="S244" s="12"/>
      <c r="T244" s="12"/>
    </row>
    <row r="245" spans="1:20" ht="15.95" customHeight="1" x14ac:dyDescent="0.25">
      <c r="A245" s="9">
        <v>222</v>
      </c>
      <c r="B245" s="42">
        <v>12</v>
      </c>
      <c r="C245" s="23"/>
      <c r="D245" s="21" t="s">
        <v>56</v>
      </c>
      <c r="E245" s="22" t="s">
        <v>825</v>
      </c>
      <c r="F245" s="22" t="s">
        <v>753</v>
      </c>
      <c r="G245" s="21"/>
      <c r="H245" s="53" t="s">
        <v>186</v>
      </c>
      <c r="I245" s="56" t="s">
        <v>746</v>
      </c>
      <c r="J245" s="51">
        <v>33499</v>
      </c>
      <c r="K245" s="68" t="str">
        <f t="shared" ca="1" si="20"/>
        <v xml:space="preserve">34 Tahun 2 Bulan </v>
      </c>
      <c r="L245" s="23" t="s">
        <v>39</v>
      </c>
      <c r="M245" s="22" t="s">
        <v>166</v>
      </c>
      <c r="N245" s="23" t="s">
        <v>227</v>
      </c>
      <c r="O245" s="42" t="s">
        <v>473</v>
      </c>
      <c r="P245" s="203">
        <v>43374</v>
      </c>
      <c r="Q245" s="34" t="str">
        <f t="shared" ca="1" si="19"/>
        <v>7 Tahun 1 Bulan</v>
      </c>
      <c r="S245" s="12"/>
      <c r="T245" s="12"/>
    </row>
    <row r="246" spans="1:20" ht="15.95" customHeight="1" x14ac:dyDescent="0.25">
      <c r="A246" s="9">
        <v>223</v>
      </c>
      <c r="B246" s="42">
        <v>13</v>
      </c>
      <c r="C246" s="23"/>
      <c r="D246" s="21" t="s">
        <v>62</v>
      </c>
      <c r="E246" s="22" t="s">
        <v>860</v>
      </c>
      <c r="F246" s="22" t="s">
        <v>753</v>
      </c>
      <c r="G246" s="21"/>
      <c r="H246" s="53" t="s">
        <v>186</v>
      </c>
      <c r="I246" s="56" t="s">
        <v>742</v>
      </c>
      <c r="J246" s="51">
        <v>32049</v>
      </c>
      <c r="K246" s="68" t="str">
        <f t="shared" ca="1" si="20"/>
        <v xml:space="preserve">38 Tahun 1 Bulan </v>
      </c>
      <c r="L246" s="23" t="s">
        <v>39</v>
      </c>
      <c r="M246" s="22" t="s">
        <v>167</v>
      </c>
      <c r="N246" s="23" t="s">
        <v>273</v>
      </c>
      <c r="O246" s="42" t="s">
        <v>473</v>
      </c>
      <c r="P246" s="203">
        <v>42828</v>
      </c>
      <c r="Q246" s="34" t="str">
        <f t="shared" ca="1" si="19"/>
        <v>8 Tahun 7 Bulan</v>
      </c>
      <c r="S246" s="12"/>
      <c r="T246" s="12"/>
    </row>
    <row r="247" spans="1:20" ht="15.95" customHeight="1" x14ac:dyDescent="0.25">
      <c r="A247" s="9">
        <v>224</v>
      </c>
      <c r="B247" s="42">
        <v>14</v>
      </c>
      <c r="C247" s="23"/>
      <c r="D247" s="21" t="s">
        <v>66</v>
      </c>
      <c r="E247" s="22" t="s">
        <v>824</v>
      </c>
      <c r="F247" s="22" t="s">
        <v>753</v>
      </c>
      <c r="G247" s="21"/>
      <c r="H247" s="53" t="s">
        <v>186</v>
      </c>
      <c r="I247" s="56" t="s">
        <v>742</v>
      </c>
      <c r="J247" s="51">
        <v>32036</v>
      </c>
      <c r="K247" s="68" t="str">
        <f t="shared" ca="1" si="20"/>
        <v xml:space="preserve">38 Tahun 2 Bulan </v>
      </c>
      <c r="L247" s="23" t="s">
        <v>39</v>
      </c>
      <c r="M247" s="22" t="s">
        <v>166</v>
      </c>
      <c r="N247" s="23" t="s">
        <v>224</v>
      </c>
      <c r="O247" s="42" t="s">
        <v>473</v>
      </c>
      <c r="P247" s="203">
        <v>42828</v>
      </c>
      <c r="Q247" s="34" t="str">
        <f t="shared" ca="1" si="19"/>
        <v>8 Tahun 7 Bulan</v>
      </c>
      <c r="S247" s="12"/>
      <c r="T247" s="12"/>
    </row>
    <row r="248" spans="1:20" ht="15.95" customHeight="1" x14ac:dyDescent="0.25">
      <c r="A248" s="9">
        <v>225</v>
      </c>
      <c r="B248" s="42">
        <v>15</v>
      </c>
      <c r="C248" s="23"/>
      <c r="D248" s="21" t="s">
        <v>67</v>
      </c>
      <c r="E248" s="22" t="s">
        <v>949</v>
      </c>
      <c r="F248" s="22" t="s">
        <v>753</v>
      </c>
      <c r="G248" s="21"/>
      <c r="H248" s="53" t="s">
        <v>187</v>
      </c>
      <c r="I248" s="56" t="s">
        <v>742</v>
      </c>
      <c r="J248" s="51">
        <v>30944</v>
      </c>
      <c r="K248" s="68" t="str">
        <f t="shared" ca="1" si="20"/>
        <v xml:space="preserve">41 Tahun 2 Bulan </v>
      </c>
      <c r="L248" s="23" t="s">
        <v>39</v>
      </c>
      <c r="M248" s="22" t="s">
        <v>166</v>
      </c>
      <c r="N248" s="23" t="s">
        <v>252</v>
      </c>
      <c r="O248" s="42" t="s">
        <v>473</v>
      </c>
      <c r="P248" s="203">
        <v>42916</v>
      </c>
      <c r="Q248" s="34" t="str">
        <f t="shared" ca="1" si="19"/>
        <v>8 Tahun 4 Bulan</v>
      </c>
      <c r="S248" s="12"/>
      <c r="T248" s="12"/>
    </row>
    <row r="249" spans="1:20" ht="15.95" customHeight="1" x14ac:dyDescent="0.25">
      <c r="A249" s="9">
        <v>226</v>
      </c>
      <c r="B249" s="42">
        <v>16</v>
      </c>
      <c r="C249" s="23"/>
      <c r="D249" s="21" t="s">
        <v>70</v>
      </c>
      <c r="E249" s="22" t="s">
        <v>831</v>
      </c>
      <c r="F249" s="22" t="s">
        <v>753</v>
      </c>
      <c r="G249" s="21"/>
      <c r="H249" s="53" t="s">
        <v>187</v>
      </c>
      <c r="I249" s="56" t="s">
        <v>742</v>
      </c>
      <c r="J249" s="51">
        <v>34271</v>
      </c>
      <c r="K249" s="68" t="str">
        <f t="shared" ca="1" si="20"/>
        <v xml:space="preserve">32 Tahun 0 Bulan </v>
      </c>
      <c r="L249" s="23" t="s">
        <v>39</v>
      </c>
      <c r="M249" s="22" t="s">
        <v>166</v>
      </c>
      <c r="N249" s="23" t="s">
        <v>251</v>
      </c>
      <c r="O249" s="42" t="s">
        <v>473</v>
      </c>
      <c r="P249" s="203">
        <v>42916</v>
      </c>
      <c r="Q249" s="34" t="str">
        <f t="shared" ca="1" si="19"/>
        <v>8 Tahun 4 Bulan</v>
      </c>
      <c r="S249" s="12"/>
      <c r="T249" s="12"/>
    </row>
    <row r="250" spans="1:20" ht="15.95" customHeight="1" x14ac:dyDescent="0.25">
      <c r="A250" s="9">
        <v>227</v>
      </c>
      <c r="B250" s="42">
        <v>17</v>
      </c>
      <c r="C250" s="23"/>
      <c r="D250" s="21" t="s">
        <v>83</v>
      </c>
      <c r="E250" s="22" t="s">
        <v>950</v>
      </c>
      <c r="F250" s="22" t="s">
        <v>753</v>
      </c>
      <c r="G250" s="21"/>
      <c r="H250" s="53" t="s">
        <v>187</v>
      </c>
      <c r="I250" s="56" t="s">
        <v>742</v>
      </c>
      <c r="J250" s="51">
        <v>33447</v>
      </c>
      <c r="K250" s="68" t="str">
        <f t="shared" ca="1" si="20"/>
        <v xml:space="preserve">34 Tahun 3 Bulan </v>
      </c>
      <c r="L250" s="23" t="s">
        <v>39</v>
      </c>
      <c r="M250" s="22" t="s">
        <v>166</v>
      </c>
      <c r="N250" s="23" t="s">
        <v>253</v>
      </c>
      <c r="O250" s="42" t="s">
        <v>473</v>
      </c>
      <c r="P250" s="203">
        <v>42916</v>
      </c>
      <c r="Q250" s="34" t="str">
        <f t="shared" ca="1" si="19"/>
        <v>8 Tahun 4 Bulan</v>
      </c>
      <c r="S250" s="12"/>
      <c r="T250" s="12"/>
    </row>
    <row r="251" spans="1:20" ht="15.95" customHeight="1" x14ac:dyDescent="0.25">
      <c r="A251" s="9">
        <v>228</v>
      </c>
      <c r="B251" s="42">
        <v>18</v>
      </c>
      <c r="C251" s="23"/>
      <c r="D251" s="21" t="s">
        <v>945</v>
      </c>
      <c r="E251" s="22"/>
      <c r="F251" s="22" t="s">
        <v>753</v>
      </c>
      <c r="G251" s="21"/>
      <c r="H251" s="53" t="s">
        <v>187</v>
      </c>
      <c r="I251" s="56" t="s">
        <v>742</v>
      </c>
      <c r="J251" s="51">
        <v>35429</v>
      </c>
      <c r="K251" s="68" t="str">
        <f t="shared" ca="1" si="20"/>
        <v xml:space="preserve">28 Tahun 10 Bulan </v>
      </c>
      <c r="L251" s="23" t="s">
        <v>39</v>
      </c>
      <c r="M251" s="22" t="s">
        <v>169</v>
      </c>
      <c r="N251" s="23" t="s">
        <v>239</v>
      </c>
      <c r="O251" s="42" t="s">
        <v>473</v>
      </c>
      <c r="P251" s="203">
        <v>42916</v>
      </c>
      <c r="Q251" s="34" t="str">
        <f t="shared" ca="1" si="19"/>
        <v>8 Tahun 4 Bulan</v>
      </c>
      <c r="S251" s="12"/>
      <c r="T251" s="12"/>
    </row>
    <row r="252" spans="1:20" ht="15.95" customHeight="1" x14ac:dyDescent="0.25">
      <c r="A252" s="9">
        <v>229</v>
      </c>
      <c r="B252" s="42">
        <v>19</v>
      </c>
      <c r="C252" s="23"/>
      <c r="D252" s="21" t="s">
        <v>84</v>
      </c>
      <c r="E252" s="22"/>
      <c r="F252" s="22" t="s">
        <v>753</v>
      </c>
      <c r="G252" s="21"/>
      <c r="H252" s="53" t="s">
        <v>187</v>
      </c>
      <c r="I252" s="56" t="s">
        <v>742</v>
      </c>
      <c r="J252" s="51">
        <v>35936</v>
      </c>
      <c r="K252" s="68" t="str">
        <f t="shared" ca="1" si="20"/>
        <v xml:space="preserve">27 Tahun 5 Bulan </v>
      </c>
      <c r="L252" s="23" t="s">
        <v>39</v>
      </c>
      <c r="M252" s="22" t="s">
        <v>165</v>
      </c>
      <c r="N252" s="23" t="s">
        <v>225</v>
      </c>
      <c r="O252" s="42" t="s">
        <v>473</v>
      </c>
      <c r="P252" s="203">
        <v>42916</v>
      </c>
      <c r="Q252" s="34" t="str">
        <f t="shared" ca="1" si="19"/>
        <v>8 Tahun 4 Bulan</v>
      </c>
      <c r="S252" s="12"/>
      <c r="T252" s="12"/>
    </row>
    <row r="253" spans="1:20" ht="15.95" customHeight="1" x14ac:dyDescent="0.25">
      <c r="A253" s="9">
        <v>230</v>
      </c>
      <c r="B253" s="42">
        <v>20</v>
      </c>
      <c r="C253" s="23"/>
      <c r="D253" s="21" t="s">
        <v>87</v>
      </c>
      <c r="E253" s="22"/>
      <c r="F253" s="22" t="s">
        <v>753</v>
      </c>
      <c r="G253" s="21"/>
      <c r="H253" s="53" t="s">
        <v>188</v>
      </c>
      <c r="I253" s="56" t="s">
        <v>742</v>
      </c>
      <c r="J253" s="51">
        <v>34787</v>
      </c>
      <c r="K253" s="68" t="str">
        <f t="shared" ca="1" si="20"/>
        <v xml:space="preserve">30 Tahun 7 Bulan </v>
      </c>
      <c r="L253" s="23" t="s">
        <v>39</v>
      </c>
      <c r="M253" s="22" t="s">
        <v>169</v>
      </c>
      <c r="N253" s="23" t="s">
        <v>222</v>
      </c>
      <c r="O253" s="42" t="s">
        <v>473</v>
      </c>
      <c r="P253" s="203">
        <v>43009</v>
      </c>
      <c r="Q253" s="34" t="str">
        <f t="shared" ca="1" si="19"/>
        <v>8 Tahun 1 Bulan</v>
      </c>
      <c r="S253" s="12"/>
      <c r="T253" s="12"/>
    </row>
    <row r="254" spans="1:20" ht="15.95" customHeight="1" x14ac:dyDescent="0.25">
      <c r="A254" s="9">
        <v>231</v>
      </c>
      <c r="B254" s="42">
        <v>21</v>
      </c>
      <c r="C254" s="23"/>
      <c r="D254" s="20" t="s">
        <v>951</v>
      </c>
      <c r="E254" s="22" t="s">
        <v>831</v>
      </c>
      <c r="F254" s="22" t="s">
        <v>542</v>
      </c>
      <c r="G254" s="21"/>
      <c r="H254" s="53" t="s">
        <v>188</v>
      </c>
      <c r="I254" s="56" t="s">
        <v>749</v>
      </c>
      <c r="J254" s="51">
        <v>33648</v>
      </c>
      <c r="K254" s="68" t="str">
        <f t="shared" ca="1" si="20"/>
        <v xml:space="preserve">33 Tahun 9 Bulan </v>
      </c>
      <c r="L254" s="23" t="s">
        <v>39</v>
      </c>
      <c r="M254" s="22" t="s">
        <v>166</v>
      </c>
      <c r="N254" s="23" t="s">
        <v>255</v>
      </c>
      <c r="O254" s="42" t="s">
        <v>473</v>
      </c>
      <c r="P254" s="203">
        <v>43009</v>
      </c>
      <c r="Q254" s="34" t="str">
        <f t="shared" ca="1" si="19"/>
        <v>8 Tahun 1 Bulan</v>
      </c>
      <c r="S254" s="12"/>
      <c r="T254" s="12"/>
    </row>
    <row r="255" spans="1:20" ht="15.95" customHeight="1" x14ac:dyDescent="0.25">
      <c r="A255" s="9">
        <v>232</v>
      </c>
      <c r="B255" s="42">
        <v>22</v>
      </c>
      <c r="C255" s="23"/>
      <c r="D255" s="21" t="s">
        <v>953</v>
      </c>
      <c r="E255" s="22" t="s">
        <v>831</v>
      </c>
      <c r="F255" s="22" t="s">
        <v>753</v>
      </c>
      <c r="G255" s="21"/>
      <c r="H255" s="53" t="s">
        <v>188</v>
      </c>
      <c r="I255" s="56" t="s">
        <v>742</v>
      </c>
      <c r="J255" s="51">
        <v>33075</v>
      </c>
      <c r="K255" s="68" t="str">
        <f t="shared" ca="1" si="20"/>
        <v xml:space="preserve">35 Tahun 3 Bulan </v>
      </c>
      <c r="L255" s="23" t="s">
        <v>39</v>
      </c>
      <c r="M255" s="22" t="s">
        <v>166</v>
      </c>
      <c r="N255" s="23" t="s">
        <v>255</v>
      </c>
      <c r="O255" s="42" t="s">
        <v>473</v>
      </c>
      <c r="P255" s="203">
        <v>43009</v>
      </c>
      <c r="Q255" s="34" t="str">
        <f t="shared" ca="1" si="19"/>
        <v>8 Tahun 1 Bulan</v>
      </c>
      <c r="S255" s="12"/>
      <c r="T255" s="12"/>
    </row>
    <row r="256" spans="1:20" ht="15.95" customHeight="1" x14ac:dyDescent="0.25">
      <c r="A256" s="9">
        <v>233</v>
      </c>
      <c r="B256" s="42">
        <v>23</v>
      </c>
      <c r="C256" s="23"/>
      <c r="D256" s="21" t="s">
        <v>94</v>
      </c>
      <c r="E256" s="22"/>
      <c r="F256" s="22" t="s">
        <v>753</v>
      </c>
      <c r="G256" s="21"/>
      <c r="H256" s="53" t="s">
        <v>188</v>
      </c>
      <c r="I256" s="56" t="s">
        <v>742</v>
      </c>
      <c r="J256" s="51">
        <v>33094</v>
      </c>
      <c r="K256" s="68" t="str">
        <f t="shared" ca="1" si="20"/>
        <v xml:space="preserve">35 Tahun 3 Bulan </v>
      </c>
      <c r="L256" s="23" t="s">
        <v>39</v>
      </c>
      <c r="M256" s="22" t="s">
        <v>169</v>
      </c>
      <c r="N256" s="23" t="s">
        <v>222</v>
      </c>
      <c r="O256" s="42" t="s">
        <v>473</v>
      </c>
      <c r="P256" s="203">
        <v>43009</v>
      </c>
      <c r="Q256" s="34" t="str">
        <f t="shared" ca="1" si="19"/>
        <v>8 Tahun 1 Bulan</v>
      </c>
      <c r="S256" s="12"/>
      <c r="T256" s="12"/>
    </row>
    <row r="257" spans="1:20" ht="15.95" customHeight="1" x14ac:dyDescent="0.25">
      <c r="A257" s="9">
        <v>234</v>
      </c>
      <c r="B257" s="42">
        <v>24</v>
      </c>
      <c r="C257" s="23"/>
      <c r="D257" s="21" t="s">
        <v>1218</v>
      </c>
      <c r="E257" s="22"/>
      <c r="F257" s="22" t="s">
        <v>753</v>
      </c>
      <c r="G257" s="21"/>
      <c r="H257" s="53" t="s">
        <v>188</v>
      </c>
      <c r="I257" s="56" t="s">
        <v>749</v>
      </c>
      <c r="J257" s="51">
        <v>36227</v>
      </c>
      <c r="K257" s="68" t="str">
        <f t="shared" ca="1" si="20"/>
        <v xml:space="preserve">26 Tahun 8 Bulan </v>
      </c>
      <c r="L257" s="23" t="s">
        <v>39</v>
      </c>
      <c r="M257" s="22" t="s">
        <v>169</v>
      </c>
      <c r="N257" s="23" t="s">
        <v>239</v>
      </c>
      <c r="O257" s="42" t="s">
        <v>473</v>
      </c>
      <c r="P257" s="203">
        <v>43009</v>
      </c>
      <c r="Q257" s="34" t="str">
        <f t="shared" ca="1" si="19"/>
        <v>8 Tahun 1 Bulan</v>
      </c>
      <c r="S257" s="12"/>
      <c r="T257" s="12"/>
    </row>
    <row r="258" spans="1:20" ht="15.95" customHeight="1" x14ac:dyDescent="0.25">
      <c r="A258" s="9">
        <v>235</v>
      </c>
      <c r="B258" s="42">
        <v>25</v>
      </c>
      <c r="C258" s="23"/>
      <c r="D258" s="21" t="s">
        <v>816</v>
      </c>
      <c r="E258" s="22"/>
      <c r="F258" s="22" t="s">
        <v>753</v>
      </c>
      <c r="G258" s="21"/>
      <c r="H258" s="53" t="s">
        <v>188</v>
      </c>
      <c r="I258" s="56" t="s">
        <v>742</v>
      </c>
      <c r="J258" s="51">
        <v>30877</v>
      </c>
      <c r="K258" s="68" t="str">
        <f t="shared" ca="1" si="20"/>
        <v xml:space="preserve">41 Tahun 4 Bulan </v>
      </c>
      <c r="L258" s="23" t="s">
        <v>39</v>
      </c>
      <c r="M258" s="22" t="s">
        <v>165</v>
      </c>
      <c r="N258" s="23" t="s">
        <v>225</v>
      </c>
      <c r="O258" s="42" t="s">
        <v>473</v>
      </c>
      <c r="P258" s="203">
        <v>43009</v>
      </c>
      <c r="Q258" s="34" t="str">
        <f t="shared" ca="1" si="19"/>
        <v>8 Tahun 1 Bulan</v>
      </c>
      <c r="S258" s="12"/>
      <c r="T258" s="12"/>
    </row>
    <row r="259" spans="1:20" ht="15.95" customHeight="1" x14ac:dyDescent="0.25">
      <c r="A259" s="9">
        <v>236</v>
      </c>
      <c r="B259" s="42">
        <v>26</v>
      </c>
      <c r="C259" s="23"/>
      <c r="D259" s="21" t="s">
        <v>817</v>
      </c>
      <c r="E259" s="22"/>
      <c r="F259" s="22" t="s">
        <v>753</v>
      </c>
      <c r="G259" s="21"/>
      <c r="H259" s="53" t="s">
        <v>188</v>
      </c>
      <c r="I259" s="56" t="s">
        <v>742</v>
      </c>
      <c r="J259" s="51">
        <v>35448</v>
      </c>
      <c r="K259" s="68" t="str">
        <f t="shared" ca="1" si="20"/>
        <v xml:space="preserve">28 Tahun 10 Bulan </v>
      </c>
      <c r="L259" s="23" t="s">
        <v>39</v>
      </c>
      <c r="M259" s="22" t="s">
        <v>165</v>
      </c>
      <c r="N259" s="23" t="s">
        <v>225</v>
      </c>
      <c r="O259" s="42" t="s">
        <v>473</v>
      </c>
      <c r="P259" s="203">
        <v>43040</v>
      </c>
      <c r="Q259" s="34" t="str">
        <f t="shared" ca="1" si="19"/>
        <v>8 Tahun 0 Bulan</v>
      </c>
      <c r="S259" s="12"/>
      <c r="T259" s="12"/>
    </row>
    <row r="260" spans="1:20" ht="15.95" customHeight="1" x14ac:dyDescent="0.25">
      <c r="A260" s="9">
        <v>237</v>
      </c>
      <c r="B260" s="42">
        <v>27</v>
      </c>
      <c r="C260" s="23"/>
      <c r="D260" s="21" t="s">
        <v>818</v>
      </c>
      <c r="E260" s="22"/>
      <c r="F260" s="22" t="s">
        <v>753</v>
      </c>
      <c r="G260" s="21"/>
      <c r="H260" s="53" t="s">
        <v>188</v>
      </c>
      <c r="I260" s="56" t="s">
        <v>742</v>
      </c>
      <c r="J260" s="51">
        <v>33358</v>
      </c>
      <c r="K260" s="68" t="str">
        <f t="shared" ca="1" si="20"/>
        <v xml:space="preserve">34 Tahun 6 Bulan </v>
      </c>
      <c r="L260" s="23" t="s">
        <v>39</v>
      </c>
      <c r="M260" s="22" t="s">
        <v>169</v>
      </c>
      <c r="N260" s="23" t="s">
        <v>259</v>
      </c>
      <c r="O260" s="42" t="s">
        <v>473</v>
      </c>
      <c r="P260" s="203">
        <v>43040</v>
      </c>
      <c r="Q260" s="34" t="str">
        <f t="shared" ca="1" si="19"/>
        <v>8 Tahun 0 Bulan</v>
      </c>
      <c r="S260" s="12"/>
      <c r="T260" s="12"/>
    </row>
    <row r="261" spans="1:20" ht="15.95" customHeight="1" x14ac:dyDescent="0.25">
      <c r="A261" s="9">
        <v>238</v>
      </c>
      <c r="B261" s="42">
        <v>28</v>
      </c>
      <c r="C261" s="23"/>
      <c r="D261" s="20" t="s">
        <v>103</v>
      </c>
      <c r="E261" s="22"/>
      <c r="F261" s="22" t="s">
        <v>542</v>
      </c>
      <c r="G261" s="21"/>
      <c r="H261" s="53" t="s">
        <v>188</v>
      </c>
      <c r="I261" s="56" t="s">
        <v>742</v>
      </c>
      <c r="J261" s="51">
        <v>36558</v>
      </c>
      <c r="K261" s="68" t="str">
        <f t="shared" ca="1" si="20"/>
        <v xml:space="preserve">25 Tahun 9 Bulan </v>
      </c>
      <c r="L261" s="23" t="s">
        <v>39</v>
      </c>
      <c r="M261" s="22" t="s">
        <v>165</v>
      </c>
      <c r="N261" s="23" t="s">
        <v>225</v>
      </c>
      <c r="O261" s="42" t="s">
        <v>473</v>
      </c>
      <c r="P261" s="203">
        <v>43040</v>
      </c>
      <c r="Q261" s="34" t="str">
        <f t="shared" ca="1" si="19"/>
        <v>8 Tahun 0 Bulan</v>
      </c>
      <c r="S261" s="12"/>
      <c r="T261" s="12"/>
    </row>
    <row r="262" spans="1:20" ht="15.95" customHeight="1" x14ac:dyDescent="0.25">
      <c r="A262" s="9">
        <v>239</v>
      </c>
      <c r="B262" s="42">
        <v>29</v>
      </c>
      <c r="C262" s="23"/>
      <c r="D262" s="21" t="s">
        <v>391</v>
      </c>
      <c r="E262" s="22"/>
      <c r="F262" s="22" t="s">
        <v>753</v>
      </c>
      <c r="G262" s="21"/>
      <c r="H262" s="53" t="s">
        <v>189</v>
      </c>
      <c r="I262" s="56" t="s">
        <v>742</v>
      </c>
      <c r="J262" s="51">
        <v>35281</v>
      </c>
      <c r="K262" s="68" t="str">
        <f t="shared" ca="1" si="20"/>
        <v xml:space="preserve">29 Tahun 3 Bulan </v>
      </c>
      <c r="L262" s="23" t="s">
        <v>39</v>
      </c>
      <c r="M262" s="22" t="s">
        <v>169</v>
      </c>
      <c r="N262" s="23" t="s">
        <v>222</v>
      </c>
      <c r="O262" s="42" t="s">
        <v>473</v>
      </c>
      <c r="P262" s="203">
        <v>43102</v>
      </c>
      <c r="Q262" s="34" t="str">
        <f t="shared" ca="1" si="19"/>
        <v>7 Tahun 10 Bulan</v>
      </c>
      <c r="S262" s="12"/>
      <c r="T262" s="12"/>
    </row>
    <row r="263" spans="1:20" ht="15.95" customHeight="1" x14ac:dyDescent="0.25">
      <c r="A263" s="9">
        <v>240</v>
      </c>
      <c r="B263" s="42">
        <v>30</v>
      </c>
      <c r="C263" s="23"/>
      <c r="D263" s="21" t="s">
        <v>470</v>
      </c>
      <c r="E263" s="22"/>
      <c r="F263" s="22" t="s">
        <v>753</v>
      </c>
      <c r="G263" s="21"/>
      <c r="H263" s="53" t="s">
        <v>463</v>
      </c>
      <c r="I263" s="56" t="s">
        <v>742</v>
      </c>
      <c r="J263" s="51">
        <v>36087</v>
      </c>
      <c r="K263" s="68" t="str">
        <f t="shared" ca="1" si="20"/>
        <v xml:space="preserve">27 Tahun 1 Bulan </v>
      </c>
      <c r="L263" s="23" t="s">
        <v>39</v>
      </c>
      <c r="M263" s="206" t="s">
        <v>169</v>
      </c>
      <c r="N263" s="207" t="s">
        <v>305</v>
      </c>
      <c r="O263" s="42" t="s">
        <v>473</v>
      </c>
      <c r="P263" s="203">
        <v>44195</v>
      </c>
      <c r="Q263" s="34" t="str">
        <f t="shared" ca="1" si="19"/>
        <v>4 Tahun 10 Bulan</v>
      </c>
      <c r="S263" s="12"/>
      <c r="T263" s="12"/>
    </row>
    <row r="264" spans="1:20" ht="15.95" customHeight="1" x14ac:dyDescent="0.25">
      <c r="A264" s="9">
        <v>241</v>
      </c>
      <c r="B264" s="42">
        <v>31</v>
      </c>
      <c r="C264" s="347"/>
      <c r="D264" s="257" t="s">
        <v>954</v>
      </c>
      <c r="E264" s="22"/>
      <c r="F264" s="22" t="s">
        <v>753</v>
      </c>
      <c r="G264" s="21"/>
      <c r="H264" s="53" t="s">
        <v>463</v>
      </c>
      <c r="I264" s="56" t="s">
        <v>742</v>
      </c>
      <c r="J264" s="51">
        <v>36645</v>
      </c>
      <c r="K264" s="68" t="str">
        <f t="shared" ca="1" si="20"/>
        <v xml:space="preserve">25 Tahun 6 Bulan </v>
      </c>
      <c r="L264" s="23" t="s">
        <v>39</v>
      </c>
      <c r="M264" s="22" t="s">
        <v>165</v>
      </c>
      <c r="N264" s="19"/>
      <c r="O264" s="42" t="s">
        <v>473</v>
      </c>
      <c r="P264" s="203">
        <v>44208</v>
      </c>
      <c r="Q264" s="34" t="str">
        <f t="shared" ca="1" si="19"/>
        <v>4 Tahun 10 Bulan</v>
      </c>
      <c r="S264" s="12"/>
      <c r="T264" s="12"/>
    </row>
    <row r="265" spans="1:20" ht="15.95" customHeight="1" x14ac:dyDescent="0.25">
      <c r="A265" s="9">
        <v>242</v>
      </c>
      <c r="B265" s="42">
        <v>32</v>
      </c>
      <c r="C265" s="23"/>
      <c r="D265" s="257" t="s">
        <v>533</v>
      </c>
      <c r="E265" s="22"/>
      <c r="F265" s="22" t="s">
        <v>753</v>
      </c>
      <c r="G265" s="21"/>
      <c r="H265" s="53" t="s">
        <v>463</v>
      </c>
      <c r="I265" s="56" t="s">
        <v>742</v>
      </c>
      <c r="J265" s="51">
        <v>36408</v>
      </c>
      <c r="K265" s="68" t="str">
        <f t="shared" ca="1" si="20"/>
        <v xml:space="preserve">26 Tahun 2 Bulan </v>
      </c>
      <c r="L265" s="23" t="s">
        <v>39</v>
      </c>
      <c r="M265" s="206" t="s">
        <v>169</v>
      </c>
      <c r="N265" s="207" t="s">
        <v>305</v>
      </c>
      <c r="O265" s="42" t="s">
        <v>473</v>
      </c>
      <c r="P265" s="203">
        <v>44378</v>
      </c>
      <c r="Q265" s="34" t="str">
        <f t="shared" ca="1" si="19"/>
        <v>4 Tahun 4 Bulan</v>
      </c>
      <c r="S265" s="12"/>
      <c r="T265" s="12"/>
    </row>
    <row r="266" spans="1:20" ht="15.95" customHeight="1" x14ac:dyDescent="0.25">
      <c r="A266" s="9">
        <v>243</v>
      </c>
      <c r="B266" s="42">
        <v>33</v>
      </c>
      <c r="C266" s="347"/>
      <c r="D266" s="255" t="s">
        <v>540</v>
      </c>
      <c r="E266" s="22"/>
      <c r="F266" s="22" t="s">
        <v>753</v>
      </c>
      <c r="G266" s="21"/>
      <c r="H266" s="53" t="s">
        <v>529</v>
      </c>
      <c r="I266" s="56" t="s">
        <v>742</v>
      </c>
      <c r="J266" s="51">
        <v>38137</v>
      </c>
      <c r="K266" s="68" t="str">
        <f t="shared" ca="1" si="20"/>
        <v xml:space="preserve">21 Tahun 5 Bulan </v>
      </c>
      <c r="L266" s="23" t="s">
        <v>39</v>
      </c>
      <c r="M266" s="102" t="s">
        <v>165</v>
      </c>
      <c r="N266" s="21" t="s">
        <v>225</v>
      </c>
      <c r="O266" s="42" t="s">
        <v>473</v>
      </c>
      <c r="P266" s="203">
        <v>44712</v>
      </c>
      <c r="Q266" s="34" t="str">
        <f t="shared" ref="Q266:Q288" ca="1" si="21">DATEDIF(P266,TODAY(),"y")&amp;" Tahun "&amp;DATEDIF(P266,TODAY(),"ym")&amp;" Bulan"</f>
        <v>3 Tahun 5 Bulan</v>
      </c>
      <c r="S266" s="12"/>
      <c r="T266" s="12"/>
    </row>
    <row r="267" spans="1:20" ht="15.95" customHeight="1" x14ac:dyDescent="0.25">
      <c r="A267" s="9">
        <v>244</v>
      </c>
      <c r="B267" s="42">
        <v>34</v>
      </c>
      <c r="C267" s="347"/>
      <c r="D267" s="258" t="s">
        <v>541</v>
      </c>
      <c r="E267" s="22"/>
      <c r="F267" s="22" t="s">
        <v>753</v>
      </c>
      <c r="G267" s="21"/>
      <c r="H267" s="53"/>
      <c r="I267" s="56" t="s">
        <v>749</v>
      </c>
      <c r="J267" s="51">
        <v>34446</v>
      </c>
      <c r="K267" s="68" t="str">
        <f t="shared" ca="1" si="20"/>
        <v xml:space="preserve">31 Tahun 6 Bulan </v>
      </c>
      <c r="L267" s="23" t="s">
        <v>39</v>
      </c>
      <c r="M267" s="22" t="s">
        <v>169</v>
      </c>
      <c r="N267" s="21" t="s">
        <v>264</v>
      </c>
      <c r="O267" s="42" t="s">
        <v>473</v>
      </c>
      <c r="P267" s="203">
        <v>44742</v>
      </c>
      <c r="Q267" s="34" t="str">
        <f t="shared" ca="1" si="21"/>
        <v>3 Tahun 4 Bulan</v>
      </c>
      <c r="S267" s="12"/>
      <c r="T267" s="12"/>
    </row>
    <row r="268" spans="1:20" ht="15.95" customHeight="1" x14ac:dyDescent="0.25">
      <c r="A268" s="9">
        <v>245</v>
      </c>
      <c r="B268" s="42">
        <v>35</v>
      </c>
      <c r="C268" s="23"/>
      <c r="D268" s="18" t="s">
        <v>135</v>
      </c>
      <c r="E268" s="22" t="s">
        <v>831</v>
      </c>
      <c r="F268" s="22" t="s">
        <v>542</v>
      </c>
      <c r="G268" s="23"/>
      <c r="H268" s="53" t="s">
        <v>189</v>
      </c>
      <c r="I268" s="56" t="s">
        <v>773</v>
      </c>
      <c r="J268" s="51">
        <v>34303</v>
      </c>
      <c r="K268" s="68" t="str">
        <f t="shared" ca="1" si="20"/>
        <v xml:space="preserve">31 Tahun 11 Bulan </v>
      </c>
      <c r="L268" s="23" t="s">
        <v>39</v>
      </c>
      <c r="M268" s="22" t="s">
        <v>166</v>
      </c>
      <c r="N268" s="23" t="s">
        <v>271</v>
      </c>
      <c r="O268" s="42" t="s">
        <v>473</v>
      </c>
      <c r="P268" s="203">
        <v>43374</v>
      </c>
      <c r="Q268" s="34" t="str">
        <f t="shared" ca="1" si="21"/>
        <v>7 Tahun 1 Bulan</v>
      </c>
      <c r="S268" s="12"/>
      <c r="T268" s="12"/>
    </row>
    <row r="269" spans="1:20" ht="15.95" customHeight="1" x14ac:dyDescent="0.25">
      <c r="A269" s="9">
        <v>246</v>
      </c>
      <c r="B269" s="42">
        <v>36</v>
      </c>
      <c r="C269" s="23"/>
      <c r="D269" s="18" t="s">
        <v>415</v>
      </c>
      <c r="E269" s="22"/>
      <c r="F269" s="22" t="s">
        <v>542</v>
      </c>
      <c r="G269" s="23"/>
      <c r="H269" s="53" t="s">
        <v>375</v>
      </c>
      <c r="I269" s="56" t="s">
        <v>746</v>
      </c>
      <c r="J269" s="51">
        <v>36689</v>
      </c>
      <c r="K269" s="68" t="str">
        <f t="shared" ca="1" si="20"/>
        <v xml:space="preserve">25 Tahun 5 Bulan </v>
      </c>
      <c r="L269" s="23" t="s">
        <v>39</v>
      </c>
      <c r="M269" s="22" t="s">
        <v>165</v>
      </c>
      <c r="N269" s="23" t="s">
        <v>228</v>
      </c>
      <c r="O269" s="42" t="s">
        <v>473</v>
      </c>
      <c r="P269" s="203">
        <v>43830</v>
      </c>
      <c r="Q269" s="34" t="str">
        <f t="shared" ca="1" si="21"/>
        <v>5 Tahun 10 Bulan</v>
      </c>
      <c r="S269" s="12"/>
      <c r="T269" s="12"/>
    </row>
    <row r="270" spans="1:20" ht="15.95" customHeight="1" x14ac:dyDescent="0.25">
      <c r="A270" s="9">
        <v>247</v>
      </c>
      <c r="B270" s="42">
        <v>37</v>
      </c>
      <c r="C270" s="23"/>
      <c r="D270" s="23" t="s">
        <v>38</v>
      </c>
      <c r="E270" s="22" t="s">
        <v>825</v>
      </c>
      <c r="F270" s="22" t="s">
        <v>753</v>
      </c>
      <c r="G270" s="23"/>
      <c r="H270" s="53" t="s">
        <v>185</v>
      </c>
      <c r="I270" s="56" t="s">
        <v>742</v>
      </c>
      <c r="J270" s="51">
        <v>32705</v>
      </c>
      <c r="K270" s="68" t="str">
        <f t="shared" ca="1" si="20"/>
        <v xml:space="preserve">36 Tahun 4 Bulan </v>
      </c>
      <c r="L270" s="23" t="s">
        <v>39</v>
      </c>
      <c r="M270" s="22" t="s">
        <v>166</v>
      </c>
      <c r="N270" s="23" t="s">
        <v>227</v>
      </c>
      <c r="O270" s="42" t="s">
        <v>473</v>
      </c>
      <c r="P270" s="203">
        <v>42704</v>
      </c>
      <c r="Q270" s="34" t="str">
        <f t="shared" ca="1" si="21"/>
        <v>8 Tahun 11 Bulan</v>
      </c>
      <c r="S270" s="12"/>
      <c r="T270" s="12"/>
    </row>
    <row r="271" spans="1:20" ht="15.95" customHeight="1" x14ac:dyDescent="0.25">
      <c r="A271" s="9">
        <v>248</v>
      </c>
      <c r="B271" s="42">
        <v>38</v>
      </c>
      <c r="C271" s="23"/>
      <c r="D271" s="18" t="s">
        <v>46</v>
      </c>
      <c r="E271" s="22" t="s">
        <v>826</v>
      </c>
      <c r="F271" s="22" t="s">
        <v>542</v>
      </c>
      <c r="G271" s="23"/>
      <c r="H271" s="53" t="s">
        <v>185</v>
      </c>
      <c r="I271" s="56" t="s">
        <v>774</v>
      </c>
      <c r="J271" s="51">
        <v>32287</v>
      </c>
      <c r="K271" s="68" t="str">
        <f t="shared" ca="1" si="20"/>
        <v xml:space="preserve">37 Tahun 5 Bulan </v>
      </c>
      <c r="L271" s="23" t="s">
        <v>39</v>
      </c>
      <c r="M271" s="22" t="s">
        <v>167</v>
      </c>
      <c r="N271" s="23" t="s">
        <v>250</v>
      </c>
      <c r="O271" s="42" t="s">
        <v>473</v>
      </c>
      <c r="P271" s="203">
        <v>42704</v>
      </c>
      <c r="Q271" s="34" t="str">
        <f t="shared" ca="1" si="21"/>
        <v>8 Tahun 11 Bulan</v>
      </c>
      <c r="S271" s="12"/>
      <c r="T271" s="12"/>
    </row>
    <row r="272" spans="1:20" ht="15.95" customHeight="1" x14ac:dyDescent="0.25">
      <c r="A272" s="9">
        <v>249</v>
      </c>
      <c r="B272" s="42">
        <v>39</v>
      </c>
      <c r="C272" s="23"/>
      <c r="D272" s="18" t="s">
        <v>200</v>
      </c>
      <c r="E272" s="22" t="s">
        <v>860</v>
      </c>
      <c r="F272" s="22" t="s">
        <v>542</v>
      </c>
      <c r="G272" s="23"/>
      <c r="H272" s="53" t="s">
        <v>191</v>
      </c>
      <c r="I272" s="56" t="s">
        <v>745</v>
      </c>
      <c r="J272" s="51">
        <v>30508</v>
      </c>
      <c r="K272" s="68" t="str">
        <f t="shared" ca="1" si="20"/>
        <v xml:space="preserve">42 Tahun 4 Bulan </v>
      </c>
      <c r="L272" s="23" t="s">
        <v>39</v>
      </c>
      <c r="M272" s="22" t="s">
        <v>167</v>
      </c>
      <c r="N272" s="23" t="s">
        <v>257</v>
      </c>
      <c r="O272" s="42" t="s">
        <v>473</v>
      </c>
      <c r="P272" s="203">
        <v>43374</v>
      </c>
      <c r="Q272" s="34" t="str">
        <f t="shared" ca="1" si="21"/>
        <v>7 Tahun 1 Bulan</v>
      </c>
      <c r="S272" s="12"/>
      <c r="T272" s="12"/>
    </row>
    <row r="273" spans="1:20" ht="15.95" customHeight="1" x14ac:dyDescent="0.25">
      <c r="A273" s="9">
        <v>250</v>
      </c>
      <c r="B273" s="42">
        <v>40</v>
      </c>
      <c r="C273" s="23"/>
      <c r="D273" s="18" t="s">
        <v>324</v>
      </c>
      <c r="E273" s="22"/>
      <c r="F273" s="22" t="s">
        <v>542</v>
      </c>
      <c r="G273" s="23"/>
      <c r="H273" s="53" t="s">
        <v>191</v>
      </c>
      <c r="I273" s="56" t="s">
        <v>759</v>
      </c>
      <c r="J273" s="51">
        <v>36295</v>
      </c>
      <c r="K273" s="68" t="str">
        <f t="shared" ca="1" si="20"/>
        <v xml:space="preserve">26 Tahun 6 Bulan </v>
      </c>
      <c r="L273" s="23" t="s">
        <v>39</v>
      </c>
      <c r="M273" s="22" t="s">
        <v>165</v>
      </c>
      <c r="N273" s="23" t="s">
        <v>225</v>
      </c>
      <c r="O273" s="42" t="s">
        <v>473</v>
      </c>
      <c r="P273" s="203">
        <v>43374</v>
      </c>
      <c r="Q273" s="34" t="str">
        <f t="shared" ca="1" si="21"/>
        <v>7 Tahun 1 Bulan</v>
      </c>
      <c r="S273" s="12"/>
      <c r="T273" s="12"/>
    </row>
    <row r="274" spans="1:20" ht="15.95" customHeight="1" x14ac:dyDescent="0.25">
      <c r="A274" s="9">
        <v>251</v>
      </c>
      <c r="B274" s="42">
        <v>41</v>
      </c>
      <c r="C274" s="23"/>
      <c r="D274" s="19" t="s">
        <v>9</v>
      </c>
      <c r="E274" s="22"/>
      <c r="F274" s="22" t="s">
        <v>753</v>
      </c>
      <c r="G274" s="23"/>
      <c r="H274" s="53" t="s">
        <v>183</v>
      </c>
      <c r="I274" s="56" t="s">
        <v>742</v>
      </c>
      <c r="J274" s="51">
        <v>34014</v>
      </c>
      <c r="K274" s="68" t="str">
        <f t="shared" ca="1" si="20"/>
        <v xml:space="preserve">32 Tahun 9 Bulan </v>
      </c>
      <c r="L274" s="23" t="s">
        <v>39</v>
      </c>
      <c r="M274" s="22" t="s">
        <v>165</v>
      </c>
      <c r="N274" s="23" t="s">
        <v>225</v>
      </c>
      <c r="O274" s="42" t="s">
        <v>473</v>
      </c>
      <c r="P274" s="203">
        <v>42339</v>
      </c>
      <c r="Q274" s="34" t="str">
        <f t="shared" ca="1" si="21"/>
        <v>9 Tahun 11 Bulan</v>
      </c>
      <c r="S274" s="12"/>
      <c r="T274" s="12"/>
    </row>
    <row r="275" spans="1:20" ht="15.95" customHeight="1" x14ac:dyDescent="0.25">
      <c r="S275" s="12"/>
      <c r="T275" s="12"/>
    </row>
    <row r="276" spans="1:20" ht="15.95" customHeight="1" x14ac:dyDescent="0.25">
      <c r="S276" s="12"/>
      <c r="T276" s="12"/>
    </row>
    <row r="277" spans="1:20" ht="15.95" customHeight="1" x14ac:dyDescent="0.25">
      <c r="B277" s="362" t="s">
        <v>544</v>
      </c>
      <c r="C277" s="362"/>
      <c r="D277" s="362"/>
    </row>
    <row r="278" spans="1:20" ht="30" x14ac:dyDescent="0.25">
      <c r="A278" s="7"/>
      <c r="B278" s="84" t="s">
        <v>0</v>
      </c>
      <c r="C278" s="84" t="s">
        <v>1153</v>
      </c>
      <c r="D278" s="84" t="s">
        <v>1</v>
      </c>
      <c r="E278" s="28" t="s">
        <v>832</v>
      </c>
      <c r="F278" s="84" t="s">
        <v>833</v>
      </c>
      <c r="G278" s="84" t="s">
        <v>2</v>
      </c>
      <c r="H278" s="77" t="s">
        <v>3</v>
      </c>
      <c r="I278" s="88" t="s">
        <v>741</v>
      </c>
      <c r="J278" s="101" t="s">
        <v>743</v>
      </c>
      <c r="K278" s="84" t="s">
        <v>205</v>
      </c>
      <c r="L278" s="84" t="s">
        <v>192</v>
      </c>
      <c r="M278" s="55" t="s">
        <v>193</v>
      </c>
      <c r="N278" s="84" t="s">
        <v>221</v>
      </c>
      <c r="O278" s="28" t="s">
        <v>490</v>
      </c>
      <c r="P278" s="28" t="s">
        <v>751</v>
      </c>
    </row>
    <row r="279" spans="1:20" ht="14.25" x14ac:dyDescent="0.25">
      <c r="A279" s="12">
        <v>252</v>
      </c>
      <c r="B279" s="42">
        <v>1</v>
      </c>
      <c r="C279" s="23"/>
      <c r="D279" s="21" t="s">
        <v>289</v>
      </c>
      <c r="E279" s="22"/>
      <c r="F279" s="42" t="s">
        <v>753</v>
      </c>
      <c r="G279" s="21"/>
      <c r="H279" s="102" t="s">
        <v>288</v>
      </c>
      <c r="I279" s="102" t="s">
        <v>742</v>
      </c>
      <c r="J279" s="51">
        <v>29472</v>
      </c>
      <c r="K279" s="68" t="str">
        <f ca="1">DATEDIF(J279,TODAY(),"y")&amp;" Tahun "&amp;DATEDIF(J279,TODAY(),"ym")&amp;" Bulan "</f>
        <v xml:space="preserve">45 Tahun 2 Bulan </v>
      </c>
      <c r="L279" s="68" t="s">
        <v>39</v>
      </c>
      <c r="M279" s="22" t="s">
        <v>165</v>
      </c>
      <c r="N279" s="21"/>
      <c r="O279" s="21" t="s">
        <v>737</v>
      </c>
      <c r="P279" s="23"/>
    </row>
    <row r="280" spans="1:20" ht="15.95" customHeight="1" x14ac:dyDescent="0.25">
      <c r="A280" s="12">
        <v>253</v>
      </c>
      <c r="B280" s="42">
        <v>2</v>
      </c>
      <c r="C280" s="23"/>
      <c r="D280" s="21" t="s">
        <v>475</v>
      </c>
      <c r="E280" s="22"/>
      <c r="F280" s="42" t="s">
        <v>753</v>
      </c>
      <c r="G280" s="21"/>
      <c r="H280" s="102" t="s">
        <v>288</v>
      </c>
      <c r="I280" s="102" t="s">
        <v>742</v>
      </c>
      <c r="J280" s="51">
        <v>35290</v>
      </c>
      <c r="K280" s="68" t="str">
        <f ca="1">DATEDIF(J280,TODAY(),"y")&amp;" Tahun "&amp;DATEDIF(J280,TODAY(),"ym")&amp;" Bulan "</f>
        <v xml:space="preserve">29 Tahun 3 Bulan </v>
      </c>
      <c r="L280" s="68" t="s">
        <v>39</v>
      </c>
      <c r="M280" s="22" t="s">
        <v>165</v>
      </c>
      <c r="N280" s="21"/>
      <c r="O280" s="21" t="s">
        <v>737</v>
      </c>
      <c r="P280" s="23"/>
    </row>
    <row r="281" spans="1:20" ht="15.95" customHeight="1" x14ac:dyDescent="0.25">
      <c r="B281" s="9"/>
      <c r="F281" s="9"/>
      <c r="G281" s="12"/>
      <c r="H281" s="103"/>
      <c r="I281" s="103"/>
      <c r="K281" s="12"/>
      <c r="L281" s="12"/>
      <c r="N281" s="12"/>
      <c r="O281" s="12"/>
      <c r="P281" s="8"/>
    </row>
    <row r="282" spans="1:20" ht="15.95" customHeight="1" x14ac:dyDescent="0.25">
      <c r="B282" s="9"/>
      <c r="F282" s="9"/>
      <c r="G282" s="12"/>
      <c r="H282" s="103"/>
      <c r="I282" s="103"/>
      <c r="K282" s="12"/>
      <c r="L282" s="12"/>
      <c r="N282" s="12"/>
      <c r="O282" s="12"/>
      <c r="P282" s="8"/>
    </row>
    <row r="283" spans="1:20" ht="15.95" customHeight="1" x14ac:dyDescent="0.25">
      <c r="B283" s="9"/>
      <c r="F283" s="9"/>
      <c r="G283" s="12"/>
      <c r="H283" s="103"/>
      <c r="I283" s="103"/>
      <c r="K283" s="12"/>
      <c r="L283" s="12"/>
      <c r="N283" s="12"/>
      <c r="O283" s="12"/>
      <c r="P283" s="8"/>
    </row>
    <row r="284" spans="1:20" ht="15.95" customHeight="1" x14ac:dyDescent="0.3">
      <c r="A284" s="1"/>
      <c r="B284" s="361" t="s">
        <v>1233</v>
      </c>
      <c r="C284" s="361"/>
      <c r="D284" s="361"/>
      <c r="E284" s="210"/>
      <c r="F284" s="1"/>
      <c r="G284" s="1"/>
      <c r="H284" s="103"/>
      <c r="I284" s="103"/>
      <c r="J284" s="104"/>
      <c r="K284" s="1"/>
      <c r="L284" s="1"/>
      <c r="M284" s="1"/>
      <c r="N284" s="10"/>
      <c r="O284" s="1"/>
      <c r="P284" s="162"/>
    </row>
    <row r="285" spans="1:20" ht="30" x14ac:dyDescent="0.25">
      <c r="A285" s="7"/>
      <c r="B285" s="84" t="s">
        <v>0</v>
      </c>
      <c r="C285" s="345"/>
      <c r="D285" s="84" t="s">
        <v>1</v>
      </c>
      <c r="E285" s="28" t="s">
        <v>832</v>
      </c>
      <c r="F285" s="84" t="s">
        <v>833</v>
      </c>
      <c r="G285" s="84" t="s">
        <v>2</v>
      </c>
      <c r="H285" s="77" t="s">
        <v>3</v>
      </c>
      <c r="I285" s="88" t="s">
        <v>741</v>
      </c>
      <c r="J285" s="101" t="s">
        <v>743</v>
      </c>
      <c r="K285" s="84" t="s">
        <v>205</v>
      </c>
      <c r="L285" s="84" t="s">
        <v>192</v>
      </c>
      <c r="M285" s="55" t="s">
        <v>193</v>
      </c>
      <c r="N285" s="84" t="s">
        <v>221</v>
      </c>
      <c r="O285" s="28" t="s">
        <v>490</v>
      </c>
      <c r="P285" s="28" t="s">
        <v>751</v>
      </c>
    </row>
    <row r="286" spans="1:20" ht="15.95" customHeight="1" x14ac:dyDescent="0.25">
      <c r="A286" s="7">
        <v>254</v>
      </c>
      <c r="B286" s="42">
        <v>1</v>
      </c>
      <c r="C286" s="347"/>
      <c r="D286" s="253" t="s">
        <v>574</v>
      </c>
      <c r="E286" s="22"/>
      <c r="F286" s="22" t="s">
        <v>542</v>
      </c>
      <c r="G286" s="23" t="s">
        <v>969</v>
      </c>
      <c r="I286" s="90" t="s">
        <v>756</v>
      </c>
      <c r="J286" s="94">
        <v>35283</v>
      </c>
      <c r="K286" s="23" t="str">
        <f ca="1">DATEDIF(J286,TODAY(),"y")&amp;" Tahun "&amp;DATEDIF(J286,TODAY(),"ym")&amp;" Bulan "</f>
        <v xml:space="preserve">29 Tahun 3 Bulan </v>
      </c>
      <c r="L286" s="23" t="s">
        <v>39</v>
      </c>
      <c r="M286" s="22" t="s">
        <v>167</v>
      </c>
      <c r="N286" s="23" t="s">
        <v>575</v>
      </c>
      <c r="O286" s="52" t="s">
        <v>445</v>
      </c>
      <c r="P286" s="197">
        <v>45017</v>
      </c>
      <c r="Q286" s="34" t="str">
        <f t="shared" ca="1" si="21"/>
        <v>2 Tahun 7 Bulan</v>
      </c>
    </row>
    <row r="287" spans="1:20" ht="15.95" customHeight="1" x14ac:dyDescent="0.25">
      <c r="A287" s="7">
        <v>255</v>
      </c>
      <c r="B287" s="42">
        <v>2</v>
      </c>
      <c r="C287" s="23"/>
      <c r="D287" s="23" t="s">
        <v>810</v>
      </c>
      <c r="E287" s="22"/>
      <c r="F287" s="42" t="s">
        <v>753</v>
      </c>
      <c r="G287" s="23" t="s">
        <v>1019</v>
      </c>
      <c r="H287" s="79" t="s">
        <v>188</v>
      </c>
      <c r="I287" s="90" t="s">
        <v>742</v>
      </c>
      <c r="J287" s="94">
        <v>35229</v>
      </c>
      <c r="K287" s="23" t="str">
        <f t="shared" ref="K287" ca="1" si="22">DATEDIF(J287,TODAY(),"y")&amp;" Tahun "&amp;DATEDIF(J287,TODAY(),"ym")&amp;" Bulan "</f>
        <v xml:space="preserve">29 Tahun 5 Bulan </v>
      </c>
      <c r="L287" s="23" t="s">
        <v>39</v>
      </c>
      <c r="M287" s="22" t="s">
        <v>165</v>
      </c>
      <c r="N287" s="23" t="s">
        <v>225</v>
      </c>
      <c r="O287" s="55" t="s">
        <v>445</v>
      </c>
      <c r="P287" s="198">
        <v>43009</v>
      </c>
      <c r="Q287" s="34" t="str">
        <f t="shared" ca="1" si="21"/>
        <v>8 Tahun 1 Bulan</v>
      </c>
    </row>
    <row r="288" spans="1:20" ht="15.95" customHeight="1" x14ac:dyDescent="0.25">
      <c r="A288" s="7">
        <v>256</v>
      </c>
      <c r="B288" s="42">
        <v>3</v>
      </c>
      <c r="C288" s="23"/>
      <c r="D288" s="23" t="s">
        <v>809</v>
      </c>
      <c r="E288" s="22"/>
      <c r="F288" s="42" t="s">
        <v>753</v>
      </c>
      <c r="G288" s="23" t="s">
        <v>1010</v>
      </c>
      <c r="H288" s="79" t="s">
        <v>188</v>
      </c>
      <c r="I288" s="90" t="s">
        <v>742</v>
      </c>
      <c r="J288" s="94">
        <v>34385</v>
      </c>
      <c r="K288" s="23" t="str">
        <f ca="1">DATEDIF(J288,TODAY(),"y")&amp;" Tahun "&amp;DATEDIF(J288,TODAY(),"ym")&amp;" Bulan "</f>
        <v xml:space="preserve">31 Tahun 9 Bulan </v>
      </c>
      <c r="L288" s="23" t="s">
        <v>39</v>
      </c>
      <c r="M288" s="22" t="s">
        <v>165</v>
      </c>
      <c r="N288" s="23" t="s">
        <v>225</v>
      </c>
      <c r="O288" s="55" t="s">
        <v>445</v>
      </c>
      <c r="P288" s="198">
        <v>43040</v>
      </c>
      <c r="Q288" s="34" t="str">
        <f t="shared" ca="1" si="21"/>
        <v>8 Tahun 0 Bulan</v>
      </c>
    </row>
  </sheetData>
  <mergeCells count="8">
    <mergeCell ref="B284:D284"/>
    <mergeCell ref="B232:D232"/>
    <mergeCell ref="B277:D277"/>
    <mergeCell ref="B69:D69"/>
    <mergeCell ref="B1:O1"/>
    <mergeCell ref="B2:O2"/>
    <mergeCell ref="B7:D7"/>
    <mergeCell ref="B33:D33"/>
  </mergeCells>
  <pageMargins left="0.59055118110236227" right="0.39370078740157483" top="0.39370078740157483" bottom="0.39370078740157483" header="0.19685039370078741" footer="0.19685039370078741"/>
  <pageSetup paperSize="5" scale="75"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J73"/>
  <sheetViews>
    <sheetView topLeftCell="A7" zoomScale="90" zoomScaleNormal="90" workbookViewId="0">
      <selection activeCell="B54" sqref="B54"/>
    </sheetView>
  </sheetViews>
  <sheetFormatPr defaultRowHeight="20.100000000000001" customHeight="1" x14ac:dyDescent="0.25"/>
  <cols>
    <col min="1" max="1" width="9.140625" style="133"/>
    <col min="2" max="2" width="5.85546875" style="136" customWidth="1"/>
    <col min="3" max="3" width="36.28515625" style="133" customWidth="1"/>
    <col min="4" max="4" width="23.5703125" style="133" customWidth="1"/>
    <col min="5" max="5" width="23.7109375" style="133" customWidth="1"/>
    <col min="6" max="6" width="7.5703125" style="136" customWidth="1"/>
    <col min="7" max="7" width="64.5703125" style="133" customWidth="1"/>
    <col min="8" max="9" width="8.7109375" style="133" customWidth="1"/>
    <col min="10" max="10" width="74.42578125" style="133" bestFit="1" customWidth="1"/>
    <col min="11" max="16384" width="9.140625" style="133"/>
  </cols>
  <sheetData>
    <row r="1" spans="1:10" ht="20.100000000000001" customHeight="1" x14ac:dyDescent="0.25">
      <c r="B1" s="364" t="s">
        <v>600</v>
      </c>
      <c r="C1" s="364"/>
      <c r="D1" s="364"/>
      <c r="E1" s="364"/>
      <c r="F1" s="364"/>
      <c r="G1" s="364"/>
      <c r="H1" s="364"/>
      <c r="I1" s="138"/>
    </row>
    <row r="2" spans="1:10" ht="20.100000000000001" customHeight="1" x14ac:dyDescent="0.25">
      <c r="B2" s="138"/>
      <c r="C2" s="138"/>
      <c r="D2" s="138"/>
      <c r="E2" s="138"/>
      <c r="F2" s="138"/>
      <c r="G2" s="138"/>
      <c r="H2" s="138"/>
      <c r="I2" s="138"/>
    </row>
    <row r="3" spans="1:10" ht="20.100000000000001" customHeight="1" x14ac:dyDescent="0.25">
      <c r="B3" s="138"/>
      <c r="C3" s="138" t="s">
        <v>481</v>
      </c>
      <c r="D3" s="138"/>
      <c r="E3" s="138"/>
      <c r="F3" s="138"/>
      <c r="G3" s="139"/>
      <c r="H3" s="138"/>
      <c r="I3" s="138"/>
    </row>
    <row r="4" spans="1:10" ht="20.100000000000001" customHeight="1" x14ac:dyDescent="0.25">
      <c r="B4" s="266" t="s">
        <v>601</v>
      </c>
      <c r="C4" s="267" t="s">
        <v>1</v>
      </c>
      <c r="D4" s="267" t="s">
        <v>602</v>
      </c>
      <c r="E4" s="267" t="s">
        <v>603</v>
      </c>
      <c r="F4" s="267" t="s">
        <v>604</v>
      </c>
      <c r="G4" s="140" t="s">
        <v>3</v>
      </c>
      <c r="H4" s="268" t="s">
        <v>1123</v>
      </c>
      <c r="I4" s="268" t="s">
        <v>1152</v>
      </c>
      <c r="J4" s="140" t="s">
        <v>2</v>
      </c>
    </row>
    <row r="5" spans="1:10" ht="20.100000000000001" customHeight="1" x14ac:dyDescent="0.25">
      <c r="A5" s="134">
        <v>1</v>
      </c>
      <c r="B5" s="266">
        <v>1</v>
      </c>
      <c r="C5" s="141" t="s">
        <v>605</v>
      </c>
      <c r="D5" s="141" t="s">
        <v>606</v>
      </c>
      <c r="E5" s="142" t="s">
        <v>607</v>
      </c>
      <c r="F5" s="151" t="s">
        <v>608</v>
      </c>
      <c r="G5" s="143" t="s">
        <v>609</v>
      </c>
      <c r="H5" s="144" t="s">
        <v>610</v>
      </c>
      <c r="I5" s="144" t="s">
        <v>524</v>
      </c>
      <c r="J5" s="145"/>
    </row>
    <row r="6" spans="1:10" ht="20.100000000000001" customHeight="1" x14ac:dyDescent="0.25">
      <c r="A6" s="134">
        <v>2</v>
      </c>
      <c r="B6" s="266">
        <v>2</v>
      </c>
      <c r="C6" s="145" t="s">
        <v>611</v>
      </c>
      <c r="D6" s="145" t="s">
        <v>612</v>
      </c>
      <c r="E6" s="145" t="s">
        <v>613</v>
      </c>
      <c r="F6" s="214" t="s">
        <v>614</v>
      </c>
      <c r="G6" s="145" t="s">
        <v>615</v>
      </c>
      <c r="H6" s="146" t="s">
        <v>610</v>
      </c>
      <c r="I6" s="144" t="s">
        <v>524</v>
      </c>
      <c r="J6" s="145"/>
    </row>
    <row r="7" spans="1:10" ht="20.100000000000001" customHeight="1" x14ac:dyDescent="0.25">
      <c r="A7" s="134">
        <v>3</v>
      </c>
      <c r="B7" s="266">
        <v>3</v>
      </c>
      <c r="C7" s="135" t="s">
        <v>616</v>
      </c>
      <c r="D7" s="142" t="s">
        <v>617</v>
      </c>
      <c r="E7" s="147" t="s">
        <v>618</v>
      </c>
      <c r="F7" s="151" t="s">
        <v>619</v>
      </c>
      <c r="G7" s="142" t="s">
        <v>620</v>
      </c>
      <c r="H7" s="148" t="s">
        <v>621</v>
      </c>
      <c r="I7" s="144" t="s">
        <v>524</v>
      </c>
      <c r="J7" s="145"/>
    </row>
    <row r="8" spans="1:10" ht="20.100000000000001" customHeight="1" x14ac:dyDescent="0.25">
      <c r="A8" s="134">
        <v>4</v>
      </c>
      <c r="B8" s="266">
        <v>4</v>
      </c>
      <c r="C8" s="145" t="s">
        <v>622</v>
      </c>
      <c r="D8" s="145" t="s">
        <v>623</v>
      </c>
      <c r="E8" s="145" t="s">
        <v>624</v>
      </c>
      <c r="F8" s="214" t="s">
        <v>619</v>
      </c>
      <c r="G8" s="145" t="s">
        <v>625</v>
      </c>
      <c r="H8" s="146" t="s">
        <v>610</v>
      </c>
      <c r="I8" s="144" t="s">
        <v>524</v>
      </c>
      <c r="J8" s="145"/>
    </row>
    <row r="9" spans="1:10" ht="20.100000000000001" customHeight="1" x14ac:dyDescent="0.25">
      <c r="A9" s="134">
        <v>5</v>
      </c>
      <c r="B9" s="266">
        <v>5</v>
      </c>
      <c r="C9" s="145" t="s">
        <v>626</v>
      </c>
      <c r="D9" s="145" t="s">
        <v>627</v>
      </c>
      <c r="E9" s="149" t="s">
        <v>618</v>
      </c>
      <c r="F9" s="215" t="s">
        <v>619</v>
      </c>
      <c r="G9" s="145" t="s">
        <v>625</v>
      </c>
      <c r="H9" s="146" t="s">
        <v>610</v>
      </c>
      <c r="I9" s="144" t="s">
        <v>524</v>
      </c>
      <c r="J9" s="145"/>
    </row>
    <row r="10" spans="1:10" ht="20.100000000000001" customHeight="1" x14ac:dyDescent="0.25">
      <c r="A10" s="134">
        <v>6</v>
      </c>
      <c r="B10" s="266">
        <v>6</v>
      </c>
      <c r="C10" s="150" t="s">
        <v>633</v>
      </c>
      <c r="D10" s="145" t="s">
        <v>634</v>
      </c>
      <c r="E10" s="150" t="s">
        <v>635</v>
      </c>
      <c r="F10" s="216" t="s">
        <v>636</v>
      </c>
      <c r="G10" s="145" t="s">
        <v>637</v>
      </c>
      <c r="H10" s="146" t="s">
        <v>451</v>
      </c>
      <c r="I10" s="144" t="s">
        <v>524</v>
      </c>
      <c r="J10" s="145"/>
    </row>
    <row r="11" spans="1:10" ht="20.100000000000001" customHeight="1" x14ac:dyDescent="0.25">
      <c r="A11" s="134">
        <v>7</v>
      </c>
      <c r="B11" s="266">
        <v>7</v>
      </c>
      <c r="C11" s="145" t="s">
        <v>638</v>
      </c>
      <c r="D11" s="145" t="s">
        <v>639</v>
      </c>
      <c r="E11" s="145" t="s">
        <v>635</v>
      </c>
      <c r="F11" s="214" t="s">
        <v>636</v>
      </c>
      <c r="G11" s="145" t="s">
        <v>632</v>
      </c>
      <c r="H11" s="146" t="s">
        <v>451</v>
      </c>
      <c r="I11" s="144" t="s">
        <v>524</v>
      </c>
      <c r="J11" s="145"/>
    </row>
    <row r="12" spans="1:10" ht="20.100000000000001" customHeight="1" x14ac:dyDescent="0.25">
      <c r="A12" s="134">
        <v>8</v>
      </c>
      <c r="B12" s="266">
        <v>8</v>
      </c>
      <c r="C12" s="150" t="s">
        <v>643</v>
      </c>
      <c r="D12" s="150" t="s">
        <v>644</v>
      </c>
      <c r="E12" s="145" t="s">
        <v>635</v>
      </c>
      <c r="F12" s="214" t="s">
        <v>636</v>
      </c>
      <c r="G12" s="150" t="s">
        <v>625</v>
      </c>
      <c r="H12" s="146" t="s">
        <v>451</v>
      </c>
      <c r="I12" s="144" t="s">
        <v>524</v>
      </c>
      <c r="J12" s="145"/>
    </row>
    <row r="13" spans="1:10" ht="20.100000000000001" customHeight="1" x14ac:dyDescent="0.25">
      <c r="A13" s="134">
        <v>9</v>
      </c>
      <c r="B13" s="266">
        <v>9</v>
      </c>
      <c r="C13" s="150" t="s">
        <v>781</v>
      </c>
      <c r="D13" s="150" t="s">
        <v>782</v>
      </c>
      <c r="E13" s="145" t="s">
        <v>783</v>
      </c>
      <c r="F13" s="214" t="s">
        <v>665</v>
      </c>
      <c r="G13" s="150" t="s">
        <v>784</v>
      </c>
      <c r="H13" s="146" t="s">
        <v>732</v>
      </c>
      <c r="I13" s="144" t="s">
        <v>524</v>
      </c>
      <c r="J13" s="145"/>
    </row>
    <row r="14" spans="1:10" ht="20.100000000000001" customHeight="1" x14ac:dyDescent="0.25">
      <c r="A14" s="134">
        <v>10</v>
      </c>
      <c r="B14" s="266">
        <v>10</v>
      </c>
      <c r="C14" s="20" t="s">
        <v>785</v>
      </c>
      <c r="D14" s="31" t="s">
        <v>786</v>
      </c>
      <c r="E14" s="31" t="s">
        <v>664</v>
      </c>
      <c r="F14" s="22" t="s">
        <v>665</v>
      </c>
      <c r="G14" s="159" t="s">
        <v>787</v>
      </c>
      <c r="H14" s="70" t="s">
        <v>732</v>
      </c>
      <c r="I14" s="144" t="s">
        <v>524</v>
      </c>
    </row>
    <row r="15" spans="1:10" ht="20.100000000000001" customHeight="1" x14ac:dyDescent="0.25">
      <c r="A15" s="134">
        <v>11</v>
      </c>
      <c r="B15" s="265">
        <v>1</v>
      </c>
      <c r="C15" s="212" t="s">
        <v>645</v>
      </c>
      <c r="D15" s="141" t="s">
        <v>646</v>
      </c>
      <c r="E15" s="142" t="s">
        <v>624</v>
      </c>
      <c r="F15" s="151" t="s">
        <v>619</v>
      </c>
      <c r="G15" s="142" t="s">
        <v>647</v>
      </c>
      <c r="H15" s="148" t="s">
        <v>621</v>
      </c>
      <c r="I15" s="144" t="s">
        <v>524</v>
      </c>
      <c r="J15" s="145"/>
    </row>
    <row r="16" spans="1:10" ht="20.100000000000001" customHeight="1" x14ac:dyDescent="0.25">
      <c r="A16" s="134">
        <v>12</v>
      </c>
      <c r="B16" s="265">
        <v>2</v>
      </c>
      <c r="C16" s="213" t="s">
        <v>648</v>
      </c>
      <c r="D16" s="152" t="s">
        <v>649</v>
      </c>
      <c r="E16" s="142" t="s">
        <v>618</v>
      </c>
      <c r="F16" s="151" t="s">
        <v>619</v>
      </c>
      <c r="G16" s="142" t="s">
        <v>650</v>
      </c>
      <c r="H16" s="148" t="s">
        <v>610</v>
      </c>
      <c r="I16" s="144" t="s">
        <v>524</v>
      </c>
      <c r="J16" s="145"/>
    </row>
    <row r="17" spans="1:10" ht="20.100000000000001" customHeight="1" x14ac:dyDescent="0.25">
      <c r="A17" s="134">
        <v>13</v>
      </c>
      <c r="B17" s="265">
        <v>3</v>
      </c>
      <c r="C17" s="145" t="s">
        <v>312</v>
      </c>
      <c r="D17" s="145" t="s">
        <v>651</v>
      </c>
      <c r="E17" s="145" t="s">
        <v>630</v>
      </c>
      <c r="F17" s="214" t="s">
        <v>631</v>
      </c>
      <c r="G17" s="145" t="s">
        <v>652</v>
      </c>
      <c r="H17" s="146" t="s">
        <v>451</v>
      </c>
      <c r="I17" s="144" t="s">
        <v>524</v>
      </c>
      <c r="J17" s="145"/>
    </row>
    <row r="18" spans="1:10" ht="20.100000000000001" customHeight="1" x14ac:dyDescent="0.25">
      <c r="A18" s="134">
        <v>14</v>
      </c>
      <c r="B18" s="265">
        <v>4</v>
      </c>
      <c r="C18" s="143" t="s">
        <v>653</v>
      </c>
      <c r="D18" s="143" t="s">
        <v>654</v>
      </c>
      <c r="E18" s="142" t="s">
        <v>613</v>
      </c>
      <c r="F18" s="151" t="s">
        <v>614</v>
      </c>
      <c r="G18" s="143" t="s">
        <v>655</v>
      </c>
      <c r="H18" s="144" t="s">
        <v>610</v>
      </c>
      <c r="I18" s="144" t="s">
        <v>524</v>
      </c>
      <c r="J18" s="145"/>
    </row>
    <row r="19" spans="1:10" ht="20.100000000000001" customHeight="1" x14ac:dyDescent="0.25">
      <c r="A19" s="134">
        <v>15</v>
      </c>
      <c r="B19" s="265">
        <v>5</v>
      </c>
      <c r="C19" s="153" t="s">
        <v>656</v>
      </c>
      <c r="D19" s="154" t="s">
        <v>657</v>
      </c>
      <c r="E19" s="145" t="s">
        <v>624</v>
      </c>
      <c r="F19" s="214" t="s">
        <v>619</v>
      </c>
      <c r="G19" s="150" t="s">
        <v>658</v>
      </c>
      <c r="H19" s="155" t="s">
        <v>621</v>
      </c>
      <c r="I19" s="144" t="s">
        <v>524</v>
      </c>
      <c r="J19" s="145"/>
    </row>
    <row r="20" spans="1:10" ht="20.100000000000001" customHeight="1" x14ac:dyDescent="0.25">
      <c r="A20" s="134">
        <v>16</v>
      </c>
      <c r="B20" s="265">
        <v>6</v>
      </c>
      <c r="C20" s="150" t="s">
        <v>659</v>
      </c>
      <c r="D20" s="150" t="s">
        <v>660</v>
      </c>
      <c r="E20" s="150" t="s">
        <v>635</v>
      </c>
      <c r="F20" s="216" t="s">
        <v>636</v>
      </c>
      <c r="G20" s="150" t="s">
        <v>661</v>
      </c>
      <c r="H20" s="146" t="s">
        <v>451</v>
      </c>
      <c r="I20" s="144" t="s">
        <v>524</v>
      </c>
      <c r="J20" s="145"/>
    </row>
    <row r="21" spans="1:10" ht="20.100000000000001" customHeight="1" x14ac:dyDescent="0.25">
      <c r="A21" s="134">
        <v>17</v>
      </c>
      <c r="B21" s="265">
        <v>7</v>
      </c>
      <c r="C21" s="145" t="s">
        <v>662</v>
      </c>
      <c r="D21" s="145" t="s">
        <v>663</v>
      </c>
      <c r="E21" s="150" t="s">
        <v>664</v>
      </c>
      <c r="F21" s="216" t="s">
        <v>665</v>
      </c>
      <c r="G21" s="150" t="s">
        <v>661</v>
      </c>
      <c r="H21" s="146" t="s">
        <v>451</v>
      </c>
      <c r="I21" s="144" t="s">
        <v>524</v>
      </c>
      <c r="J21" s="145"/>
    </row>
    <row r="22" spans="1:10" ht="20.100000000000001" customHeight="1" x14ac:dyDescent="0.25">
      <c r="A22" s="134">
        <v>18</v>
      </c>
      <c r="B22" s="265">
        <v>8</v>
      </c>
      <c r="C22" s="150" t="s">
        <v>666</v>
      </c>
      <c r="D22" s="150" t="s">
        <v>667</v>
      </c>
      <c r="E22" s="150" t="s">
        <v>668</v>
      </c>
      <c r="F22" s="216" t="s">
        <v>669</v>
      </c>
      <c r="G22" s="156" t="s">
        <v>670</v>
      </c>
      <c r="H22" s="146" t="s">
        <v>553</v>
      </c>
      <c r="I22" s="144" t="s">
        <v>524</v>
      </c>
      <c r="J22" s="145"/>
    </row>
    <row r="23" spans="1:10" ht="20.100000000000001" customHeight="1" x14ac:dyDescent="0.25">
      <c r="A23" s="134">
        <v>19</v>
      </c>
      <c r="B23" s="265">
        <v>9</v>
      </c>
      <c r="C23" s="145" t="s">
        <v>628</v>
      </c>
      <c r="D23" s="145" t="s">
        <v>629</v>
      </c>
      <c r="E23" s="145" t="s">
        <v>630</v>
      </c>
      <c r="F23" s="214" t="s">
        <v>631</v>
      </c>
      <c r="G23" s="145" t="s">
        <v>632</v>
      </c>
      <c r="H23" s="146" t="s">
        <v>451</v>
      </c>
      <c r="I23" s="144" t="s">
        <v>524</v>
      </c>
      <c r="J23" s="145"/>
    </row>
    <row r="24" spans="1:10" ht="20.100000000000001" customHeight="1" x14ac:dyDescent="0.25">
      <c r="A24" s="134">
        <v>20</v>
      </c>
      <c r="B24" s="265">
        <v>10</v>
      </c>
      <c r="C24" s="150" t="s">
        <v>358</v>
      </c>
      <c r="D24" s="150" t="s">
        <v>691</v>
      </c>
      <c r="E24" s="150" t="s">
        <v>635</v>
      </c>
      <c r="F24" s="216" t="s">
        <v>636</v>
      </c>
      <c r="G24" s="150" t="s">
        <v>689</v>
      </c>
      <c r="H24" s="146" t="s">
        <v>451</v>
      </c>
      <c r="I24" s="144" t="s">
        <v>524</v>
      </c>
      <c r="J24" s="145"/>
    </row>
    <row r="25" spans="1:10" ht="20.100000000000001" customHeight="1" x14ac:dyDescent="0.25">
      <c r="A25" s="134">
        <v>21</v>
      </c>
      <c r="B25" s="265">
        <v>11</v>
      </c>
      <c r="C25" s="150" t="s">
        <v>705</v>
      </c>
      <c r="D25" s="150" t="s">
        <v>706</v>
      </c>
      <c r="E25" s="150" t="s">
        <v>704</v>
      </c>
      <c r="F25" s="216" t="s">
        <v>665</v>
      </c>
      <c r="G25" s="150" t="s">
        <v>689</v>
      </c>
      <c r="H25" s="146" t="s">
        <v>451</v>
      </c>
      <c r="I25" s="144" t="s">
        <v>524</v>
      </c>
      <c r="J25" s="145"/>
    </row>
    <row r="26" spans="1:10" ht="20.100000000000001" customHeight="1" x14ac:dyDescent="0.25">
      <c r="A26" s="134">
        <v>22</v>
      </c>
      <c r="B26" s="265">
        <v>12</v>
      </c>
      <c r="C26" s="150" t="s">
        <v>709</v>
      </c>
      <c r="D26" s="150" t="s">
        <v>710</v>
      </c>
      <c r="E26" s="150" t="s">
        <v>704</v>
      </c>
      <c r="F26" s="216" t="s">
        <v>665</v>
      </c>
      <c r="G26" s="150" t="s">
        <v>689</v>
      </c>
      <c r="H26" s="146" t="s">
        <v>451</v>
      </c>
      <c r="I26" s="144" t="s">
        <v>524</v>
      </c>
      <c r="J26" s="145"/>
    </row>
    <row r="27" spans="1:10" ht="20.100000000000001" customHeight="1" x14ac:dyDescent="0.25">
      <c r="A27" s="134">
        <v>23</v>
      </c>
      <c r="B27" s="265">
        <v>13</v>
      </c>
      <c r="C27" s="150" t="s">
        <v>711</v>
      </c>
      <c r="D27" s="150" t="s">
        <v>712</v>
      </c>
      <c r="E27" s="150" t="s">
        <v>664</v>
      </c>
      <c r="F27" s="216" t="s">
        <v>713</v>
      </c>
      <c r="G27" s="150" t="s">
        <v>689</v>
      </c>
      <c r="H27" s="146" t="s">
        <v>451</v>
      </c>
      <c r="I27" s="144" t="s">
        <v>524</v>
      </c>
      <c r="J27" s="145"/>
    </row>
    <row r="28" spans="1:10" ht="20.100000000000001" customHeight="1" x14ac:dyDescent="0.25">
      <c r="A28" s="134">
        <v>24</v>
      </c>
      <c r="B28" s="265">
        <v>14</v>
      </c>
      <c r="C28" s="150" t="s">
        <v>640</v>
      </c>
      <c r="D28" s="150" t="s">
        <v>641</v>
      </c>
      <c r="E28" s="145" t="s">
        <v>635</v>
      </c>
      <c r="F28" s="214" t="s">
        <v>636</v>
      </c>
      <c r="G28" s="150" t="s">
        <v>642</v>
      </c>
      <c r="H28" s="146" t="s">
        <v>451</v>
      </c>
      <c r="I28" s="144" t="s">
        <v>524</v>
      </c>
      <c r="J28" s="145"/>
    </row>
    <row r="29" spans="1:10" ht="20.100000000000001" hidden="1" customHeight="1" x14ac:dyDescent="0.25">
      <c r="A29" s="134">
        <v>25</v>
      </c>
      <c r="B29" s="265">
        <v>15</v>
      </c>
      <c r="C29" s="261" t="s">
        <v>1139</v>
      </c>
      <c r="D29" s="262" t="s">
        <v>1140</v>
      </c>
      <c r="E29" s="261"/>
      <c r="F29" s="264" t="s">
        <v>1141</v>
      </c>
      <c r="G29" s="261" t="s">
        <v>1142</v>
      </c>
      <c r="H29" s="263" t="s">
        <v>451</v>
      </c>
      <c r="I29" s="144" t="s">
        <v>739</v>
      </c>
      <c r="J29" s="261"/>
    </row>
    <row r="30" spans="1:10" ht="20.100000000000001" hidden="1" customHeight="1" x14ac:dyDescent="0.25">
      <c r="A30" s="134">
        <v>26</v>
      </c>
      <c r="B30" s="265">
        <v>16</v>
      </c>
      <c r="C30" s="261" t="s">
        <v>1143</v>
      </c>
      <c r="D30" s="262" t="s">
        <v>1144</v>
      </c>
      <c r="E30" s="261"/>
      <c r="F30" s="264" t="s">
        <v>1141</v>
      </c>
      <c r="G30" s="261" t="s">
        <v>1142</v>
      </c>
      <c r="H30" s="263" t="s">
        <v>451</v>
      </c>
      <c r="I30" s="144" t="s">
        <v>739</v>
      </c>
      <c r="J30" s="261"/>
    </row>
    <row r="31" spans="1:10" ht="20.100000000000001" hidden="1" customHeight="1" x14ac:dyDescent="0.25">
      <c r="A31" s="134">
        <v>27</v>
      </c>
      <c r="B31" s="265">
        <v>17</v>
      </c>
      <c r="C31" s="261" t="s">
        <v>336</v>
      </c>
      <c r="D31" s="262" t="s">
        <v>1145</v>
      </c>
      <c r="E31" s="261"/>
      <c r="F31" s="264" t="s">
        <v>1141</v>
      </c>
      <c r="G31" s="261" t="s">
        <v>1142</v>
      </c>
      <c r="H31" s="263" t="s">
        <v>451</v>
      </c>
      <c r="I31" s="144" t="s">
        <v>739</v>
      </c>
      <c r="J31" s="261"/>
    </row>
    <row r="32" spans="1:10" ht="20.100000000000001" hidden="1" customHeight="1" x14ac:dyDescent="0.25">
      <c r="A32" s="134">
        <v>28</v>
      </c>
      <c r="B32" s="265">
        <v>18</v>
      </c>
      <c r="C32" s="261" t="s">
        <v>370</v>
      </c>
      <c r="D32" s="262" t="s">
        <v>1146</v>
      </c>
      <c r="E32" s="261"/>
      <c r="F32" s="264" t="s">
        <v>1141</v>
      </c>
      <c r="G32" s="261" t="s">
        <v>1142</v>
      </c>
      <c r="H32" s="263" t="s">
        <v>451</v>
      </c>
      <c r="I32" s="144" t="s">
        <v>739</v>
      </c>
      <c r="J32" s="261"/>
    </row>
    <row r="33" spans="1:10" ht="20.100000000000001" customHeight="1" x14ac:dyDescent="0.25">
      <c r="A33" s="134">
        <v>29</v>
      </c>
      <c r="B33" s="266">
        <v>1</v>
      </c>
      <c r="C33" s="157" t="s">
        <v>681</v>
      </c>
      <c r="D33" s="157" t="s">
        <v>682</v>
      </c>
      <c r="E33" s="157" t="s">
        <v>673</v>
      </c>
      <c r="F33" s="217" t="s">
        <v>614</v>
      </c>
      <c r="G33" s="157" t="s">
        <v>683</v>
      </c>
      <c r="H33" s="144" t="s">
        <v>621</v>
      </c>
      <c r="I33" s="144" t="s">
        <v>524</v>
      </c>
      <c r="J33" s="145"/>
    </row>
    <row r="34" spans="1:10" s="135" customFormat="1" ht="20.100000000000001" customHeight="1" x14ac:dyDescent="0.25">
      <c r="A34" s="134">
        <v>30</v>
      </c>
      <c r="B34" s="266">
        <v>2</v>
      </c>
      <c r="C34" s="142" t="s">
        <v>684</v>
      </c>
      <c r="D34" s="142" t="s">
        <v>685</v>
      </c>
      <c r="E34" s="157" t="s">
        <v>686</v>
      </c>
      <c r="F34" s="217" t="s">
        <v>687</v>
      </c>
      <c r="G34" s="142" t="s">
        <v>688</v>
      </c>
      <c r="H34" s="144" t="s">
        <v>621</v>
      </c>
      <c r="I34" s="144" t="s">
        <v>524</v>
      </c>
      <c r="J34" s="142"/>
    </row>
    <row r="35" spans="1:10" s="137" customFormat="1" ht="20.100000000000001" customHeight="1" x14ac:dyDescent="0.25">
      <c r="A35" s="134">
        <v>31</v>
      </c>
      <c r="B35" s="266">
        <v>3</v>
      </c>
      <c r="C35" s="150" t="s">
        <v>117</v>
      </c>
      <c r="D35" s="150" t="s">
        <v>690</v>
      </c>
      <c r="E35" s="150" t="s">
        <v>686</v>
      </c>
      <c r="F35" s="216" t="s">
        <v>687</v>
      </c>
      <c r="G35" s="150" t="s">
        <v>689</v>
      </c>
      <c r="H35" s="146" t="s">
        <v>451</v>
      </c>
      <c r="I35" s="144" t="s">
        <v>524</v>
      </c>
      <c r="J35" s="219"/>
    </row>
    <row r="36" spans="1:10" ht="20.100000000000001" customHeight="1" x14ac:dyDescent="0.25">
      <c r="A36" s="134">
        <v>32</v>
      </c>
      <c r="B36" s="266">
        <v>4</v>
      </c>
      <c r="C36" s="150" t="s">
        <v>692</v>
      </c>
      <c r="D36" s="150" t="s">
        <v>693</v>
      </c>
      <c r="E36" s="145" t="s">
        <v>635</v>
      </c>
      <c r="F36" s="214" t="s">
        <v>636</v>
      </c>
      <c r="G36" s="150" t="s">
        <v>689</v>
      </c>
      <c r="H36" s="146" t="s">
        <v>451</v>
      </c>
      <c r="I36" s="144" t="s">
        <v>524</v>
      </c>
      <c r="J36" s="145" t="s">
        <v>1124</v>
      </c>
    </row>
    <row r="37" spans="1:10" ht="20.100000000000001" customHeight="1" x14ac:dyDescent="0.25">
      <c r="A37" s="134">
        <v>33</v>
      </c>
      <c r="B37" s="266">
        <v>5</v>
      </c>
      <c r="C37" s="150" t="s">
        <v>694</v>
      </c>
      <c r="D37" s="150" t="s">
        <v>695</v>
      </c>
      <c r="E37" s="145" t="s">
        <v>635</v>
      </c>
      <c r="F37" s="214" t="s">
        <v>636</v>
      </c>
      <c r="G37" s="150" t="s">
        <v>689</v>
      </c>
      <c r="H37" s="146" t="s">
        <v>451</v>
      </c>
      <c r="I37" s="144" t="s">
        <v>524</v>
      </c>
      <c r="J37" s="145" t="s">
        <v>1125</v>
      </c>
    </row>
    <row r="38" spans="1:10" ht="20.100000000000001" customHeight="1" x14ac:dyDescent="0.25">
      <c r="A38" s="134">
        <v>34</v>
      </c>
      <c r="B38" s="266">
        <v>6</v>
      </c>
      <c r="C38" s="150" t="s">
        <v>696</v>
      </c>
      <c r="D38" s="150" t="s">
        <v>697</v>
      </c>
      <c r="E38" s="145" t="s">
        <v>635</v>
      </c>
      <c r="F38" s="214" t="s">
        <v>636</v>
      </c>
      <c r="G38" s="150" t="s">
        <v>689</v>
      </c>
      <c r="H38" s="146" t="s">
        <v>451</v>
      </c>
      <c r="I38" s="144" t="s">
        <v>524</v>
      </c>
      <c r="J38" s="145" t="s">
        <v>1127</v>
      </c>
    </row>
    <row r="39" spans="1:10" ht="20.100000000000001" customHeight="1" x14ac:dyDescent="0.25">
      <c r="A39" s="134">
        <v>35</v>
      </c>
      <c r="B39" s="266">
        <v>7</v>
      </c>
      <c r="C39" s="150" t="s">
        <v>698</v>
      </c>
      <c r="D39" s="150" t="s">
        <v>699</v>
      </c>
      <c r="E39" s="145" t="s">
        <v>635</v>
      </c>
      <c r="F39" s="214" t="s">
        <v>636</v>
      </c>
      <c r="G39" s="150" t="s">
        <v>689</v>
      </c>
      <c r="H39" s="146" t="s">
        <v>451</v>
      </c>
      <c r="I39" s="144" t="s">
        <v>524</v>
      </c>
      <c r="J39" s="145" t="s">
        <v>1128</v>
      </c>
    </row>
    <row r="40" spans="1:10" ht="20.100000000000001" customHeight="1" x14ac:dyDescent="0.25">
      <c r="A40" s="134">
        <v>36</v>
      </c>
      <c r="B40" s="266">
        <v>8</v>
      </c>
      <c r="C40" s="150" t="s">
        <v>700</v>
      </c>
      <c r="D40" s="150" t="s">
        <v>701</v>
      </c>
      <c r="E40" s="145" t="s">
        <v>635</v>
      </c>
      <c r="F40" s="214" t="s">
        <v>636</v>
      </c>
      <c r="G40" s="150" t="s">
        <v>689</v>
      </c>
      <c r="H40" s="146" t="s">
        <v>451</v>
      </c>
      <c r="I40" s="144" t="s">
        <v>524</v>
      </c>
      <c r="J40" s="145" t="s">
        <v>1126</v>
      </c>
    </row>
    <row r="41" spans="1:10" ht="20.100000000000001" customHeight="1" x14ac:dyDescent="0.25">
      <c r="A41" s="134">
        <v>37</v>
      </c>
      <c r="B41" s="266">
        <v>9</v>
      </c>
      <c r="C41" s="150" t="s">
        <v>702</v>
      </c>
      <c r="D41" s="150" t="s">
        <v>703</v>
      </c>
      <c r="E41" s="150" t="s">
        <v>635</v>
      </c>
      <c r="F41" s="216" t="s">
        <v>636</v>
      </c>
      <c r="G41" s="150" t="s">
        <v>689</v>
      </c>
      <c r="H41" s="146" t="s">
        <v>451</v>
      </c>
      <c r="I41" s="144" t="s">
        <v>524</v>
      </c>
      <c r="J41" s="145" t="s">
        <v>1129</v>
      </c>
    </row>
    <row r="42" spans="1:10" ht="20.100000000000001" customHeight="1" x14ac:dyDescent="0.25">
      <c r="A42" s="134">
        <v>38</v>
      </c>
      <c r="B42" s="266">
        <v>10</v>
      </c>
      <c r="C42" s="150" t="s">
        <v>707</v>
      </c>
      <c r="D42" s="150" t="s">
        <v>708</v>
      </c>
      <c r="E42" s="150" t="s">
        <v>704</v>
      </c>
      <c r="F42" s="216" t="s">
        <v>665</v>
      </c>
      <c r="G42" s="150" t="s">
        <v>689</v>
      </c>
      <c r="H42" s="146" t="s">
        <v>451</v>
      </c>
      <c r="I42" s="144" t="s">
        <v>524</v>
      </c>
      <c r="J42" s="145" t="s">
        <v>1130</v>
      </c>
    </row>
    <row r="43" spans="1:10" ht="20.100000000000001" customHeight="1" x14ac:dyDescent="0.25">
      <c r="A43" s="134">
        <v>39</v>
      </c>
      <c r="B43" s="266">
        <v>11</v>
      </c>
      <c r="C43" s="150" t="s">
        <v>714</v>
      </c>
      <c r="D43" s="150" t="s">
        <v>715</v>
      </c>
      <c r="E43" s="150" t="s">
        <v>716</v>
      </c>
      <c r="F43" s="216" t="s">
        <v>717</v>
      </c>
      <c r="G43" s="150" t="s">
        <v>689</v>
      </c>
      <c r="H43" s="146" t="s">
        <v>451</v>
      </c>
      <c r="I43" s="144" t="s">
        <v>524</v>
      </c>
      <c r="J43" s="145" t="s">
        <v>1131</v>
      </c>
    </row>
    <row r="44" spans="1:10" ht="20.100000000000001" customHeight="1" x14ac:dyDescent="0.25">
      <c r="A44" s="134">
        <v>40</v>
      </c>
      <c r="B44" s="266">
        <v>12</v>
      </c>
      <c r="C44" s="150" t="s">
        <v>718</v>
      </c>
      <c r="D44" s="150" t="s">
        <v>719</v>
      </c>
      <c r="E44" s="150" t="s">
        <v>716</v>
      </c>
      <c r="F44" s="216" t="s">
        <v>717</v>
      </c>
      <c r="G44" s="150" t="s">
        <v>689</v>
      </c>
      <c r="H44" s="146" t="s">
        <v>451</v>
      </c>
      <c r="I44" s="144" t="s">
        <v>524</v>
      </c>
      <c r="J44" s="145" t="s">
        <v>1132</v>
      </c>
    </row>
    <row r="45" spans="1:10" ht="19.5" customHeight="1" x14ac:dyDescent="0.25">
      <c r="A45" s="134">
        <v>41</v>
      </c>
      <c r="B45" s="266">
        <v>13</v>
      </c>
      <c r="C45" s="150" t="s">
        <v>720</v>
      </c>
      <c r="D45" s="150" t="s">
        <v>721</v>
      </c>
      <c r="E45" s="150" t="s">
        <v>716</v>
      </c>
      <c r="F45" s="216" t="s">
        <v>717</v>
      </c>
      <c r="G45" s="150" t="s">
        <v>689</v>
      </c>
      <c r="H45" s="146" t="s">
        <v>451</v>
      </c>
      <c r="I45" s="144" t="s">
        <v>524</v>
      </c>
      <c r="J45" s="145" t="s">
        <v>1133</v>
      </c>
    </row>
    <row r="46" spans="1:10" ht="20.100000000000001" hidden="1" customHeight="1" x14ac:dyDescent="0.25">
      <c r="A46" s="134">
        <v>42</v>
      </c>
      <c r="B46" s="266">
        <v>14</v>
      </c>
      <c r="C46" s="31" t="s">
        <v>728</v>
      </c>
      <c r="D46" s="31" t="s">
        <v>729</v>
      </c>
      <c r="E46" s="31"/>
      <c r="F46" s="22" t="s">
        <v>730</v>
      </c>
      <c r="G46" s="31" t="s">
        <v>731</v>
      </c>
      <c r="H46" s="70" t="s">
        <v>732</v>
      </c>
      <c r="I46" s="144" t="s">
        <v>739</v>
      </c>
      <c r="J46" s="145"/>
    </row>
    <row r="47" spans="1:10" ht="20.100000000000001" hidden="1" customHeight="1" x14ac:dyDescent="0.25">
      <c r="A47" s="134">
        <v>43</v>
      </c>
      <c r="B47" s="266">
        <v>15</v>
      </c>
      <c r="C47" s="31" t="s">
        <v>733</v>
      </c>
      <c r="D47" s="31" t="s">
        <v>734</v>
      </c>
      <c r="E47" s="31"/>
      <c r="F47" s="22" t="s">
        <v>730</v>
      </c>
      <c r="G47" s="31" t="s">
        <v>731</v>
      </c>
      <c r="H47" s="70" t="s">
        <v>732</v>
      </c>
      <c r="I47" s="144" t="s">
        <v>739</v>
      </c>
      <c r="J47" s="145"/>
    </row>
    <row r="48" spans="1:10" ht="20.100000000000001" hidden="1" customHeight="1" x14ac:dyDescent="0.25">
      <c r="A48" s="134">
        <v>44</v>
      </c>
      <c r="B48" s="266">
        <v>16</v>
      </c>
      <c r="C48" s="261" t="s">
        <v>1147</v>
      </c>
      <c r="D48" s="262" t="s">
        <v>1148</v>
      </c>
      <c r="E48" s="261"/>
      <c r="F48" s="264" t="s">
        <v>1141</v>
      </c>
      <c r="G48" s="261" t="s">
        <v>1149</v>
      </c>
      <c r="H48" s="263" t="s">
        <v>451</v>
      </c>
      <c r="I48" s="144" t="s">
        <v>739</v>
      </c>
      <c r="J48" s="261"/>
    </row>
    <row r="49" spans="1:10" ht="20.100000000000001" hidden="1" customHeight="1" x14ac:dyDescent="0.25">
      <c r="A49" s="134">
        <v>45</v>
      </c>
      <c r="B49" s="266">
        <v>17</v>
      </c>
      <c r="C49" s="261" t="s">
        <v>61</v>
      </c>
      <c r="D49" s="262" t="s">
        <v>1150</v>
      </c>
      <c r="E49" s="261"/>
      <c r="F49" s="264" t="s">
        <v>1141</v>
      </c>
      <c r="G49" s="261" t="s">
        <v>1149</v>
      </c>
      <c r="H49" s="263" t="s">
        <v>451</v>
      </c>
      <c r="I49" s="144" t="s">
        <v>739</v>
      </c>
      <c r="J49" s="261"/>
    </row>
    <row r="50" spans="1:10" ht="20.100000000000001" hidden="1" customHeight="1" x14ac:dyDescent="0.25">
      <c r="A50" s="134">
        <v>46</v>
      </c>
      <c r="B50" s="266">
        <v>18</v>
      </c>
      <c r="C50" s="261" t="s">
        <v>952</v>
      </c>
      <c r="D50" s="262" t="s">
        <v>1151</v>
      </c>
      <c r="E50" s="261"/>
      <c r="F50" s="264" t="s">
        <v>1141</v>
      </c>
      <c r="G50" s="261" t="s">
        <v>1149</v>
      </c>
      <c r="H50" s="263" t="s">
        <v>451</v>
      </c>
      <c r="I50" s="144" t="s">
        <v>739</v>
      </c>
      <c r="J50" s="261"/>
    </row>
    <row r="51" spans="1:10" ht="20.100000000000001" customHeight="1" x14ac:dyDescent="0.25">
      <c r="A51" s="134">
        <v>47</v>
      </c>
      <c r="B51" s="265">
        <v>1</v>
      </c>
      <c r="C51" s="147" t="s">
        <v>671</v>
      </c>
      <c r="D51" s="147" t="s">
        <v>672</v>
      </c>
      <c r="E51" s="147" t="s">
        <v>673</v>
      </c>
      <c r="F51" s="218" t="s">
        <v>614</v>
      </c>
      <c r="G51" s="147" t="s">
        <v>674</v>
      </c>
      <c r="H51" s="148" t="s">
        <v>610</v>
      </c>
      <c r="I51" s="144" t="s">
        <v>524</v>
      </c>
      <c r="J51" s="145"/>
    </row>
    <row r="52" spans="1:10" ht="20.100000000000001" customHeight="1" x14ac:dyDescent="0.25">
      <c r="A52" s="134">
        <v>48</v>
      </c>
      <c r="B52" s="265">
        <v>2</v>
      </c>
      <c r="C52" s="150" t="s">
        <v>675</v>
      </c>
      <c r="D52" s="150" t="s">
        <v>676</v>
      </c>
      <c r="E52" s="150" t="s">
        <v>635</v>
      </c>
      <c r="F52" s="216" t="s">
        <v>636</v>
      </c>
      <c r="G52" s="150" t="s">
        <v>677</v>
      </c>
      <c r="H52" s="146" t="s">
        <v>451</v>
      </c>
      <c r="I52" s="144" t="s">
        <v>524</v>
      </c>
      <c r="J52" s="145"/>
    </row>
    <row r="53" spans="1:10" ht="20.100000000000001" customHeight="1" x14ac:dyDescent="0.25">
      <c r="A53" s="134">
        <v>49</v>
      </c>
      <c r="B53" s="265">
        <v>3</v>
      </c>
      <c r="C53" s="147" t="s">
        <v>678</v>
      </c>
      <c r="D53" s="158" t="s">
        <v>679</v>
      </c>
      <c r="E53" s="147" t="s">
        <v>618</v>
      </c>
      <c r="F53" s="218" t="s">
        <v>619</v>
      </c>
      <c r="G53" s="147" t="s">
        <v>680</v>
      </c>
      <c r="H53" s="148" t="s">
        <v>610</v>
      </c>
      <c r="I53" s="144" t="s">
        <v>524</v>
      </c>
      <c r="J53" s="145"/>
    </row>
    <row r="54" spans="1:10" ht="20.100000000000001" customHeight="1" x14ac:dyDescent="0.25">
      <c r="A54" s="134">
        <v>50</v>
      </c>
      <c r="B54" s="265">
        <v>4</v>
      </c>
      <c r="C54" s="20" t="s">
        <v>788</v>
      </c>
      <c r="D54" s="31" t="s">
        <v>789</v>
      </c>
      <c r="E54" s="31" t="s">
        <v>664</v>
      </c>
      <c r="F54" s="22" t="s">
        <v>665</v>
      </c>
      <c r="G54" s="159" t="s">
        <v>787</v>
      </c>
      <c r="H54" s="70" t="s">
        <v>732</v>
      </c>
      <c r="I54" s="144" t="s">
        <v>524</v>
      </c>
      <c r="J54" s="145"/>
    </row>
    <row r="55" spans="1:10" ht="20.100000000000001" customHeight="1" x14ac:dyDescent="0.25">
      <c r="A55" s="134">
        <v>51</v>
      </c>
      <c r="B55" s="265">
        <v>5</v>
      </c>
      <c r="C55" s="31" t="s">
        <v>790</v>
      </c>
      <c r="D55" s="31" t="s">
        <v>791</v>
      </c>
      <c r="E55" s="31" t="s">
        <v>664</v>
      </c>
      <c r="F55" s="22" t="s">
        <v>665</v>
      </c>
      <c r="G55" s="159" t="s">
        <v>787</v>
      </c>
      <c r="H55" s="70" t="s">
        <v>732</v>
      </c>
      <c r="I55" s="144" t="s">
        <v>524</v>
      </c>
      <c r="J55" s="145"/>
    </row>
    <row r="56" spans="1:10" ht="20.100000000000001" customHeight="1" x14ac:dyDescent="0.25">
      <c r="A56" s="134">
        <v>52</v>
      </c>
      <c r="B56" s="269">
        <v>6</v>
      </c>
      <c r="C56" s="37" t="s">
        <v>792</v>
      </c>
      <c r="D56" s="37" t="s">
        <v>793</v>
      </c>
      <c r="E56" s="37" t="s">
        <v>664</v>
      </c>
      <c r="F56" s="30" t="s">
        <v>665</v>
      </c>
      <c r="G56" s="270" t="s">
        <v>787</v>
      </c>
      <c r="H56" s="271" t="s">
        <v>732</v>
      </c>
      <c r="I56" s="144" t="s">
        <v>524</v>
      </c>
      <c r="J56" s="272"/>
    </row>
    <row r="57" spans="1:10" ht="20.100000000000001" customHeight="1" x14ac:dyDescent="0.25">
      <c r="A57" s="134"/>
      <c r="B57" s="138"/>
      <c r="C57" s="34"/>
      <c r="D57" s="34"/>
      <c r="E57" s="34"/>
      <c r="F57" s="10"/>
      <c r="G57" s="247"/>
      <c r="H57" s="248"/>
      <c r="I57" s="248"/>
    </row>
    <row r="58" spans="1:10" ht="20.100000000000001" customHeight="1" x14ac:dyDescent="0.25">
      <c r="A58" s="134"/>
      <c r="B58" s="138"/>
      <c r="C58" s="34"/>
      <c r="D58" s="34"/>
      <c r="E58" s="34"/>
      <c r="F58" s="10"/>
      <c r="G58" s="247"/>
      <c r="H58" s="248"/>
      <c r="I58" s="248"/>
    </row>
    <row r="59" spans="1:10" ht="20.100000000000001" customHeight="1" x14ac:dyDescent="0.25">
      <c r="A59" s="134"/>
      <c r="B59" s="138"/>
      <c r="C59" s="34"/>
      <c r="D59" s="34"/>
      <c r="E59" s="34"/>
      <c r="F59" s="10"/>
      <c r="G59" s="247"/>
      <c r="H59" s="248"/>
      <c r="I59" s="248"/>
    </row>
    <row r="60" spans="1:10" ht="20.100000000000001" customHeight="1" x14ac:dyDescent="0.25">
      <c r="A60" s="134"/>
      <c r="B60" s="138"/>
      <c r="C60" s="34"/>
      <c r="D60" s="34"/>
      <c r="E60" s="34"/>
      <c r="F60" s="10"/>
      <c r="G60" s="247"/>
      <c r="H60" s="248"/>
      <c r="I60" s="248"/>
    </row>
    <row r="61" spans="1:10" ht="20.100000000000001" customHeight="1" x14ac:dyDescent="0.25">
      <c r="A61" s="134"/>
      <c r="B61" s="138"/>
      <c r="C61" s="34"/>
      <c r="D61" s="34"/>
      <c r="E61" s="34"/>
      <c r="F61" s="10"/>
      <c r="G61" s="247"/>
      <c r="H61" s="248"/>
      <c r="I61" s="248"/>
    </row>
    <row r="62" spans="1:10" ht="20.100000000000001" customHeight="1" x14ac:dyDescent="0.25">
      <c r="A62" s="134"/>
      <c r="B62" s="138"/>
      <c r="C62" s="34"/>
      <c r="D62" s="34"/>
      <c r="E62" s="34"/>
      <c r="F62" s="10"/>
      <c r="G62" s="247"/>
      <c r="H62" s="248"/>
      <c r="I62" s="248"/>
    </row>
    <row r="66" spans="2:4" ht="20.100000000000001" customHeight="1" x14ac:dyDescent="0.25">
      <c r="C66" s="160" t="s">
        <v>524</v>
      </c>
      <c r="D66" s="136">
        <v>43</v>
      </c>
    </row>
    <row r="67" spans="2:4" ht="20.100000000000001" customHeight="1" x14ac:dyDescent="0.25">
      <c r="C67" s="160" t="s">
        <v>739</v>
      </c>
      <c r="D67" s="136">
        <v>2</v>
      </c>
    </row>
    <row r="68" spans="2:4" ht="20.100000000000001" customHeight="1" x14ac:dyDescent="0.25">
      <c r="D68" s="136">
        <f>SUM(D66:D67)</f>
        <v>45</v>
      </c>
    </row>
    <row r="70" spans="2:4" ht="20.100000000000001" customHeight="1" x14ac:dyDescent="0.25">
      <c r="B70" s="138"/>
    </row>
    <row r="71" spans="2:4" ht="20.100000000000001" customHeight="1" x14ac:dyDescent="0.25">
      <c r="B71" s="138"/>
      <c r="C71" s="160" t="s">
        <v>753</v>
      </c>
      <c r="D71" s="136">
        <v>41</v>
      </c>
    </row>
    <row r="72" spans="2:4" ht="20.100000000000001" customHeight="1" x14ac:dyDescent="0.25">
      <c r="C72" s="160" t="s">
        <v>542</v>
      </c>
      <c r="D72" s="136">
        <v>4</v>
      </c>
    </row>
    <row r="73" spans="2:4" ht="20.100000000000001" customHeight="1" x14ac:dyDescent="0.25">
      <c r="D73" s="136">
        <f>SUM(D71:D72)</f>
        <v>45</v>
      </c>
    </row>
  </sheetData>
  <mergeCells count="1">
    <mergeCell ref="B1:H1"/>
  </mergeCells>
  <pageMargins left="0.31496062992125984" right="0.11811023622047245" top="0.74803149606299213" bottom="0.74803149606299213" header="0.31496062992125984" footer="0.31496062992125984"/>
  <pageSetup paperSize="5" scale="90" orientation="landscape" horizontalDpi="0" verticalDpi="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B1:L18"/>
  <sheetViews>
    <sheetView topLeftCell="A6" zoomScale="110" zoomScaleNormal="110" workbookViewId="0"/>
  </sheetViews>
  <sheetFormatPr defaultRowHeight="17.100000000000001" customHeight="1" x14ac:dyDescent="0.25"/>
  <cols>
    <col min="1" max="1" width="9.140625" style="3"/>
    <col min="2" max="2" width="5" style="3" customWidth="1"/>
    <col min="3" max="3" width="3.5703125" style="3" customWidth="1"/>
    <col min="4" max="4" width="35.28515625" style="6" customWidth="1"/>
    <col min="5" max="5" width="14.28515625" style="3" customWidth="1"/>
    <col min="6" max="10" width="9.140625" style="3"/>
    <col min="11" max="11" width="14.85546875" style="3" bestFit="1" customWidth="1"/>
    <col min="12" max="16384" width="9.140625" style="3"/>
  </cols>
  <sheetData>
    <row r="1" spans="2:12" ht="31.5" customHeight="1" x14ac:dyDescent="0.25">
      <c r="B1" s="371" t="s">
        <v>494</v>
      </c>
      <c r="C1" s="371"/>
      <c r="D1" s="371"/>
      <c r="E1" s="371"/>
    </row>
    <row r="2" spans="2:12" ht="17.100000000000001" customHeight="1" x14ac:dyDescent="0.25">
      <c r="B2" s="372"/>
      <c r="C2" s="372"/>
      <c r="D2" s="372"/>
      <c r="E2" s="372"/>
    </row>
    <row r="4" spans="2:12" s="40" customFormat="1" ht="29.25" customHeight="1" x14ac:dyDescent="0.25">
      <c r="B4" s="5" t="s">
        <v>0</v>
      </c>
      <c r="C4" s="373" t="s">
        <v>477</v>
      </c>
      <c r="D4" s="374"/>
      <c r="E4" s="5" t="s">
        <v>476</v>
      </c>
    </row>
    <row r="5" spans="2:12" ht="17.100000000000001" customHeight="1" x14ac:dyDescent="0.25">
      <c r="B5" s="33">
        <v>1</v>
      </c>
      <c r="C5" s="375" t="s">
        <v>478</v>
      </c>
      <c r="D5" s="376"/>
      <c r="E5" s="131">
        <v>43</v>
      </c>
    </row>
    <row r="6" spans="2:12" ht="17.100000000000001" customHeight="1" x14ac:dyDescent="0.25">
      <c r="B6" s="33">
        <v>2</v>
      </c>
      <c r="C6" s="86" t="s">
        <v>739</v>
      </c>
      <c r="D6" s="87"/>
      <c r="E6" s="131">
        <v>9</v>
      </c>
    </row>
    <row r="7" spans="2:12" ht="17.100000000000001" customHeight="1" x14ac:dyDescent="0.25">
      <c r="B7" s="33">
        <v>3</v>
      </c>
      <c r="C7" s="375" t="s">
        <v>539</v>
      </c>
      <c r="D7" s="376"/>
      <c r="E7" s="131">
        <f>E16</f>
        <v>256</v>
      </c>
    </row>
    <row r="8" spans="2:12" ht="39" customHeight="1" x14ac:dyDescent="0.25">
      <c r="B8" s="369" t="s">
        <v>483</v>
      </c>
      <c r="C8" s="370"/>
      <c r="D8" s="370"/>
      <c r="E8" s="131">
        <f>E5+E16+E6</f>
        <v>308</v>
      </c>
    </row>
    <row r="9" spans="2:12" ht="17.100000000000001" customHeight="1" x14ac:dyDescent="0.25">
      <c r="B9" s="5"/>
      <c r="C9" s="365" t="s">
        <v>480</v>
      </c>
      <c r="D9" s="366"/>
      <c r="E9" s="5"/>
    </row>
    <row r="10" spans="2:12" ht="17.100000000000001" customHeight="1" x14ac:dyDescent="0.25">
      <c r="B10" s="5"/>
      <c r="C10" s="4">
        <v>1</v>
      </c>
      <c r="D10" s="32" t="s">
        <v>481</v>
      </c>
      <c r="E10" s="4">
        <v>22</v>
      </c>
    </row>
    <row r="11" spans="2:12" ht="17.100000000000001" customHeight="1" x14ac:dyDescent="0.25">
      <c r="B11" s="5"/>
      <c r="C11" s="4">
        <v>2</v>
      </c>
      <c r="D11" s="32" t="s">
        <v>482</v>
      </c>
      <c r="E11" s="4">
        <v>32</v>
      </c>
      <c r="K11" s="222"/>
    </row>
    <row r="12" spans="2:12" ht="17.100000000000001" customHeight="1" x14ac:dyDescent="0.25">
      <c r="B12" s="5"/>
      <c r="C12" s="4">
        <v>3</v>
      </c>
      <c r="D12" s="32" t="s">
        <v>554</v>
      </c>
      <c r="E12" s="4">
        <v>156</v>
      </c>
    </row>
    <row r="13" spans="2:12" ht="17.100000000000001" customHeight="1" x14ac:dyDescent="0.25">
      <c r="B13" s="5"/>
      <c r="C13" s="4">
        <v>4</v>
      </c>
      <c r="D13" s="130" t="s">
        <v>794</v>
      </c>
      <c r="E13" s="4">
        <v>41</v>
      </c>
    </row>
    <row r="14" spans="2:12" ht="17.100000000000001" customHeight="1" x14ac:dyDescent="0.25">
      <c r="B14" s="5"/>
      <c r="C14" s="4">
        <v>5</v>
      </c>
      <c r="D14" s="130" t="s">
        <v>544</v>
      </c>
      <c r="E14" s="4">
        <v>2</v>
      </c>
      <c r="K14" s="3" t="s">
        <v>855</v>
      </c>
      <c r="L14" s="3">
        <f>SUM(E10:E12)</f>
        <v>210</v>
      </c>
    </row>
    <row r="15" spans="2:12" ht="17.100000000000001" customHeight="1" x14ac:dyDescent="0.25">
      <c r="B15" s="5"/>
      <c r="C15" s="4">
        <v>6</v>
      </c>
      <c r="D15" s="130" t="s">
        <v>740</v>
      </c>
      <c r="E15" s="4">
        <v>3</v>
      </c>
    </row>
    <row r="16" spans="2:12" ht="17.100000000000001" customHeight="1" x14ac:dyDescent="0.25">
      <c r="B16" s="5"/>
      <c r="C16" s="367" t="s">
        <v>479</v>
      </c>
      <c r="D16" s="368"/>
      <c r="E16" s="132">
        <f>SUM(E10:E15)</f>
        <v>256</v>
      </c>
    </row>
    <row r="18" spans="4:4" ht="17.100000000000001" customHeight="1" x14ac:dyDescent="0.25">
      <c r="D18" s="3"/>
    </row>
  </sheetData>
  <mergeCells count="8">
    <mergeCell ref="C9:D9"/>
    <mergeCell ref="C16:D16"/>
    <mergeCell ref="B8:D8"/>
    <mergeCell ref="B1:E1"/>
    <mergeCell ref="B2:E2"/>
    <mergeCell ref="C4:D4"/>
    <mergeCell ref="C5:D5"/>
    <mergeCell ref="C7:D7"/>
  </mergeCell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63"/>
  <sheetViews>
    <sheetView zoomScaleNormal="100" workbookViewId="0"/>
  </sheetViews>
  <sheetFormatPr defaultRowHeight="20.100000000000001" customHeight="1" x14ac:dyDescent="0.25"/>
  <cols>
    <col min="1" max="1" width="10.7109375" style="9" customWidth="1"/>
    <col min="2" max="2" width="16.28515625" style="12" customWidth="1"/>
    <col min="3" max="3" width="10.7109375" style="9" customWidth="1"/>
    <col min="4" max="11" width="10.7109375" style="12" customWidth="1"/>
    <col min="12" max="12" width="9.140625" style="12" customWidth="1"/>
    <col min="13" max="16384" width="9.140625" style="12"/>
  </cols>
  <sheetData>
    <row r="2" spans="1:13" ht="19.5" customHeight="1" x14ac:dyDescent="0.25">
      <c r="A2" s="62" t="s">
        <v>548</v>
      </c>
      <c r="B2" s="62"/>
      <c r="C2" s="62"/>
      <c r="D2" s="62"/>
      <c r="E2" s="62"/>
      <c r="F2" s="62"/>
    </row>
    <row r="3" spans="1:13" s="9" customFormat="1" ht="20.100000000000001" customHeight="1" x14ac:dyDescent="0.25">
      <c r="A3" s="41" t="s">
        <v>0</v>
      </c>
      <c r="B3" s="41" t="s">
        <v>490</v>
      </c>
      <c r="C3" s="97" t="s">
        <v>549</v>
      </c>
      <c r="D3" s="41" t="s">
        <v>542</v>
      </c>
      <c r="E3" s="41" t="s">
        <v>476</v>
      </c>
    </row>
    <row r="4" spans="1:13" s="9" customFormat="1" ht="20.100000000000001" customHeight="1" x14ac:dyDescent="0.25">
      <c r="A4" s="57">
        <v>1</v>
      </c>
      <c r="B4" s="116" t="s">
        <v>524</v>
      </c>
      <c r="C4" s="164">
        <v>39</v>
      </c>
      <c r="D4" s="57">
        <v>4</v>
      </c>
      <c r="E4" s="59">
        <f>SUM(C4:D4)</f>
        <v>43</v>
      </c>
    </row>
    <row r="5" spans="1:13" s="9" customFormat="1" ht="20.100000000000001" customHeight="1" x14ac:dyDescent="0.25">
      <c r="A5" s="57">
        <v>2</v>
      </c>
      <c r="B5" s="116" t="s">
        <v>739</v>
      </c>
      <c r="C5" s="164">
        <v>9</v>
      </c>
      <c r="D5" s="57">
        <v>0</v>
      </c>
      <c r="E5" s="59">
        <f t="shared" ref="E5:E11" si="0">SUM(C5:D5)</f>
        <v>9</v>
      </c>
      <c r="G5" s="9" t="s">
        <v>753</v>
      </c>
      <c r="H5" s="85">
        <f>C6+C7+C8+C9+C10</f>
        <v>209</v>
      </c>
    </row>
    <row r="6" spans="1:13" ht="20.100000000000001" customHeight="1" x14ac:dyDescent="0.25">
      <c r="A6" s="42">
        <v>3</v>
      </c>
      <c r="B6" s="21" t="s">
        <v>481</v>
      </c>
      <c r="C6" s="98">
        <v>11</v>
      </c>
      <c r="D6" s="42">
        <v>11</v>
      </c>
      <c r="E6" s="41">
        <f t="shared" si="0"/>
        <v>22</v>
      </c>
      <c r="G6" s="9" t="s">
        <v>542</v>
      </c>
      <c r="H6" s="12">
        <f>D6+D7+D8+D9+D10</f>
        <v>47</v>
      </c>
    </row>
    <row r="7" spans="1:13" ht="19.5" customHeight="1" x14ac:dyDescent="0.25">
      <c r="A7" s="42">
        <v>4</v>
      </c>
      <c r="B7" s="21" t="s">
        <v>485</v>
      </c>
      <c r="C7" s="98">
        <v>25</v>
      </c>
      <c r="D7" s="42">
        <v>7</v>
      </c>
      <c r="E7" s="41">
        <f t="shared" si="0"/>
        <v>32</v>
      </c>
      <c r="H7" s="12">
        <f>SUM(H5:H6)</f>
        <v>256</v>
      </c>
    </row>
    <row r="8" spans="1:13" ht="19.5" customHeight="1" x14ac:dyDescent="0.25">
      <c r="A8" s="42">
        <v>5</v>
      </c>
      <c r="B8" s="21" t="s">
        <v>547</v>
      </c>
      <c r="C8" s="98">
        <v>139</v>
      </c>
      <c r="D8" s="42">
        <v>20</v>
      </c>
      <c r="E8" s="41">
        <f t="shared" si="0"/>
        <v>159</v>
      </c>
    </row>
    <row r="9" spans="1:13" ht="20.100000000000001" customHeight="1" x14ac:dyDescent="0.25">
      <c r="A9" s="42">
        <v>6</v>
      </c>
      <c r="B9" s="21" t="s">
        <v>473</v>
      </c>
      <c r="C9" s="98">
        <v>32</v>
      </c>
      <c r="D9" s="42">
        <v>9</v>
      </c>
      <c r="E9" s="41">
        <f t="shared" si="0"/>
        <v>41</v>
      </c>
    </row>
    <row r="10" spans="1:13" ht="20.100000000000001" customHeight="1" x14ac:dyDescent="0.25">
      <c r="A10" s="42">
        <v>7</v>
      </c>
      <c r="B10" s="21" t="s">
        <v>544</v>
      </c>
      <c r="C10" s="98">
        <v>2</v>
      </c>
      <c r="D10" s="42">
        <v>0</v>
      </c>
      <c r="E10" s="41">
        <f t="shared" si="0"/>
        <v>2</v>
      </c>
    </row>
    <row r="11" spans="1:13" ht="20.100000000000001" customHeight="1" x14ac:dyDescent="0.25">
      <c r="A11" s="42">
        <v>8</v>
      </c>
      <c r="B11" s="21" t="s">
        <v>776</v>
      </c>
      <c r="C11" s="98">
        <v>0</v>
      </c>
      <c r="D11" s="42">
        <v>0</v>
      </c>
      <c r="E11" s="41">
        <f t="shared" si="0"/>
        <v>0</v>
      </c>
      <c r="M11" s="44"/>
    </row>
    <row r="12" spans="1:13" ht="20.100000000000001" customHeight="1" x14ac:dyDescent="0.25">
      <c r="A12" s="383" t="s">
        <v>479</v>
      </c>
      <c r="B12" s="383"/>
      <c r="C12" s="163">
        <f>SUM(C4:C11)</f>
        <v>257</v>
      </c>
      <c r="D12" s="43">
        <f>SUM(D4:D11)</f>
        <v>51</v>
      </c>
      <c r="E12" s="43">
        <f>SUM(E4:E11)</f>
        <v>308</v>
      </c>
      <c r="M12" s="44"/>
    </row>
    <row r="13" spans="1:13" ht="20.100000000000001" customHeight="1" x14ac:dyDescent="0.25">
      <c r="D13" s="9"/>
      <c r="E13" s="9"/>
      <c r="F13" s="9"/>
      <c r="M13" s="44"/>
    </row>
    <row r="14" spans="1:13" ht="20.100000000000001" customHeight="1" x14ac:dyDescent="0.25">
      <c r="D14" s="9"/>
      <c r="E14" s="9"/>
      <c r="F14" s="9"/>
    </row>
    <row r="15" spans="1:13" ht="20.100000000000001" customHeight="1" x14ac:dyDescent="0.25">
      <c r="D15" s="9"/>
      <c r="E15" s="9"/>
      <c r="F15" s="9"/>
    </row>
    <row r="16" spans="1:13" ht="20.100000000000001" customHeight="1" x14ac:dyDescent="0.25">
      <c r="A16" s="380" t="s">
        <v>550</v>
      </c>
      <c r="B16" s="380"/>
      <c r="C16" s="380"/>
      <c r="D16" s="380"/>
      <c r="E16" s="380"/>
      <c r="F16" s="380"/>
      <c r="G16" s="380"/>
      <c r="H16" s="380"/>
      <c r="I16" s="380"/>
      <c r="J16" s="380"/>
      <c r="K16" s="380"/>
    </row>
    <row r="17" spans="1:14" s="44" customFormat="1" ht="20.100000000000001" customHeight="1" x14ac:dyDescent="0.25">
      <c r="A17" s="41" t="s">
        <v>0</v>
      </c>
      <c r="B17" s="41" t="s">
        <v>490</v>
      </c>
      <c r="C17" s="41" t="s">
        <v>552</v>
      </c>
      <c r="D17" s="41" t="s">
        <v>166</v>
      </c>
      <c r="E17" s="41" t="s">
        <v>167</v>
      </c>
      <c r="F17" s="41" t="s">
        <v>197</v>
      </c>
      <c r="G17" s="41" t="s">
        <v>277</v>
      </c>
      <c r="H17" s="41" t="s">
        <v>551</v>
      </c>
      <c r="I17" s="41" t="s">
        <v>1138</v>
      </c>
      <c r="J17" s="41" t="s">
        <v>553</v>
      </c>
      <c r="K17" s="41" t="s">
        <v>476</v>
      </c>
      <c r="M17" s="12"/>
    </row>
    <row r="18" spans="1:14" s="44" customFormat="1" ht="20.100000000000001" customHeight="1" x14ac:dyDescent="0.25">
      <c r="A18" s="57">
        <v>1</v>
      </c>
      <c r="B18" s="58" t="s">
        <v>524</v>
      </c>
      <c r="C18" s="59">
        <v>8</v>
      </c>
      <c r="D18" s="59">
        <v>5</v>
      </c>
      <c r="E18" s="59">
        <v>5</v>
      </c>
      <c r="F18" s="59">
        <v>0</v>
      </c>
      <c r="G18" s="59">
        <v>0</v>
      </c>
      <c r="H18" s="59">
        <v>24</v>
      </c>
      <c r="I18" s="59">
        <v>0</v>
      </c>
      <c r="J18" s="59">
        <v>1</v>
      </c>
      <c r="K18" s="59">
        <f>SUM(C18:J18)</f>
        <v>43</v>
      </c>
      <c r="M18" s="12"/>
    </row>
    <row r="19" spans="1:14" s="44" customFormat="1" ht="20.100000000000001" customHeight="1" x14ac:dyDescent="0.25">
      <c r="A19" s="57">
        <v>2</v>
      </c>
      <c r="B19" s="58" t="s">
        <v>739</v>
      </c>
      <c r="C19" s="59"/>
      <c r="D19" s="59"/>
      <c r="E19" s="57">
        <v>2</v>
      </c>
      <c r="F19" s="59"/>
      <c r="G19" s="59"/>
      <c r="H19" s="59">
        <v>7</v>
      </c>
      <c r="I19" s="59"/>
      <c r="J19" s="59"/>
      <c r="K19" s="59">
        <f>SUM(C19:J19)</f>
        <v>9</v>
      </c>
      <c r="M19" s="12"/>
    </row>
    <row r="20" spans="1:14" ht="20.100000000000001" customHeight="1" x14ac:dyDescent="0.25">
      <c r="A20" s="42">
        <v>1</v>
      </c>
      <c r="B20" s="21" t="s">
        <v>481</v>
      </c>
      <c r="C20" s="42" t="s">
        <v>449</v>
      </c>
      <c r="D20" s="42">
        <v>10</v>
      </c>
      <c r="E20" s="42">
        <v>2</v>
      </c>
      <c r="F20" s="42" t="s">
        <v>449</v>
      </c>
      <c r="G20" s="42" t="s">
        <v>449</v>
      </c>
      <c r="H20" s="42">
        <v>10</v>
      </c>
      <c r="I20" s="42" t="s">
        <v>449</v>
      </c>
      <c r="J20" s="42" t="s">
        <v>449</v>
      </c>
      <c r="K20" s="59">
        <f>SUM(C20:J20)</f>
        <v>22</v>
      </c>
      <c r="N20" s="223"/>
    </row>
    <row r="21" spans="1:14" ht="20.100000000000001" customHeight="1" x14ac:dyDescent="0.25">
      <c r="A21" s="42">
        <v>4</v>
      </c>
      <c r="B21" s="21" t="s">
        <v>485</v>
      </c>
      <c r="C21" s="42" t="s">
        <v>449</v>
      </c>
      <c r="D21" s="42">
        <v>5</v>
      </c>
      <c r="E21" s="42">
        <v>3</v>
      </c>
      <c r="F21" s="42">
        <v>1</v>
      </c>
      <c r="G21" s="42" t="s">
        <v>449</v>
      </c>
      <c r="H21" s="42">
        <v>23</v>
      </c>
      <c r="I21" s="42" t="s">
        <v>449</v>
      </c>
      <c r="J21" s="42" t="s">
        <v>449</v>
      </c>
      <c r="K21" s="59">
        <f t="shared" ref="K21:K24" si="1">SUM(C21:J21)</f>
        <v>32</v>
      </c>
    </row>
    <row r="22" spans="1:14" ht="20.100000000000001" customHeight="1" x14ac:dyDescent="0.25">
      <c r="A22" s="42">
        <v>5</v>
      </c>
      <c r="B22" s="21" t="s">
        <v>547</v>
      </c>
      <c r="C22" s="42" t="s">
        <v>449</v>
      </c>
      <c r="D22" s="42">
        <v>33</v>
      </c>
      <c r="E22" s="42">
        <v>5</v>
      </c>
      <c r="F22" s="42" t="s">
        <v>449</v>
      </c>
      <c r="G22" s="42">
        <v>2</v>
      </c>
      <c r="H22" s="42">
        <v>116</v>
      </c>
      <c r="I22" s="42" t="s">
        <v>449</v>
      </c>
      <c r="J22" s="42" t="s">
        <v>449</v>
      </c>
      <c r="K22" s="59">
        <f t="shared" si="1"/>
        <v>156</v>
      </c>
    </row>
    <row r="23" spans="1:14" ht="19.5" customHeight="1" x14ac:dyDescent="0.25">
      <c r="A23" s="42">
        <v>6</v>
      </c>
      <c r="B23" s="45" t="s">
        <v>473</v>
      </c>
      <c r="C23" s="42" t="s">
        <v>449</v>
      </c>
      <c r="D23" s="42">
        <v>10</v>
      </c>
      <c r="E23" s="42">
        <v>4</v>
      </c>
      <c r="F23" s="42">
        <v>0</v>
      </c>
      <c r="G23" s="42" t="s">
        <v>449</v>
      </c>
      <c r="H23" s="42">
        <v>27</v>
      </c>
      <c r="I23" s="42" t="s">
        <v>449</v>
      </c>
      <c r="J23" s="42" t="s">
        <v>449</v>
      </c>
      <c r="K23" s="59">
        <f t="shared" si="1"/>
        <v>41</v>
      </c>
    </row>
    <row r="24" spans="1:14" ht="20.100000000000001" customHeight="1" x14ac:dyDescent="0.25">
      <c r="A24" s="42">
        <v>7</v>
      </c>
      <c r="B24" s="45" t="s">
        <v>544</v>
      </c>
      <c r="C24" s="42" t="s">
        <v>449</v>
      </c>
      <c r="D24" s="42">
        <v>0</v>
      </c>
      <c r="E24" s="42">
        <v>0</v>
      </c>
      <c r="F24" s="42" t="s">
        <v>449</v>
      </c>
      <c r="G24" s="42" t="s">
        <v>449</v>
      </c>
      <c r="H24" s="42">
        <v>2</v>
      </c>
      <c r="I24" s="42" t="s">
        <v>449</v>
      </c>
      <c r="J24" s="42" t="s">
        <v>449</v>
      </c>
      <c r="K24" s="59">
        <f t="shared" si="1"/>
        <v>2</v>
      </c>
    </row>
    <row r="25" spans="1:14" ht="20.100000000000001" customHeight="1" x14ac:dyDescent="0.25">
      <c r="A25" s="42">
        <v>8</v>
      </c>
      <c r="B25" s="45" t="s">
        <v>776</v>
      </c>
      <c r="C25" s="42"/>
      <c r="D25" s="42">
        <v>0</v>
      </c>
      <c r="E25" s="42">
        <v>1</v>
      </c>
      <c r="F25" s="42"/>
      <c r="G25" s="42"/>
      <c r="H25" s="42">
        <v>2</v>
      </c>
      <c r="I25" s="42"/>
      <c r="J25" s="42"/>
      <c r="K25" s="59">
        <f>SUM(C25:J25)</f>
        <v>3</v>
      </c>
    </row>
    <row r="26" spans="1:14" ht="20.100000000000001" customHeight="1" x14ac:dyDescent="0.25">
      <c r="A26" s="381" t="s">
        <v>479</v>
      </c>
      <c r="B26" s="382"/>
      <c r="C26" s="43">
        <f>SUM(C18:C24)</f>
        <v>8</v>
      </c>
      <c r="D26" s="43">
        <f>SUM(D18:D25)</f>
        <v>63</v>
      </c>
      <c r="E26" s="43">
        <f>SUM(E18:E25)</f>
        <v>22</v>
      </c>
      <c r="F26" s="43">
        <f t="shared" ref="F26:J26" si="2">SUM(F18:F24)</f>
        <v>1</v>
      </c>
      <c r="G26" s="43">
        <f t="shared" si="2"/>
        <v>2</v>
      </c>
      <c r="H26" s="43">
        <f>SUM(H18:H25)</f>
        <v>211</v>
      </c>
      <c r="I26" s="43">
        <f t="shared" si="2"/>
        <v>0</v>
      </c>
      <c r="J26" s="43">
        <f t="shared" si="2"/>
        <v>1</v>
      </c>
      <c r="K26" s="43">
        <f>SUM(C26:J26)</f>
        <v>308</v>
      </c>
    </row>
    <row r="32" spans="1:14" ht="20.100000000000001" customHeight="1" x14ac:dyDescent="0.25">
      <c r="A32" s="99" t="s">
        <v>795</v>
      </c>
    </row>
    <row r="33" spans="1:13" ht="20.100000000000001" customHeight="1" x14ac:dyDescent="0.25">
      <c r="A33" s="377" t="s">
        <v>796</v>
      </c>
      <c r="B33" s="378"/>
      <c r="C33" s="379"/>
      <c r="E33" s="377" t="s">
        <v>738</v>
      </c>
      <c r="F33" s="378"/>
      <c r="G33" s="379"/>
      <c r="L33" s="12" t="s">
        <v>738</v>
      </c>
      <c r="M33" s="12">
        <f>F37+F41+F45</f>
        <v>257</v>
      </c>
    </row>
    <row r="34" spans="1:13" ht="20.100000000000001" customHeight="1" x14ac:dyDescent="0.25">
      <c r="A34" s="177" t="s">
        <v>553</v>
      </c>
      <c r="B34" s="183"/>
      <c r="C34" s="184"/>
      <c r="E34" s="177" t="s">
        <v>165</v>
      </c>
      <c r="F34" s="73"/>
      <c r="G34" s="178"/>
      <c r="L34" s="12" t="s">
        <v>524</v>
      </c>
      <c r="M34" s="12">
        <f>SUM(B37+B41+B45+B49+B53)</f>
        <v>45</v>
      </c>
    </row>
    <row r="35" spans="1:13" ht="20.100000000000001" customHeight="1" x14ac:dyDescent="0.25">
      <c r="A35" s="186" t="s">
        <v>753</v>
      </c>
      <c r="B35" s="188">
        <v>1</v>
      </c>
      <c r="C35" s="185"/>
      <c r="E35" s="179" t="s">
        <v>753</v>
      </c>
      <c r="F35" s="12">
        <v>160</v>
      </c>
      <c r="G35" s="180"/>
      <c r="M35" s="12">
        <f>SUM(M33:M34)</f>
        <v>302</v>
      </c>
    </row>
    <row r="36" spans="1:13" ht="20.100000000000001" customHeight="1" x14ac:dyDescent="0.25">
      <c r="A36" s="186" t="s">
        <v>542</v>
      </c>
      <c r="B36" s="188">
        <v>0</v>
      </c>
      <c r="C36" s="185"/>
      <c r="E36" s="179" t="s">
        <v>542</v>
      </c>
      <c r="F36" s="12">
        <v>22</v>
      </c>
      <c r="G36" s="180"/>
    </row>
    <row r="37" spans="1:13" ht="20.100000000000001" customHeight="1" x14ac:dyDescent="0.25">
      <c r="A37" s="187"/>
      <c r="B37" s="192">
        <f>SUM(B35:B36)</f>
        <v>1</v>
      </c>
      <c r="C37" s="182"/>
      <c r="E37" s="181"/>
      <c r="F37" s="190">
        <f>SUM(F35:F36)</f>
        <v>182</v>
      </c>
      <c r="G37" s="182"/>
    </row>
    <row r="38" spans="1:13" ht="20.100000000000001" customHeight="1" x14ac:dyDescent="0.25">
      <c r="A38" s="177" t="s">
        <v>165</v>
      </c>
      <c r="B38" s="73"/>
      <c r="C38" s="178"/>
      <c r="E38" s="179" t="s">
        <v>732</v>
      </c>
      <c r="G38" s="180"/>
    </row>
    <row r="39" spans="1:13" ht="20.100000000000001" customHeight="1" x14ac:dyDescent="0.25">
      <c r="A39" s="179" t="s">
        <v>753</v>
      </c>
      <c r="B39" s="12">
        <v>24</v>
      </c>
      <c r="C39" s="180"/>
      <c r="E39" s="179" t="s">
        <v>753</v>
      </c>
      <c r="F39" s="12">
        <v>12</v>
      </c>
      <c r="G39" s="180"/>
    </row>
    <row r="40" spans="1:13" ht="20.100000000000001" customHeight="1" x14ac:dyDescent="0.25">
      <c r="A40" s="179" t="s">
        <v>542</v>
      </c>
      <c r="B40" s="12">
        <v>0</v>
      </c>
      <c r="C40" s="180"/>
      <c r="E40" s="179" t="s">
        <v>542</v>
      </c>
      <c r="F40" s="12">
        <v>6</v>
      </c>
      <c r="G40" s="180"/>
    </row>
    <row r="41" spans="1:13" ht="20.100000000000001" customHeight="1" x14ac:dyDescent="0.25">
      <c r="A41" s="179"/>
      <c r="B41" s="191">
        <f>SUM(B39:B40)</f>
        <v>24</v>
      </c>
      <c r="C41" s="180"/>
      <c r="E41" s="179"/>
      <c r="F41" s="191">
        <f>SUM(F39:F40)</f>
        <v>18</v>
      </c>
      <c r="G41" s="180"/>
    </row>
    <row r="42" spans="1:13" ht="20.100000000000001" customHeight="1" x14ac:dyDescent="0.25">
      <c r="A42" s="177" t="s">
        <v>732</v>
      </c>
      <c r="B42" s="73"/>
      <c r="C42" s="178"/>
      <c r="E42" s="177" t="s">
        <v>621</v>
      </c>
      <c r="F42" s="73"/>
      <c r="G42" s="178"/>
    </row>
    <row r="43" spans="1:13" ht="20.100000000000001" customHeight="1" x14ac:dyDescent="0.25">
      <c r="A43" s="179" t="s">
        <v>753</v>
      </c>
      <c r="B43" s="12">
        <v>5</v>
      </c>
      <c r="C43" s="180"/>
      <c r="E43" s="179" t="s">
        <v>753</v>
      </c>
      <c r="F43" s="12">
        <v>37</v>
      </c>
      <c r="G43" s="180"/>
    </row>
    <row r="44" spans="1:13" ht="20.100000000000001" customHeight="1" x14ac:dyDescent="0.25">
      <c r="A44" s="179" t="s">
        <v>542</v>
      </c>
      <c r="B44" s="12">
        <v>2</v>
      </c>
      <c r="C44" s="180"/>
      <c r="E44" s="179" t="s">
        <v>542</v>
      </c>
      <c r="F44" s="12">
        <v>20</v>
      </c>
      <c r="G44" s="180"/>
    </row>
    <row r="45" spans="1:13" ht="20.100000000000001" customHeight="1" x14ac:dyDescent="0.25">
      <c r="A45" s="74"/>
      <c r="B45" s="190">
        <f>SUM(B43:B44)</f>
        <v>7</v>
      </c>
      <c r="C45" s="189"/>
      <c r="E45" s="181"/>
      <c r="F45" s="190">
        <f>SUM(F43:F44)</f>
        <v>57</v>
      </c>
      <c r="G45" s="182"/>
    </row>
    <row r="46" spans="1:13" ht="20.100000000000001" customHeight="1" x14ac:dyDescent="0.25">
      <c r="A46" s="177" t="s">
        <v>621</v>
      </c>
      <c r="B46" s="73"/>
      <c r="C46" s="178"/>
    </row>
    <row r="47" spans="1:13" ht="20.100000000000001" customHeight="1" x14ac:dyDescent="0.25">
      <c r="A47" s="179" t="s">
        <v>753</v>
      </c>
      <c r="B47" s="12">
        <v>4</v>
      </c>
      <c r="C47" s="180"/>
    </row>
    <row r="48" spans="1:13" ht="20.100000000000001" customHeight="1" x14ac:dyDescent="0.25">
      <c r="A48" s="179" t="s">
        <v>542</v>
      </c>
      <c r="B48" s="12">
        <v>1</v>
      </c>
      <c r="C48" s="180"/>
    </row>
    <row r="49" spans="1:3" ht="20.100000000000001" customHeight="1" x14ac:dyDescent="0.25">
      <c r="A49" s="181"/>
      <c r="B49" s="190">
        <f>SUM(B47:B48)</f>
        <v>5</v>
      </c>
      <c r="C49" s="182"/>
    </row>
    <row r="50" spans="1:3" ht="20.100000000000001" customHeight="1" x14ac:dyDescent="0.25">
      <c r="A50" s="177" t="s">
        <v>610</v>
      </c>
      <c r="B50" s="73"/>
      <c r="C50" s="178"/>
    </row>
    <row r="51" spans="1:3" ht="20.100000000000001" customHeight="1" x14ac:dyDescent="0.25">
      <c r="A51" s="179" t="s">
        <v>753</v>
      </c>
      <c r="B51" s="12">
        <v>7</v>
      </c>
      <c r="C51" s="180"/>
    </row>
    <row r="52" spans="1:3" ht="20.100000000000001" customHeight="1" x14ac:dyDescent="0.25">
      <c r="A52" s="179" t="s">
        <v>542</v>
      </c>
      <c r="B52" s="12">
        <v>1</v>
      </c>
      <c r="C52" s="180"/>
    </row>
    <row r="53" spans="1:3" ht="20.100000000000001" customHeight="1" x14ac:dyDescent="0.25">
      <c r="A53" s="181" t="s">
        <v>542</v>
      </c>
      <c r="B53" s="190">
        <f>SUM(B51:B52)</f>
        <v>8</v>
      </c>
      <c r="C53" s="182"/>
    </row>
    <row r="56" spans="1:3" ht="18.75" customHeight="1" x14ac:dyDescent="0.25"/>
    <row r="57" spans="1:3" ht="20.100000000000001" customHeight="1" x14ac:dyDescent="0.25">
      <c r="B57" s="12" t="s">
        <v>524</v>
      </c>
      <c r="C57" s="12">
        <f>E4</f>
        <v>43</v>
      </c>
    </row>
    <row r="58" spans="1:3" ht="20.100000000000001" customHeight="1" x14ac:dyDescent="0.25">
      <c r="B58" s="12" t="s">
        <v>739</v>
      </c>
      <c r="C58" s="12">
        <f>E5</f>
        <v>9</v>
      </c>
    </row>
    <row r="59" spans="1:3" ht="20.100000000000001" customHeight="1" x14ac:dyDescent="0.25">
      <c r="B59" s="12" t="s">
        <v>736</v>
      </c>
      <c r="C59" s="85">
        <f>E6+E7+E8</f>
        <v>213</v>
      </c>
    </row>
    <row r="60" spans="1:3" ht="20.100000000000001" customHeight="1" x14ac:dyDescent="0.25">
      <c r="B60" s="12" t="s">
        <v>735</v>
      </c>
      <c r="C60" s="12">
        <f>K23</f>
        <v>41</v>
      </c>
    </row>
    <row r="61" spans="1:3" ht="20.100000000000001" customHeight="1" x14ac:dyDescent="0.25">
      <c r="B61" s="12" t="s">
        <v>288</v>
      </c>
      <c r="C61" s="12">
        <f>K24</f>
        <v>2</v>
      </c>
    </row>
    <row r="62" spans="1:3" ht="20.100000000000001" customHeight="1" x14ac:dyDescent="0.25">
      <c r="B62" s="12" t="s">
        <v>740</v>
      </c>
      <c r="C62" s="12">
        <f>K25</f>
        <v>3</v>
      </c>
    </row>
    <row r="63" spans="1:3" ht="20.100000000000001" customHeight="1" x14ac:dyDescent="0.25">
      <c r="C63" s="12">
        <f>SUM(C57:C62)</f>
        <v>311</v>
      </c>
    </row>
  </sheetData>
  <mergeCells count="5">
    <mergeCell ref="A33:C33"/>
    <mergeCell ref="E33:G33"/>
    <mergeCell ref="A16:K16"/>
    <mergeCell ref="A26:B26"/>
    <mergeCell ref="A12:B12"/>
  </mergeCells>
  <pageMargins left="0.7" right="0.7" top="0.75" bottom="0.75" header="0.3" footer="0.3"/>
  <pageSetup paperSize="9" scale="90" orientation="landscape"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R97"/>
  <sheetViews>
    <sheetView zoomScale="80" zoomScaleNormal="80" workbookViewId="0">
      <selection activeCell="D10" sqref="D10"/>
    </sheetView>
  </sheetViews>
  <sheetFormatPr defaultRowHeight="20.100000000000001" customHeight="1" x14ac:dyDescent="0.2"/>
  <cols>
    <col min="1" max="1" width="9.140625" style="48"/>
    <col min="2" max="2" width="5.140625" style="48" bestFit="1" customWidth="1"/>
    <col min="3" max="3" width="5.140625" style="48" customWidth="1"/>
    <col min="4" max="4" width="39.140625" style="34" bestFit="1" customWidth="1"/>
    <col min="5" max="5" width="11.42578125" style="34" bestFit="1" customWidth="1"/>
    <col min="6" max="6" width="9.140625" style="34" customWidth="1"/>
    <col min="7" max="7" width="68.7109375" style="50" bestFit="1" customWidth="1"/>
    <col min="8" max="8" width="18.42578125" style="36" bestFit="1" customWidth="1"/>
    <col min="9" max="9" width="13.7109375" style="35" customWidth="1"/>
    <col min="10" max="10" width="21.42578125" style="176" customWidth="1"/>
    <col min="11" max="11" width="13.28515625" style="36" customWidth="1"/>
    <col min="12" max="12" width="11.7109375" style="36" customWidth="1"/>
    <col min="13" max="13" width="19.140625" style="10" bestFit="1" customWidth="1"/>
    <col min="14" max="14" width="20.7109375" style="48" bestFit="1" customWidth="1"/>
    <col min="15" max="15" width="16.140625" style="36" bestFit="1" customWidth="1"/>
    <col min="16" max="16" width="19.85546875" style="36" bestFit="1" customWidth="1"/>
    <col min="17" max="17" width="34.5703125" style="63" bestFit="1" customWidth="1"/>
    <col min="18" max="18" width="9.28515625" style="48" bestFit="1" customWidth="1"/>
    <col min="19" max="16384" width="9.140625" style="48"/>
  </cols>
  <sheetData>
    <row r="1" spans="2:17" s="34" customFormat="1" ht="20.100000000000001" customHeight="1" x14ac:dyDescent="0.25">
      <c r="H1" s="35"/>
      <c r="I1" s="35"/>
      <c r="J1" s="63"/>
      <c r="K1" s="35"/>
      <c r="L1" s="35"/>
      <c r="M1" s="10"/>
      <c r="O1" s="35"/>
      <c r="P1" s="35"/>
      <c r="Q1" s="63"/>
    </row>
    <row r="2" spans="2:17" s="11" customFormat="1" ht="20.100000000000001" customHeight="1" x14ac:dyDescent="0.25">
      <c r="B2" s="84" t="s">
        <v>0</v>
      </c>
      <c r="C2" s="84" t="s">
        <v>1153</v>
      </c>
      <c r="D2" s="84" t="s">
        <v>1</v>
      </c>
      <c r="E2" s="84" t="s">
        <v>1134</v>
      </c>
      <c r="F2" s="84" t="s">
        <v>752</v>
      </c>
      <c r="G2" s="84" t="s">
        <v>2</v>
      </c>
      <c r="H2" s="84" t="s">
        <v>3</v>
      </c>
      <c r="I2" s="55" t="s">
        <v>741</v>
      </c>
      <c r="J2" s="169" t="s">
        <v>768</v>
      </c>
      <c r="K2" s="55" t="s">
        <v>205</v>
      </c>
      <c r="L2" s="55" t="s">
        <v>192</v>
      </c>
      <c r="M2" s="55" t="s">
        <v>193</v>
      </c>
      <c r="N2" s="84" t="s">
        <v>221</v>
      </c>
      <c r="O2" s="47" t="s">
        <v>490</v>
      </c>
      <c r="P2" s="55" t="s">
        <v>778</v>
      </c>
      <c r="Q2" s="64" t="s">
        <v>425</v>
      </c>
    </row>
    <row r="3" spans="2:17" s="34" customFormat="1" ht="20.100000000000001" customHeight="1" x14ac:dyDescent="0.25">
      <c r="B3" s="109">
        <v>1</v>
      </c>
      <c r="C3" s="109"/>
      <c r="D3" s="110" t="s">
        <v>401</v>
      </c>
      <c r="E3" s="110"/>
      <c r="F3" s="109"/>
      <c r="G3" s="110" t="s">
        <v>162</v>
      </c>
      <c r="H3" s="111" t="s">
        <v>191</v>
      </c>
      <c r="I3" s="166"/>
      <c r="J3" s="170"/>
      <c r="K3" s="110"/>
      <c r="L3" s="110"/>
      <c r="M3" s="109" t="s">
        <v>169</v>
      </c>
      <c r="N3" s="112" t="s">
        <v>239</v>
      </c>
      <c r="O3" s="112"/>
      <c r="P3" s="112"/>
      <c r="Q3" s="113" t="s">
        <v>395</v>
      </c>
    </row>
    <row r="4" spans="2:17" s="34" customFormat="1" ht="20.100000000000001" customHeight="1" x14ac:dyDescent="0.25">
      <c r="B4" s="109">
        <v>2</v>
      </c>
      <c r="C4" s="109"/>
      <c r="D4" s="110" t="s">
        <v>399</v>
      </c>
      <c r="E4" s="110"/>
      <c r="F4" s="110"/>
      <c r="G4" s="110" t="s">
        <v>319</v>
      </c>
      <c r="H4" s="111" t="s">
        <v>191</v>
      </c>
      <c r="I4" s="166"/>
      <c r="J4" s="170"/>
      <c r="K4" s="110"/>
      <c r="L4" s="110"/>
      <c r="M4" s="109" t="s">
        <v>166</v>
      </c>
      <c r="N4" s="112" t="s">
        <v>320</v>
      </c>
      <c r="O4" s="112"/>
      <c r="P4" s="112"/>
      <c r="Q4" s="113" t="s">
        <v>405</v>
      </c>
    </row>
    <row r="5" spans="2:17" s="34" customFormat="1" ht="20.100000000000001" customHeight="1" x14ac:dyDescent="0.25">
      <c r="B5" s="22">
        <v>3</v>
      </c>
      <c r="C5" s="22"/>
      <c r="D5" s="31" t="s">
        <v>57</v>
      </c>
      <c r="E5" s="31"/>
      <c r="F5" s="31"/>
      <c r="G5" s="31" t="s">
        <v>58</v>
      </c>
      <c r="H5" s="108" t="s">
        <v>186</v>
      </c>
      <c r="I5" s="167"/>
      <c r="J5" s="171"/>
      <c r="K5" s="31"/>
      <c r="L5" s="31"/>
      <c r="M5" s="22" t="s">
        <v>167</v>
      </c>
      <c r="N5" s="19" t="s">
        <v>292</v>
      </c>
      <c r="O5" s="19"/>
      <c r="P5" s="19"/>
      <c r="Q5" s="65" t="s">
        <v>404</v>
      </c>
    </row>
    <row r="6" spans="2:17" s="34" customFormat="1" ht="20.100000000000001" customHeight="1" x14ac:dyDescent="0.25">
      <c r="B6" s="22">
        <v>4</v>
      </c>
      <c r="C6" s="22"/>
      <c r="D6" s="31" t="s">
        <v>400</v>
      </c>
      <c r="E6" s="31"/>
      <c r="F6" s="31"/>
      <c r="G6" s="31" t="s">
        <v>299</v>
      </c>
      <c r="H6" s="108" t="s">
        <v>191</v>
      </c>
      <c r="I6" s="167"/>
      <c r="J6" s="171"/>
      <c r="K6" s="31"/>
      <c r="L6" s="31"/>
      <c r="M6" s="22" t="s">
        <v>166</v>
      </c>
      <c r="N6" s="19" t="s">
        <v>236</v>
      </c>
      <c r="O6" s="19"/>
      <c r="P6" s="19"/>
      <c r="Q6" s="65" t="s">
        <v>396</v>
      </c>
    </row>
    <row r="7" spans="2:17" s="34" customFormat="1" ht="20.100000000000001" customHeight="1" x14ac:dyDescent="0.25">
      <c r="B7" s="22">
        <v>5</v>
      </c>
      <c r="C7" s="22"/>
      <c r="D7" s="31" t="s">
        <v>303</v>
      </c>
      <c r="E7" s="31"/>
      <c r="F7" s="31"/>
      <c r="G7" s="31" t="s">
        <v>346</v>
      </c>
      <c r="H7" s="108" t="s">
        <v>191</v>
      </c>
      <c r="I7" s="167"/>
      <c r="J7" s="171"/>
      <c r="K7" s="31"/>
      <c r="L7" s="31"/>
      <c r="M7" s="22" t="s">
        <v>166</v>
      </c>
      <c r="N7" s="19" t="s">
        <v>304</v>
      </c>
      <c r="O7" s="19"/>
      <c r="P7" s="19"/>
      <c r="Q7" s="65" t="s">
        <v>397</v>
      </c>
    </row>
    <row r="8" spans="2:17" s="34" customFormat="1" ht="20.100000000000001" customHeight="1" x14ac:dyDescent="0.25">
      <c r="B8" s="22">
        <v>6</v>
      </c>
      <c r="C8" s="22"/>
      <c r="D8" s="31" t="s">
        <v>403</v>
      </c>
      <c r="E8" s="31"/>
      <c r="F8" s="31"/>
      <c r="G8" s="31" t="s">
        <v>112</v>
      </c>
      <c r="H8" s="108" t="s">
        <v>189</v>
      </c>
      <c r="I8" s="167"/>
      <c r="J8" s="171"/>
      <c r="K8" s="31"/>
      <c r="L8" s="31"/>
      <c r="M8" s="22" t="s">
        <v>166</v>
      </c>
      <c r="N8" s="19" t="s">
        <v>262</v>
      </c>
      <c r="O8" s="19"/>
      <c r="P8" s="19"/>
      <c r="Q8" s="65" t="s">
        <v>393</v>
      </c>
    </row>
    <row r="9" spans="2:17" s="34" customFormat="1" ht="20.100000000000001" customHeight="1" x14ac:dyDescent="0.25">
      <c r="B9" s="22">
        <v>7</v>
      </c>
      <c r="C9" s="22"/>
      <c r="D9" s="31" t="s">
        <v>402</v>
      </c>
      <c r="E9" s="31"/>
      <c r="F9" s="31"/>
      <c r="G9" s="31" t="s">
        <v>157</v>
      </c>
      <c r="H9" s="108" t="s">
        <v>190</v>
      </c>
      <c r="I9" s="167"/>
      <c r="J9" s="171"/>
      <c r="K9" s="31"/>
      <c r="L9" s="31"/>
      <c r="M9" s="22" t="s">
        <v>277</v>
      </c>
      <c r="N9" s="19" t="s">
        <v>278</v>
      </c>
      <c r="O9" s="19"/>
      <c r="P9" s="19"/>
      <c r="Q9" s="65" t="s">
        <v>394</v>
      </c>
    </row>
    <row r="10" spans="2:17" s="34" customFormat="1" ht="20.100000000000001" customHeight="1" x14ac:dyDescent="0.25">
      <c r="B10" s="22">
        <v>8</v>
      </c>
      <c r="C10" s="22"/>
      <c r="D10" s="31" t="s">
        <v>353</v>
      </c>
      <c r="E10" s="31"/>
      <c r="F10" s="31"/>
      <c r="G10" s="31" t="s">
        <v>354</v>
      </c>
      <c r="H10" s="108" t="s">
        <v>191</v>
      </c>
      <c r="I10" s="167"/>
      <c r="J10" s="171"/>
      <c r="K10" s="31"/>
      <c r="L10" s="31"/>
      <c r="M10" s="22" t="s">
        <v>166</v>
      </c>
      <c r="N10" s="19" t="s">
        <v>233</v>
      </c>
      <c r="O10" s="19"/>
      <c r="P10" s="19"/>
      <c r="Q10" s="65" t="s">
        <v>398</v>
      </c>
    </row>
    <row r="11" spans="2:17" s="34" customFormat="1" ht="20.100000000000001" customHeight="1" x14ac:dyDescent="0.25">
      <c r="B11" s="22">
        <v>9</v>
      </c>
      <c r="C11" s="22"/>
      <c r="D11" s="31" t="s">
        <v>201</v>
      </c>
      <c r="E11" s="31"/>
      <c r="F11" s="31"/>
      <c r="G11" s="31" t="s">
        <v>164</v>
      </c>
      <c r="H11" s="19" t="s">
        <v>191</v>
      </c>
      <c r="I11" s="167"/>
      <c r="J11" s="171"/>
      <c r="K11" s="31"/>
      <c r="L11" s="31"/>
      <c r="M11" s="22" t="s">
        <v>169</v>
      </c>
      <c r="N11" s="31" t="s">
        <v>222</v>
      </c>
      <c r="O11" s="19"/>
      <c r="P11" s="19"/>
      <c r="Q11" s="65" t="s">
        <v>409</v>
      </c>
    </row>
    <row r="12" spans="2:17" s="34" customFormat="1" ht="20.100000000000001" customHeight="1" x14ac:dyDescent="0.25">
      <c r="B12" s="22">
        <v>10</v>
      </c>
      <c r="C12" s="22"/>
      <c r="D12" s="31" t="s">
        <v>349</v>
      </c>
      <c r="E12" s="31"/>
      <c r="F12" s="31"/>
      <c r="G12" s="21" t="s">
        <v>350</v>
      </c>
      <c r="H12" s="56" t="s">
        <v>191</v>
      </c>
      <c r="I12" s="167"/>
      <c r="J12" s="171"/>
      <c r="K12" s="31"/>
      <c r="L12" s="31"/>
      <c r="M12" s="22" t="s">
        <v>165</v>
      </c>
      <c r="N12" s="23" t="s">
        <v>228</v>
      </c>
      <c r="O12" s="19"/>
      <c r="P12" s="19"/>
      <c r="Q12" s="65" t="s">
        <v>408</v>
      </c>
    </row>
    <row r="13" spans="2:17" ht="20.100000000000001" customHeight="1" x14ac:dyDescent="0.2">
      <c r="B13" s="22">
        <v>11</v>
      </c>
      <c r="C13" s="22"/>
      <c r="D13" s="21" t="s">
        <v>114</v>
      </c>
      <c r="E13" s="21"/>
      <c r="F13" s="21"/>
      <c r="G13" s="21" t="s">
        <v>115</v>
      </c>
      <c r="H13" s="56" t="s">
        <v>189</v>
      </c>
      <c r="I13" s="165"/>
      <c r="J13" s="95"/>
      <c r="K13" s="19"/>
      <c r="L13" s="19"/>
      <c r="M13" s="22" t="s">
        <v>165</v>
      </c>
      <c r="N13" s="23" t="s">
        <v>225</v>
      </c>
      <c r="O13" s="19"/>
      <c r="P13" s="19"/>
      <c r="Q13" s="49">
        <v>43753</v>
      </c>
    </row>
    <row r="14" spans="2:17" ht="20.100000000000001" customHeight="1" x14ac:dyDescent="0.2">
      <c r="B14" s="22">
        <v>12</v>
      </c>
      <c r="C14" s="22"/>
      <c r="D14" s="31" t="s">
        <v>777</v>
      </c>
      <c r="E14" s="31"/>
      <c r="F14" s="31"/>
      <c r="G14" s="31" t="s">
        <v>363</v>
      </c>
      <c r="H14" s="108" t="s">
        <v>375</v>
      </c>
      <c r="I14" s="165"/>
      <c r="J14" s="95"/>
      <c r="K14" s="19"/>
      <c r="L14" s="19"/>
      <c r="M14" s="22" t="s">
        <v>165</v>
      </c>
      <c r="N14" s="19" t="s">
        <v>225</v>
      </c>
      <c r="O14" s="19"/>
      <c r="P14" s="19"/>
      <c r="Q14" s="65" t="s">
        <v>426</v>
      </c>
    </row>
    <row r="15" spans="2:17" ht="20.100000000000001" customHeight="1" x14ac:dyDescent="0.2">
      <c r="B15" s="22">
        <v>13</v>
      </c>
      <c r="C15" s="22"/>
      <c r="D15" s="31" t="s">
        <v>418</v>
      </c>
      <c r="E15" s="31"/>
      <c r="F15" s="31"/>
      <c r="G15" s="21" t="s">
        <v>422</v>
      </c>
      <c r="H15" s="56" t="s">
        <v>375</v>
      </c>
      <c r="I15" s="165"/>
      <c r="J15" s="95"/>
      <c r="K15" s="19"/>
      <c r="L15" s="19"/>
      <c r="M15" s="42" t="s">
        <v>166</v>
      </c>
      <c r="N15" s="21" t="s">
        <v>233</v>
      </c>
      <c r="O15" s="19"/>
      <c r="P15" s="19"/>
      <c r="Q15" s="49" t="s">
        <v>434</v>
      </c>
    </row>
    <row r="16" spans="2:17" ht="20.100000000000001" customHeight="1" x14ac:dyDescent="0.2">
      <c r="B16" s="22">
        <v>14</v>
      </c>
      <c r="C16" s="22"/>
      <c r="D16" s="31" t="s">
        <v>158</v>
      </c>
      <c r="E16" s="31"/>
      <c r="F16" s="31"/>
      <c r="G16" s="31"/>
      <c r="H16" s="108"/>
      <c r="I16" s="165"/>
      <c r="J16" s="95"/>
      <c r="K16" s="19"/>
      <c r="L16" s="19"/>
      <c r="M16" s="22"/>
      <c r="N16" s="31"/>
      <c r="O16" s="19"/>
      <c r="P16" s="19"/>
      <c r="Q16" s="65" t="s">
        <v>780</v>
      </c>
    </row>
    <row r="17" spans="2:17" ht="20.100000000000001" customHeight="1" x14ac:dyDescent="0.2">
      <c r="B17" s="22">
        <v>15</v>
      </c>
      <c r="C17" s="22"/>
      <c r="D17" s="31" t="s">
        <v>347</v>
      </c>
      <c r="E17" s="31"/>
      <c r="F17" s="31"/>
      <c r="G17" s="31" t="s">
        <v>348</v>
      </c>
      <c r="H17" s="56" t="s">
        <v>191</v>
      </c>
      <c r="I17" s="165"/>
      <c r="J17" s="95"/>
      <c r="K17" s="19"/>
      <c r="L17" s="19"/>
      <c r="M17" s="22" t="s">
        <v>169</v>
      </c>
      <c r="N17" s="31" t="s">
        <v>311</v>
      </c>
      <c r="O17" s="19"/>
      <c r="P17" s="19"/>
      <c r="Q17" s="49">
        <v>2020</v>
      </c>
    </row>
    <row r="18" spans="2:17" ht="20.100000000000001" customHeight="1" x14ac:dyDescent="0.2">
      <c r="B18" s="22">
        <v>16</v>
      </c>
      <c r="C18" s="22"/>
      <c r="D18" s="31" t="s">
        <v>332</v>
      </c>
      <c r="E18" s="31"/>
      <c r="F18" s="31"/>
      <c r="G18" s="31" t="s">
        <v>333</v>
      </c>
      <c r="H18" s="56" t="s">
        <v>191</v>
      </c>
      <c r="I18" s="165"/>
      <c r="J18" s="95"/>
      <c r="K18" s="19"/>
      <c r="L18" s="19"/>
      <c r="M18" s="22" t="s">
        <v>169</v>
      </c>
      <c r="N18" s="31" t="s">
        <v>222</v>
      </c>
      <c r="O18" s="19"/>
      <c r="P18" s="19"/>
      <c r="Q18" s="49">
        <v>2020</v>
      </c>
    </row>
    <row r="19" spans="2:17" s="1" customFormat="1" ht="20.100000000000001" customHeight="1" x14ac:dyDescent="0.2">
      <c r="B19" s="109">
        <v>17</v>
      </c>
      <c r="C19" s="109"/>
      <c r="D19" s="110" t="s">
        <v>342</v>
      </c>
      <c r="E19" s="110"/>
      <c r="F19" s="110"/>
      <c r="G19" s="115" t="s">
        <v>344</v>
      </c>
      <c r="H19" s="116" t="s">
        <v>191</v>
      </c>
      <c r="I19" s="124"/>
      <c r="J19" s="172"/>
      <c r="K19" s="115"/>
      <c r="L19" s="115"/>
      <c r="M19" s="109" t="s">
        <v>166</v>
      </c>
      <c r="N19" s="116" t="s">
        <v>343</v>
      </c>
      <c r="O19" s="116"/>
      <c r="P19" s="116"/>
      <c r="Q19" s="114">
        <v>44075</v>
      </c>
    </row>
    <row r="20" spans="2:17" ht="20.100000000000001" customHeight="1" x14ac:dyDescent="0.2">
      <c r="B20" s="109">
        <v>18</v>
      </c>
      <c r="C20" s="109"/>
      <c r="D20" s="110" t="s">
        <v>376</v>
      </c>
      <c r="E20" s="110"/>
      <c r="F20" s="110"/>
      <c r="G20" s="110" t="s">
        <v>377</v>
      </c>
      <c r="H20" s="112" t="s">
        <v>375</v>
      </c>
      <c r="I20" s="168"/>
      <c r="J20" s="173"/>
      <c r="K20" s="112"/>
      <c r="L20" s="112"/>
      <c r="M20" s="109" t="s">
        <v>165</v>
      </c>
      <c r="N20" s="112" t="s">
        <v>225</v>
      </c>
      <c r="O20" s="112"/>
      <c r="P20" s="112"/>
      <c r="Q20" s="114">
        <v>44044</v>
      </c>
    </row>
    <row r="21" spans="2:17" ht="20.100000000000001" customHeight="1" x14ac:dyDescent="0.2">
      <c r="B21" s="109">
        <v>19</v>
      </c>
      <c r="C21" s="109"/>
      <c r="D21" s="115" t="s">
        <v>27</v>
      </c>
      <c r="E21" s="115"/>
      <c r="F21" s="115"/>
      <c r="G21" s="115" t="s">
        <v>28</v>
      </c>
      <c r="H21" s="112" t="s">
        <v>184</v>
      </c>
      <c r="I21" s="168"/>
      <c r="J21" s="173"/>
      <c r="K21" s="112"/>
      <c r="L21" s="112"/>
      <c r="M21" s="109" t="s">
        <v>167</v>
      </c>
      <c r="N21" s="116" t="s">
        <v>237</v>
      </c>
      <c r="O21" s="112"/>
      <c r="P21" s="112"/>
      <c r="Q21" s="114">
        <v>44105</v>
      </c>
    </row>
    <row r="22" spans="2:17" ht="20.100000000000001" customHeight="1" x14ac:dyDescent="0.2">
      <c r="B22" s="109">
        <v>20</v>
      </c>
      <c r="C22" s="109"/>
      <c r="D22" s="115" t="s">
        <v>454</v>
      </c>
      <c r="E22" s="115"/>
      <c r="F22" s="115"/>
      <c r="G22" s="119" t="s">
        <v>126</v>
      </c>
      <c r="H22" s="116" t="s">
        <v>455</v>
      </c>
      <c r="I22" s="168"/>
      <c r="J22" s="173"/>
      <c r="K22" s="112"/>
      <c r="L22" s="112"/>
      <c r="M22" s="109" t="s">
        <v>166</v>
      </c>
      <c r="N22" s="116" t="s">
        <v>265</v>
      </c>
      <c r="O22" s="112"/>
      <c r="P22" s="112"/>
      <c r="Q22" s="114">
        <v>44136</v>
      </c>
    </row>
    <row r="23" spans="2:17" s="1" customFormat="1" ht="20.100000000000001" customHeight="1" x14ac:dyDescent="0.2">
      <c r="B23" s="109">
        <v>21</v>
      </c>
      <c r="C23" s="109"/>
      <c r="D23" s="110" t="s">
        <v>427</v>
      </c>
      <c r="E23" s="110"/>
      <c r="F23" s="110"/>
      <c r="G23" s="115" t="s">
        <v>428</v>
      </c>
      <c r="H23" s="119" t="s">
        <v>375</v>
      </c>
      <c r="I23" s="124"/>
      <c r="J23" s="172"/>
      <c r="K23" s="115"/>
      <c r="L23" s="115"/>
      <c r="M23" s="109" t="s">
        <v>231</v>
      </c>
      <c r="N23" s="116" t="s">
        <v>378</v>
      </c>
      <c r="O23" s="116"/>
      <c r="P23" s="116"/>
      <c r="Q23" s="114" t="s">
        <v>456</v>
      </c>
    </row>
    <row r="24" spans="2:17" s="1" customFormat="1" ht="20.100000000000001" customHeight="1" x14ac:dyDescent="0.2">
      <c r="B24" s="109">
        <v>22</v>
      </c>
      <c r="C24" s="109"/>
      <c r="D24" s="115" t="s">
        <v>413</v>
      </c>
      <c r="E24" s="115"/>
      <c r="F24" s="115"/>
      <c r="G24" s="115" t="s">
        <v>354</v>
      </c>
      <c r="H24" s="119" t="s">
        <v>375</v>
      </c>
      <c r="I24" s="124"/>
      <c r="J24" s="172"/>
      <c r="K24" s="115"/>
      <c r="L24" s="115"/>
      <c r="M24" s="109" t="s">
        <v>166</v>
      </c>
      <c r="N24" s="116" t="s">
        <v>414</v>
      </c>
      <c r="O24" s="116"/>
      <c r="P24" s="116"/>
      <c r="Q24" s="114" t="s">
        <v>456</v>
      </c>
    </row>
    <row r="25" spans="2:17" s="1" customFormat="1" ht="20.100000000000001" customHeight="1" x14ac:dyDescent="0.2">
      <c r="B25" s="109">
        <v>23</v>
      </c>
      <c r="C25" s="109"/>
      <c r="D25" s="115" t="s">
        <v>178</v>
      </c>
      <c r="E25" s="115"/>
      <c r="F25" s="115"/>
      <c r="G25" s="115" t="s">
        <v>179</v>
      </c>
      <c r="H25" s="119" t="s">
        <v>191</v>
      </c>
      <c r="I25" s="124"/>
      <c r="J25" s="172"/>
      <c r="K25" s="115"/>
      <c r="L25" s="115"/>
      <c r="M25" s="109" t="s">
        <v>283</v>
      </c>
      <c r="N25" s="116" t="s">
        <v>282</v>
      </c>
      <c r="O25" s="116"/>
      <c r="P25" s="116"/>
      <c r="Q25" s="114" t="s">
        <v>456</v>
      </c>
    </row>
    <row r="26" spans="2:17" s="1" customFormat="1" ht="20.100000000000001" customHeight="1" x14ac:dyDescent="0.2">
      <c r="B26" s="109">
        <v>24</v>
      </c>
      <c r="C26" s="109"/>
      <c r="D26" s="115" t="s">
        <v>364</v>
      </c>
      <c r="E26" s="115"/>
      <c r="F26" s="115"/>
      <c r="G26" s="115" t="s">
        <v>365</v>
      </c>
      <c r="H26" s="119" t="s">
        <v>375</v>
      </c>
      <c r="I26" s="124"/>
      <c r="J26" s="172"/>
      <c r="K26" s="115"/>
      <c r="L26" s="115"/>
      <c r="M26" s="109" t="s">
        <v>165</v>
      </c>
      <c r="N26" s="116" t="s">
        <v>225</v>
      </c>
      <c r="O26" s="116"/>
      <c r="P26" s="116"/>
      <c r="Q26" s="114"/>
    </row>
    <row r="27" spans="2:17" s="1" customFormat="1" ht="20.100000000000001" customHeight="1" x14ac:dyDescent="0.2">
      <c r="B27" s="22">
        <v>25</v>
      </c>
      <c r="C27" s="22"/>
      <c r="D27" s="21" t="s">
        <v>406</v>
      </c>
      <c r="E27" s="21"/>
      <c r="F27" s="21"/>
      <c r="G27" s="21" t="s">
        <v>407</v>
      </c>
      <c r="H27" s="56" t="s">
        <v>375</v>
      </c>
      <c r="I27" s="68"/>
      <c r="J27" s="174"/>
      <c r="K27" s="21"/>
      <c r="L27" s="21"/>
      <c r="M27" s="22" t="s">
        <v>169</v>
      </c>
      <c r="N27" s="23" t="s">
        <v>222</v>
      </c>
      <c r="O27" s="23"/>
      <c r="P27" s="23"/>
      <c r="Q27" s="49">
        <v>44236</v>
      </c>
    </row>
    <row r="28" spans="2:17" s="1" customFormat="1" ht="20.100000000000001" customHeight="1" x14ac:dyDescent="0.2">
      <c r="B28" s="22">
        <v>26</v>
      </c>
      <c r="C28" s="22"/>
      <c r="D28" s="20" t="s">
        <v>181</v>
      </c>
      <c r="E28" s="20"/>
      <c r="F28" s="20"/>
      <c r="G28" s="21" t="s">
        <v>182</v>
      </c>
      <c r="H28" s="56" t="s">
        <v>191</v>
      </c>
      <c r="I28" s="68"/>
      <c r="J28" s="174"/>
      <c r="K28" s="21"/>
      <c r="L28" s="21"/>
      <c r="M28" s="22" t="s">
        <v>169</v>
      </c>
      <c r="N28" s="23" t="s">
        <v>284</v>
      </c>
      <c r="O28" s="23"/>
      <c r="P28" s="23"/>
      <c r="Q28" s="49">
        <v>44217</v>
      </c>
    </row>
    <row r="29" spans="2:17" s="1" customFormat="1" ht="20.100000000000001" customHeight="1" x14ac:dyDescent="0.2">
      <c r="B29" s="22">
        <v>27</v>
      </c>
      <c r="C29" s="22"/>
      <c r="D29" s="21" t="s">
        <v>148</v>
      </c>
      <c r="E29" s="21"/>
      <c r="F29" s="21"/>
      <c r="G29" s="21" t="s">
        <v>159</v>
      </c>
      <c r="H29" s="56" t="s">
        <v>190</v>
      </c>
      <c r="I29" s="68"/>
      <c r="J29" s="174"/>
      <c r="K29" s="21"/>
      <c r="L29" s="21"/>
      <c r="M29" s="22" t="s">
        <v>166</v>
      </c>
      <c r="N29" s="23" t="s">
        <v>260</v>
      </c>
      <c r="O29" s="23"/>
      <c r="P29" s="23"/>
      <c r="Q29" s="49">
        <v>44232</v>
      </c>
    </row>
    <row r="30" spans="2:17" ht="20.100000000000001" customHeight="1" x14ac:dyDescent="0.2">
      <c r="B30" s="22">
        <v>28</v>
      </c>
      <c r="C30" s="22"/>
      <c r="D30" s="31" t="s">
        <v>462</v>
      </c>
      <c r="E30" s="31"/>
      <c r="F30" s="31"/>
      <c r="G30" s="31"/>
      <c r="H30" s="108"/>
      <c r="I30" s="165"/>
      <c r="J30" s="95"/>
      <c r="K30" s="19"/>
      <c r="L30" s="19"/>
      <c r="M30" s="22"/>
      <c r="N30" s="31"/>
      <c r="O30" s="19"/>
      <c r="P30" s="19"/>
      <c r="Q30" s="49">
        <v>44203</v>
      </c>
    </row>
    <row r="31" spans="2:17" ht="20.100000000000001" customHeight="1" x14ac:dyDescent="0.2">
      <c r="B31" s="22">
        <v>29</v>
      </c>
      <c r="C31" s="22"/>
      <c r="D31" s="31" t="s">
        <v>140</v>
      </c>
      <c r="E31" s="31"/>
      <c r="F31" s="31"/>
      <c r="G31" s="19" t="s">
        <v>141</v>
      </c>
      <c r="H31" s="19" t="s">
        <v>190</v>
      </c>
      <c r="I31" s="165"/>
      <c r="J31" s="95"/>
      <c r="K31" s="19"/>
      <c r="L31" s="19"/>
      <c r="M31" s="22" t="s">
        <v>165</v>
      </c>
      <c r="N31" s="31" t="s">
        <v>228</v>
      </c>
      <c r="O31" s="19"/>
      <c r="P31" s="19"/>
      <c r="Q31" s="49" t="s">
        <v>505</v>
      </c>
    </row>
    <row r="32" spans="2:17" ht="20.100000000000001" customHeight="1" x14ac:dyDescent="0.2">
      <c r="B32" s="22">
        <v>30</v>
      </c>
      <c r="C32" s="22"/>
      <c r="D32" s="31" t="s">
        <v>382</v>
      </c>
      <c r="E32" s="31"/>
      <c r="F32" s="31"/>
      <c r="G32" s="19" t="s">
        <v>383</v>
      </c>
      <c r="H32" s="19" t="s">
        <v>375</v>
      </c>
      <c r="I32" s="165"/>
      <c r="J32" s="95"/>
      <c r="K32" s="19"/>
      <c r="L32" s="19"/>
      <c r="M32" s="22" t="s">
        <v>384</v>
      </c>
      <c r="N32" s="31" t="s">
        <v>232</v>
      </c>
      <c r="O32" s="19"/>
      <c r="P32" s="19"/>
      <c r="Q32" s="49" t="s">
        <v>779</v>
      </c>
    </row>
    <row r="33" spans="2:17" ht="20.100000000000001" customHeight="1" x14ac:dyDescent="0.2">
      <c r="B33" s="22">
        <v>31</v>
      </c>
      <c r="C33" s="22"/>
      <c r="D33" s="31" t="s">
        <v>429</v>
      </c>
      <c r="E33" s="31"/>
      <c r="F33" s="31"/>
      <c r="G33" s="19" t="s">
        <v>430</v>
      </c>
      <c r="H33" s="19" t="s">
        <v>375</v>
      </c>
      <c r="I33" s="165"/>
      <c r="J33" s="95"/>
      <c r="K33" s="19"/>
      <c r="L33" s="19"/>
      <c r="M33" s="22" t="s">
        <v>166</v>
      </c>
      <c r="N33" s="31" t="s">
        <v>431</v>
      </c>
      <c r="O33" s="19"/>
      <c r="P33" s="19"/>
      <c r="Q33" s="49" t="s">
        <v>779</v>
      </c>
    </row>
    <row r="34" spans="2:17" ht="20.100000000000001" customHeight="1" x14ac:dyDescent="0.2">
      <c r="B34" s="22">
        <v>32</v>
      </c>
      <c r="C34" s="22"/>
      <c r="D34" s="31" t="s">
        <v>19</v>
      </c>
      <c r="E34" s="31"/>
      <c r="F34" s="31"/>
      <c r="G34" s="19" t="s">
        <v>20</v>
      </c>
      <c r="H34" s="19" t="s">
        <v>183</v>
      </c>
      <c r="I34" s="165"/>
      <c r="J34" s="95"/>
      <c r="K34" s="19"/>
      <c r="L34" s="19"/>
      <c r="M34" s="22" t="s">
        <v>166</v>
      </c>
      <c r="N34" s="31" t="s">
        <v>233</v>
      </c>
      <c r="O34" s="19"/>
      <c r="P34" s="19"/>
      <c r="Q34" s="49" t="s">
        <v>779</v>
      </c>
    </row>
    <row r="35" spans="2:17" ht="20.100000000000001" customHeight="1" x14ac:dyDescent="0.2">
      <c r="B35" s="22">
        <v>33</v>
      </c>
      <c r="C35" s="22"/>
      <c r="D35" s="31" t="s">
        <v>5</v>
      </c>
      <c r="E35" s="31"/>
      <c r="F35" s="31"/>
      <c r="G35" s="19" t="s">
        <v>6</v>
      </c>
      <c r="H35" s="19" t="s">
        <v>183</v>
      </c>
      <c r="I35" s="165"/>
      <c r="J35" s="95"/>
      <c r="K35" s="19"/>
      <c r="L35" s="19"/>
      <c r="M35" s="22" t="s">
        <v>166</v>
      </c>
      <c r="N35" s="31" t="s">
        <v>223</v>
      </c>
      <c r="O35" s="19"/>
      <c r="P35" s="19"/>
      <c r="Q35" s="49" t="s">
        <v>779</v>
      </c>
    </row>
    <row r="36" spans="2:17" ht="20.100000000000001" customHeight="1" x14ac:dyDescent="0.2">
      <c r="B36" s="22">
        <v>34</v>
      </c>
      <c r="C36" s="22"/>
      <c r="D36" s="31" t="s">
        <v>373</v>
      </c>
      <c r="E36" s="31"/>
      <c r="F36" s="31"/>
      <c r="G36" s="19" t="s">
        <v>374</v>
      </c>
      <c r="H36" s="19" t="s">
        <v>191</v>
      </c>
      <c r="I36" s="165"/>
      <c r="J36" s="95"/>
      <c r="K36" s="19"/>
      <c r="L36" s="19"/>
      <c r="M36" s="22" t="s">
        <v>166</v>
      </c>
      <c r="N36" s="31"/>
      <c r="O36" s="19"/>
      <c r="P36" s="19"/>
      <c r="Q36" s="49" t="s">
        <v>779</v>
      </c>
    </row>
    <row r="37" spans="2:17" s="1" customFormat="1" ht="20.100000000000001" customHeight="1" x14ac:dyDescent="0.2">
      <c r="B37" s="22">
        <v>35</v>
      </c>
      <c r="C37" s="22"/>
      <c r="D37" s="21" t="s">
        <v>212</v>
      </c>
      <c r="E37" s="21"/>
      <c r="F37" s="21"/>
      <c r="G37" s="21" t="s">
        <v>208</v>
      </c>
      <c r="H37" s="23" t="s">
        <v>473</v>
      </c>
      <c r="I37" s="68"/>
      <c r="J37" s="174"/>
      <c r="K37" s="21"/>
      <c r="L37" s="21"/>
      <c r="M37" s="22" t="s">
        <v>165</v>
      </c>
      <c r="N37" s="21"/>
      <c r="O37" s="23" t="s">
        <v>473</v>
      </c>
      <c r="P37" s="23"/>
      <c r="Q37" s="49" t="s">
        <v>503</v>
      </c>
    </row>
    <row r="38" spans="2:17" s="12" customFormat="1" ht="20.100000000000001" customHeight="1" x14ac:dyDescent="0.25">
      <c r="B38" s="22">
        <v>36</v>
      </c>
      <c r="C38" s="22"/>
      <c r="D38" s="20" t="s">
        <v>432</v>
      </c>
      <c r="E38" s="20"/>
      <c r="F38" s="20"/>
      <c r="G38" s="21" t="s">
        <v>433</v>
      </c>
      <c r="H38" s="56" t="s">
        <v>375</v>
      </c>
      <c r="I38" s="68"/>
      <c r="J38" s="174"/>
      <c r="K38" s="21"/>
      <c r="L38" s="21"/>
      <c r="M38" s="22" t="s">
        <v>166</v>
      </c>
      <c r="N38" s="23" t="s">
        <v>263</v>
      </c>
      <c r="O38" s="23"/>
      <c r="P38" s="23"/>
      <c r="Q38" s="49">
        <v>44347</v>
      </c>
    </row>
    <row r="39" spans="2:17" ht="20.100000000000001" customHeight="1" x14ac:dyDescent="0.2">
      <c r="B39" s="22">
        <v>37</v>
      </c>
      <c r="C39" s="22"/>
      <c r="D39" s="23" t="s">
        <v>172</v>
      </c>
      <c r="E39" s="23"/>
      <c r="F39" s="23"/>
      <c r="G39" s="23" t="s">
        <v>173</v>
      </c>
      <c r="H39" s="56" t="s">
        <v>191</v>
      </c>
      <c r="I39" s="165"/>
      <c r="J39" s="95"/>
      <c r="K39" s="19"/>
      <c r="L39" s="19"/>
      <c r="M39" s="22" t="s">
        <v>169</v>
      </c>
      <c r="N39" s="23" t="s">
        <v>222</v>
      </c>
      <c r="O39" s="19"/>
      <c r="P39" s="19"/>
      <c r="Q39" s="49">
        <v>44368</v>
      </c>
    </row>
    <row r="40" spans="2:17" ht="20.100000000000001" customHeight="1" x14ac:dyDescent="0.2">
      <c r="B40" s="22">
        <v>38</v>
      </c>
      <c r="C40" s="22"/>
      <c r="D40" s="31" t="s">
        <v>210</v>
      </c>
      <c r="E40" s="31"/>
      <c r="F40" s="31"/>
      <c r="G40" s="31" t="s">
        <v>206</v>
      </c>
      <c r="H40" s="19" t="s">
        <v>473</v>
      </c>
      <c r="I40" s="165"/>
      <c r="J40" s="95"/>
      <c r="K40" s="19"/>
      <c r="L40" s="19"/>
      <c r="M40" s="22" t="s">
        <v>168</v>
      </c>
      <c r="N40" s="31"/>
      <c r="O40" s="19" t="s">
        <v>473</v>
      </c>
      <c r="P40" s="19"/>
      <c r="Q40" s="49" t="s">
        <v>504</v>
      </c>
    </row>
    <row r="41" spans="2:17" ht="20.100000000000001" customHeight="1" x14ac:dyDescent="0.2">
      <c r="B41" s="22">
        <v>39</v>
      </c>
      <c r="C41" s="22"/>
      <c r="D41" s="21" t="s">
        <v>351</v>
      </c>
      <c r="E41" s="21"/>
      <c r="F41" s="21"/>
      <c r="G41" s="21" t="s">
        <v>352</v>
      </c>
      <c r="H41" s="56" t="s">
        <v>191</v>
      </c>
      <c r="I41" s="165"/>
      <c r="J41" s="95"/>
      <c r="K41" s="19"/>
      <c r="L41" s="19"/>
      <c r="M41" s="22" t="s">
        <v>169</v>
      </c>
      <c r="N41" s="23" t="s">
        <v>500</v>
      </c>
      <c r="O41" s="19"/>
      <c r="P41" s="19"/>
      <c r="Q41" s="49">
        <v>44403</v>
      </c>
    </row>
    <row r="42" spans="2:17" ht="20.100000000000001" customHeight="1" x14ac:dyDescent="0.2">
      <c r="B42" s="22">
        <v>40</v>
      </c>
      <c r="C42" s="22"/>
      <c r="D42" s="31" t="s">
        <v>498</v>
      </c>
      <c r="E42" s="31"/>
      <c r="F42" s="31"/>
      <c r="G42" s="31" t="s">
        <v>508</v>
      </c>
      <c r="H42" s="19" t="s">
        <v>509</v>
      </c>
      <c r="I42" s="165"/>
      <c r="J42" s="95"/>
      <c r="K42" s="19"/>
      <c r="L42" s="19"/>
      <c r="M42" s="22" t="s">
        <v>165</v>
      </c>
      <c r="N42" s="23" t="s">
        <v>228</v>
      </c>
      <c r="O42" s="19"/>
      <c r="P42" s="19"/>
      <c r="Q42" s="49" t="s">
        <v>507</v>
      </c>
    </row>
    <row r="43" spans="2:17" s="34" customFormat="1" ht="20.100000000000001" customHeight="1" x14ac:dyDescent="0.25">
      <c r="B43" s="22">
        <v>41</v>
      </c>
      <c r="C43" s="22"/>
      <c r="D43" s="31" t="s">
        <v>144</v>
      </c>
      <c r="E43" s="31"/>
      <c r="F43" s="31"/>
      <c r="G43" s="49" t="s">
        <v>145</v>
      </c>
      <c r="H43" s="19" t="s">
        <v>190</v>
      </c>
      <c r="I43" s="167"/>
      <c r="J43" s="171"/>
      <c r="K43" s="31"/>
      <c r="L43" s="31"/>
      <c r="M43" s="22" t="s">
        <v>167</v>
      </c>
      <c r="N43" s="31"/>
      <c r="O43" s="19"/>
      <c r="P43" s="19"/>
      <c r="Q43" s="49">
        <v>44501</v>
      </c>
    </row>
    <row r="44" spans="2:17" s="12" customFormat="1" ht="20.100000000000001" customHeight="1" x14ac:dyDescent="0.25">
      <c r="B44" s="22">
        <v>42</v>
      </c>
      <c r="C44" s="22"/>
      <c r="D44" s="23" t="s">
        <v>493</v>
      </c>
      <c r="E44" s="23"/>
      <c r="F44" s="23"/>
      <c r="G44" s="23" t="s">
        <v>327</v>
      </c>
      <c r="H44" s="56" t="s">
        <v>191</v>
      </c>
      <c r="I44" s="68"/>
      <c r="J44" s="174"/>
      <c r="K44" s="21"/>
      <c r="L44" s="21"/>
      <c r="M44" s="22" t="s">
        <v>165</v>
      </c>
      <c r="N44" s="23" t="s">
        <v>225</v>
      </c>
      <c r="O44" s="23"/>
      <c r="P44" s="23"/>
      <c r="Q44" s="49">
        <v>44561</v>
      </c>
    </row>
    <row r="45" spans="2:17" s="12" customFormat="1" ht="20.100000000000001" customHeight="1" x14ac:dyDescent="0.25">
      <c r="B45" s="22">
        <v>43</v>
      </c>
      <c r="C45" s="22"/>
      <c r="D45" s="21" t="s">
        <v>40</v>
      </c>
      <c r="E45" s="21"/>
      <c r="F45" s="21"/>
      <c r="G45" s="21" t="s">
        <v>41</v>
      </c>
      <c r="H45" s="56" t="s">
        <v>185</v>
      </c>
      <c r="I45" s="68"/>
      <c r="J45" s="174"/>
      <c r="K45" s="21"/>
      <c r="L45" s="21"/>
      <c r="M45" s="22" t="s">
        <v>167</v>
      </c>
      <c r="N45" s="23" t="s">
        <v>248</v>
      </c>
      <c r="O45" s="51"/>
      <c r="P45" s="51"/>
      <c r="Q45" s="49">
        <v>44561</v>
      </c>
    </row>
    <row r="46" spans="2:17" ht="20.100000000000001" customHeight="1" x14ac:dyDescent="0.2">
      <c r="B46" s="109">
        <v>44</v>
      </c>
      <c r="C46" s="109"/>
      <c r="D46" s="115" t="s">
        <v>54</v>
      </c>
      <c r="E46" s="115"/>
      <c r="F46" s="115"/>
      <c r="G46" s="115" t="s">
        <v>55</v>
      </c>
      <c r="H46" s="116" t="s">
        <v>473</v>
      </c>
      <c r="I46" s="168"/>
      <c r="J46" s="173"/>
      <c r="K46" s="112"/>
      <c r="L46" s="112"/>
      <c r="M46" s="109" t="s">
        <v>167</v>
      </c>
      <c r="N46" s="116" t="s">
        <v>291</v>
      </c>
      <c r="O46" s="112" t="s">
        <v>473</v>
      </c>
      <c r="P46" s="112"/>
      <c r="Q46" s="114" t="s">
        <v>525</v>
      </c>
    </row>
    <row r="47" spans="2:17" ht="20.100000000000001" customHeight="1" x14ac:dyDescent="0.2">
      <c r="B47" s="109">
        <v>45</v>
      </c>
      <c r="C47" s="109"/>
      <c r="D47" s="116" t="s">
        <v>316</v>
      </c>
      <c r="E47" s="116"/>
      <c r="F47" s="116"/>
      <c r="G47" s="116" t="s">
        <v>317</v>
      </c>
      <c r="H47" s="129"/>
      <c r="I47" s="124" t="s">
        <v>758</v>
      </c>
      <c r="J47" s="175">
        <v>35019</v>
      </c>
      <c r="K47" s="115" t="str">
        <f ca="1">TEXT(TODAY()-J47,"Y")&amp;" Tahun"</f>
        <v>30 Tahun</v>
      </c>
      <c r="L47" s="112"/>
      <c r="M47" s="109" t="s">
        <v>167</v>
      </c>
      <c r="N47" s="116" t="s">
        <v>318</v>
      </c>
      <c r="O47" s="112"/>
      <c r="P47" s="112"/>
      <c r="Q47" s="114" t="s">
        <v>525</v>
      </c>
    </row>
    <row r="48" spans="2:17" s="34" customFormat="1" ht="20.100000000000001" customHeight="1" x14ac:dyDescent="0.25">
      <c r="B48" s="109">
        <v>46</v>
      </c>
      <c r="C48" s="109"/>
      <c r="D48" s="118" t="s">
        <v>420</v>
      </c>
      <c r="E48" s="118"/>
      <c r="F48" s="118"/>
      <c r="G48" s="115" t="s">
        <v>421</v>
      </c>
      <c r="H48" s="119" t="s">
        <v>191</v>
      </c>
      <c r="I48" s="166"/>
      <c r="J48" s="170"/>
      <c r="K48" s="110"/>
      <c r="L48" s="110"/>
      <c r="M48" s="109" t="s">
        <v>165</v>
      </c>
      <c r="N48" s="110"/>
      <c r="O48" s="112"/>
      <c r="P48" s="112"/>
      <c r="Q48" s="114" t="s">
        <v>526</v>
      </c>
    </row>
    <row r="49" spans="2:18" s="12" customFormat="1" ht="20.100000000000001" customHeight="1" x14ac:dyDescent="0.25">
      <c r="B49" s="109">
        <v>47</v>
      </c>
      <c r="C49" s="109"/>
      <c r="D49" s="120" t="s">
        <v>313</v>
      </c>
      <c r="E49" s="120"/>
      <c r="F49" s="120"/>
      <c r="G49" s="116" t="s">
        <v>314</v>
      </c>
      <c r="H49" s="119" t="s">
        <v>191</v>
      </c>
      <c r="I49" s="124"/>
      <c r="J49" s="172"/>
      <c r="K49" s="115"/>
      <c r="L49" s="115"/>
      <c r="M49" s="109" t="s">
        <v>165</v>
      </c>
      <c r="N49" s="116" t="s">
        <v>225</v>
      </c>
      <c r="O49" s="116"/>
      <c r="P49" s="116"/>
      <c r="Q49" s="114">
        <v>44621</v>
      </c>
    </row>
    <row r="50" spans="2:18" s="12" customFormat="1" ht="20.100000000000001" customHeight="1" x14ac:dyDescent="0.25">
      <c r="B50" s="109">
        <v>48</v>
      </c>
      <c r="C50" s="109"/>
      <c r="D50" s="116" t="s">
        <v>48</v>
      </c>
      <c r="E50" s="116"/>
      <c r="F50" s="116"/>
      <c r="G50" s="116" t="s">
        <v>49</v>
      </c>
      <c r="H50" s="119" t="s">
        <v>185</v>
      </c>
      <c r="I50" s="124"/>
      <c r="J50" s="172"/>
      <c r="K50" s="115"/>
      <c r="L50" s="115"/>
      <c r="M50" s="109" t="s">
        <v>169</v>
      </c>
      <c r="N50" s="116" t="s">
        <v>222</v>
      </c>
      <c r="O50" s="116"/>
      <c r="P50" s="116"/>
      <c r="Q50" s="114">
        <v>44719</v>
      </c>
    </row>
    <row r="51" spans="2:18" ht="20.100000000000001" customHeight="1" x14ac:dyDescent="0.2">
      <c r="B51" s="109">
        <v>49</v>
      </c>
      <c r="C51" s="109"/>
      <c r="D51" s="110" t="s">
        <v>535</v>
      </c>
      <c r="E51" s="110"/>
      <c r="F51" s="110"/>
      <c r="G51" s="110" t="s">
        <v>534</v>
      </c>
      <c r="H51" s="119" t="s">
        <v>463</v>
      </c>
      <c r="I51" s="168"/>
      <c r="J51" s="173"/>
      <c r="K51" s="112"/>
      <c r="L51" s="112"/>
      <c r="M51" s="109" t="s">
        <v>168</v>
      </c>
      <c r="N51" s="110"/>
      <c r="O51" s="112"/>
      <c r="P51" s="112"/>
      <c r="Q51" s="114">
        <v>44347</v>
      </c>
    </row>
    <row r="52" spans="2:18" s="12" customFormat="1" ht="20.100000000000001" customHeight="1" x14ac:dyDescent="0.25">
      <c r="B52" s="109">
        <v>50</v>
      </c>
      <c r="C52" s="109"/>
      <c r="D52" s="116" t="s">
        <v>337</v>
      </c>
      <c r="E52" s="116"/>
      <c r="F52" s="116"/>
      <c r="G52" s="116" t="s">
        <v>338</v>
      </c>
      <c r="H52" s="119" t="s">
        <v>191</v>
      </c>
      <c r="I52" s="124"/>
      <c r="J52" s="172"/>
      <c r="K52" s="115"/>
      <c r="L52" s="115"/>
      <c r="M52" s="109" t="s">
        <v>165</v>
      </c>
      <c r="N52" s="116" t="s">
        <v>225</v>
      </c>
      <c r="O52" s="116"/>
      <c r="P52" s="116"/>
      <c r="Q52" s="114">
        <v>44854</v>
      </c>
    </row>
    <row r="53" spans="2:18" s="12" customFormat="1" ht="20.100000000000001" customHeight="1" x14ac:dyDescent="0.25">
      <c r="B53" s="109">
        <v>51</v>
      </c>
      <c r="C53" s="109"/>
      <c r="D53" s="116" t="s">
        <v>52</v>
      </c>
      <c r="E53" s="116"/>
      <c r="F53" s="116"/>
      <c r="G53" s="116" t="s">
        <v>53</v>
      </c>
      <c r="H53" s="119" t="s">
        <v>186</v>
      </c>
      <c r="I53" s="124"/>
      <c r="J53" s="172"/>
      <c r="K53" s="115"/>
      <c r="L53" s="115"/>
      <c r="M53" s="109" t="s">
        <v>166</v>
      </c>
      <c r="N53" s="116" t="s">
        <v>233</v>
      </c>
      <c r="O53" s="116"/>
      <c r="P53" s="116"/>
      <c r="Q53" s="114">
        <v>44872</v>
      </c>
    </row>
    <row r="54" spans="2:18" s="12" customFormat="1" ht="20.100000000000001" customHeight="1" x14ac:dyDescent="0.25">
      <c r="B54" s="109">
        <v>52</v>
      </c>
      <c r="C54" s="109"/>
      <c r="D54" s="116" t="s">
        <v>106</v>
      </c>
      <c r="E54" s="116"/>
      <c r="F54" s="116"/>
      <c r="G54" s="116" t="s">
        <v>107</v>
      </c>
      <c r="H54" s="119" t="s">
        <v>189</v>
      </c>
      <c r="I54" s="124"/>
      <c r="J54" s="172"/>
      <c r="K54" s="115"/>
      <c r="L54" s="115"/>
      <c r="M54" s="109" t="s">
        <v>166</v>
      </c>
      <c r="N54" s="116" t="s">
        <v>261</v>
      </c>
      <c r="O54" s="116"/>
      <c r="P54" s="116"/>
      <c r="Q54" s="114">
        <v>44879</v>
      </c>
    </row>
    <row r="55" spans="2:18" s="12" customFormat="1" ht="20.100000000000001" customHeight="1" x14ac:dyDescent="0.25">
      <c r="B55" s="109">
        <v>53</v>
      </c>
      <c r="C55" s="109"/>
      <c r="D55" s="116" t="s">
        <v>328</v>
      </c>
      <c r="E55" s="116"/>
      <c r="F55" s="116"/>
      <c r="G55" s="116" t="s">
        <v>329</v>
      </c>
      <c r="H55" s="119" t="s">
        <v>191</v>
      </c>
      <c r="I55" s="124"/>
      <c r="J55" s="172"/>
      <c r="K55" s="115"/>
      <c r="L55" s="115"/>
      <c r="M55" s="109" t="s">
        <v>165</v>
      </c>
      <c r="N55" s="116" t="s">
        <v>225</v>
      </c>
      <c r="O55" s="116"/>
      <c r="P55" s="116"/>
      <c r="Q55" s="114">
        <v>44907</v>
      </c>
    </row>
    <row r="56" spans="2:18" s="12" customFormat="1" ht="20.100000000000001" customHeight="1" x14ac:dyDescent="0.25">
      <c r="B56" s="109">
        <v>54</v>
      </c>
      <c r="C56" s="109"/>
      <c r="D56" s="116" t="s">
        <v>559</v>
      </c>
      <c r="E56" s="116"/>
      <c r="F56" s="116"/>
      <c r="G56" s="116" t="s">
        <v>93</v>
      </c>
      <c r="H56" s="119" t="s">
        <v>188</v>
      </c>
      <c r="I56" s="124"/>
      <c r="J56" s="172"/>
      <c r="K56" s="115"/>
      <c r="L56" s="115"/>
      <c r="M56" s="109" t="s">
        <v>165</v>
      </c>
      <c r="N56" s="116" t="s">
        <v>225</v>
      </c>
      <c r="O56" s="116"/>
      <c r="P56" s="116"/>
      <c r="Q56" s="114">
        <v>44914</v>
      </c>
    </row>
    <row r="57" spans="2:18" s="12" customFormat="1" ht="20.100000000000001" customHeight="1" x14ac:dyDescent="0.25">
      <c r="B57" s="22">
        <v>55</v>
      </c>
      <c r="C57" s="22"/>
      <c r="D57" s="18" t="s">
        <v>122</v>
      </c>
      <c r="E57" s="18"/>
      <c r="F57" s="18"/>
      <c r="G57" s="23" t="s">
        <v>123</v>
      </c>
      <c r="H57" s="56" t="s">
        <v>189</v>
      </c>
      <c r="I57" s="68"/>
      <c r="J57" s="174"/>
      <c r="K57" s="21"/>
      <c r="L57" s="21"/>
      <c r="M57" s="22" t="s">
        <v>166</v>
      </c>
      <c r="N57" s="23" t="s">
        <v>263</v>
      </c>
      <c r="O57" s="47" t="s">
        <v>537</v>
      </c>
      <c r="P57" s="47"/>
      <c r="Q57" s="49">
        <v>44927</v>
      </c>
      <c r="R57" s="12">
        <v>1</v>
      </c>
    </row>
    <row r="58" spans="2:18" s="12" customFormat="1" ht="20.100000000000001" customHeight="1" x14ac:dyDescent="0.25">
      <c r="B58" s="22">
        <v>56</v>
      </c>
      <c r="C58" s="22"/>
      <c r="D58" s="69" t="s">
        <v>142</v>
      </c>
      <c r="E58" s="69"/>
      <c r="F58" s="69"/>
      <c r="G58" s="23" t="s">
        <v>143</v>
      </c>
      <c r="H58" s="56" t="s">
        <v>190</v>
      </c>
      <c r="I58" s="68"/>
      <c r="J58" s="174"/>
      <c r="K58" s="21"/>
      <c r="L58" s="21"/>
      <c r="M58" s="22" t="s">
        <v>166</v>
      </c>
      <c r="N58" s="23" t="s">
        <v>268</v>
      </c>
      <c r="O58" s="47" t="s">
        <v>537</v>
      </c>
      <c r="P58" s="47"/>
      <c r="Q58" s="49">
        <v>44927</v>
      </c>
      <c r="R58" s="12">
        <v>2</v>
      </c>
    </row>
    <row r="59" spans="2:18" s="12" customFormat="1" ht="20.100000000000001" customHeight="1" x14ac:dyDescent="0.25">
      <c r="B59" s="22">
        <v>57</v>
      </c>
      <c r="C59" s="22"/>
      <c r="D59" s="46" t="s">
        <v>118</v>
      </c>
      <c r="E59" s="46"/>
      <c r="F59" s="46"/>
      <c r="G59" s="23" t="s">
        <v>119</v>
      </c>
      <c r="H59" s="56" t="s">
        <v>189</v>
      </c>
      <c r="I59" s="68"/>
      <c r="J59" s="174"/>
      <c r="K59" s="21"/>
      <c r="L59" s="21"/>
      <c r="M59" s="22" t="s">
        <v>169</v>
      </c>
      <c r="N59" s="23" t="s">
        <v>222</v>
      </c>
      <c r="O59" s="47" t="s">
        <v>538</v>
      </c>
      <c r="P59" s="47"/>
      <c r="Q59" s="49">
        <v>44927</v>
      </c>
      <c r="R59" s="12">
        <v>3</v>
      </c>
    </row>
    <row r="60" spans="2:18" s="12" customFormat="1" ht="20.100000000000001" customHeight="1" x14ac:dyDescent="0.25">
      <c r="B60" s="22">
        <v>58</v>
      </c>
      <c r="C60" s="22"/>
      <c r="D60" s="46" t="s">
        <v>464</v>
      </c>
      <c r="E60" s="46"/>
      <c r="F60" s="46"/>
      <c r="G60" s="23" t="s">
        <v>465</v>
      </c>
      <c r="H60" s="56" t="s">
        <v>463</v>
      </c>
      <c r="I60" s="68"/>
      <c r="J60" s="174"/>
      <c r="K60" s="21"/>
      <c r="L60" s="21"/>
      <c r="M60" s="22" t="s">
        <v>169</v>
      </c>
      <c r="N60" s="23" t="s">
        <v>466</v>
      </c>
      <c r="O60" s="47" t="s">
        <v>485</v>
      </c>
      <c r="P60" s="47"/>
      <c r="Q60" s="49">
        <v>44927</v>
      </c>
      <c r="R60" s="12">
        <v>4</v>
      </c>
    </row>
    <row r="61" spans="2:18" s="12" customFormat="1" ht="20.100000000000001" customHeight="1" x14ac:dyDescent="0.25">
      <c r="B61" s="22">
        <v>59</v>
      </c>
      <c r="C61" s="22"/>
      <c r="D61" s="70" t="s">
        <v>356</v>
      </c>
      <c r="E61" s="70"/>
      <c r="F61" s="70"/>
      <c r="G61" s="23" t="s">
        <v>357</v>
      </c>
      <c r="H61" s="56" t="s">
        <v>191</v>
      </c>
      <c r="I61" s="68"/>
      <c r="J61" s="174"/>
      <c r="K61" s="21"/>
      <c r="L61" s="21"/>
      <c r="M61" s="22" t="s">
        <v>165</v>
      </c>
      <c r="N61" s="23" t="s">
        <v>225</v>
      </c>
      <c r="O61" s="47" t="s">
        <v>445</v>
      </c>
      <c r="P61" s="47"/>
      <c r="Q61" s="49">
        <v>44927</v>
      </c>
      <c r="R61" s="12">
        <v>5</v>
      </c>
    </row>
    <row r="62" spans="2:18" s="12" customFormat="1" ht="20.100000000000001" customHeight="1" x14ac:dyDescent="0.25">
      <c r="B62" s="22">
        <v>60</v>
      </c>
      <c r="C62" s="22"/>
      <c r="D62" s="71" t="s">
        <v>447</v>
      </c>
      <c r="E62" s="71"/>
      <c r="F62" s="71"/>
      <c r="G62" s="23" t="s">
        <v>448</v>
      </c>
      <c r="H62" s="56" t="s">
        <v>439</v>
      </c>
      <c r="I62" s="68"/>
      <c r="J62" s="174"/>
      <c r="K62" s="21"/>
      <c r="L62" s="21"/>
      <c r="M62" s="22" t="s">
        <v>166</v>
      </c>
      <c r="N62" s="23" t="s">
        <v>446</v>
      </c>
      <c r="O62" s="23"/>
      <c r="P62" s="23"/>
      <c r="Q62" s="49">
        <v>44958</v>
      </c>
      <c r="R62" s="12">
        <v>6</v>
      </c>
    </row>
    <row r="63" spans="2:18" s="12" customFormat="1" ht="20.100000000000001" customHeight="1" x14ac:dyDescent="0.25">
      <c r="B63" s="22">
        <v>61</v>
      </c>
      <c r="C63" s="22"/>
      <c r="D63" s="23" t="s">
        <v>72</v>
      </c>
      <c r="E63" s="23"/>
      <c r="F63" s="23"/>
      <c r="G63" s="23" t="s">
        <v>73</v>
      </c>
      <c r="H63" s="56" t="s">
        <v>187</v>
      </c>
      <c r="I63" s="68"/>
      <c r="J63" s="174"/>
      <c r="K63" s="21"/>
      <c r="L63" s="21"/>
      <c r="M63" s="22" t="s">
        <v>169</v>
      </c>
      <c r="N63" s="23" t="s">
        <v>222</v>
      </c>
      <c r="O63" s="47" t="s">
        <v>445</v>
      </c>
      <c r="P63" s="47"/>
      <c r="Q63" s="49">
        <v>45083</v>
      </c>
      <c r="R63" s="12">
        <v>7</v>
      </c>
    </row>
    <row r="64" spans="2:18" s="12" customFormat="1" ht="20.100000000000001" customHeight="1" x14ac:dyDescent="0.25">
      <c r="B64" s="22">
        <v>62</v>
      </c>
      <c r="C64" s="22"/>
      <c r="D64" s="23" t="s">
        <v>50</v>
      </c>
      <c r="E64" s="23"/>
      <c r="F64" s="23"/>
      <c r="G64" s="23" t="s">
        <v>51</v>
      </c>
      <c r="H64" s="56" t="s">
        <v>185</v>
      </c>
      <c r="I64" s="68"/>
      <c r="J64" s="174"/>
      <c r="K64" s="21"/>
      <c r="L64" s="21"/>
      <c r="M64" s="22" t="s">
        <v>166</v>
      </c>
      <c r="N64" s="23" t="s">
        <v>230</v>
      </c>
      <c r="O64" s="47" t="s">
        <v>485</v>
      </c>
      <c r="P64" s="47"/>
      <c r="Q64" s="49">
        <v>45107</v>
      </c>
      <c r="R64" s="12">
        <v>8</v>
      </c>
    </row>
    <row r="65" spans="2:18" s="12" customFormat="1" ht="20.100000000000001" customHeight="1" x14ac:dyDescent="0.25">
      <c r="B65" s="22">
        <v>63</v>
      </c>
      <c r="C65" s="22"/>
      <c r="D65" s="23" t="s">
        <v>389</v>
      </c>
      <c r="E65" s="23"/>
      <c r="F65" s="23"/>
      <c r="G65" s="23" t="s">
        <v>390</v>
      </c>
      <c r="H65" s="56" t="s">
        <v>375</v>
      </c>
      <c r="I65" s="68"/>
      <c r="J65" s="174"/>
      <c r="K65" s="21"/>
      <c r="L65" s="21"/>
      <c r="M65" s="22" t="s">
        <v>169</v>
      </c>
      <c r="N65" s="23" t="s">
        <v>237</v>
      </c>
      <c r="O65" s="47" t="s">
        <v>445</v>
      </c>
      <c r="P65" s="47"/>
      <c r="Q65" s="49">
        <v>45138</v>
      </c>
      <c r="R65" s="12">
        <v>9</v>
      </c>
    </row>
    <row r="66" spans="2:18" s="12" customFormat="1" ht="20.100000000000001" customHeight="1" x14ac:dyDescent="0.25">
      <c r="B66" s="22">
        <v>64</v>
      </c>
      <c r="C66" s="22"/>
      <c r="D66" s="23" t="s">
        <v>174</v>
      </c>
      <c r="E66" s="23"/>
      <c r="F66" s="23"/>
      <c r="G66" s="23" t="s">
        <v>175</v>
      </c>
      <c r="H66" s="56" t="s">
        <v>191</v>
      </c>
      <c r="I66" s="68"/>
      <c r="J66" s="174"/>
      <c r="K66" s="21"/>
      <c r="L66" s="21"/>
      <c r="M66" s="22" t="s">
        <v>169</v>
      </c>
      <c r="N66" s="23" t="s">
        <v>222</v>
      </c>
      <c r="O66" s="47" t="s">
        <v>445</v>
      </c>
      <c r="P66" s="47"/>
      <c r="Q66" s="49">
        <v>45159</v>
      </c>
      <c r="R66" s="12">
        <v>10</v>
      </c>
    </row>
    <row r="67" spans="2:18" ht="20.100000000000001" customHeight="1" x14ac:dyDescent="0.2">
      <c r="B67" s="22">
        <v>65</v>
      </c>
      <c r="C67" s="22"/>
      <c r="D67" s="18" t="s">
        <v>77</v>
      </c>
      <c r="E67" s="18"/>
      <c r="F67" s="18"/>
      <c r="G67" s="23" t="s">
        <v>78</v>
      </c>
      <c r="H67" s="56" t="s">
        <v>187</v>
      </c>
      <c r="I67" s="165" t="s">
        <v>742</v>
      </c>
      <c r="J67" s="94">
        <v>34937</v>
      </c>
      <c r="K67" s="23" t="str">
        <f ca="1">TEXT(TODAY()-J67,"Y")&amp;" Tahun"</f>
        <v>30 Tahun</v>
      </c>
      <c r="L67" s="23" t="s">
        <v>39</v>
      </c>
      <c r="M67" s="22" t="s">
        <v>166</v>
      </c>
      <c r="N67" s="23" t="s">
        <v>236</v>
      </c>
      <c r="O67" s="107" t="s">
        <v>481</v>
      </c>
      <c r="P67" s="107"/>
      <c r="Q67" s="49">
        <v>45198</v>
      </c>
      <c r="R67" s="12">
        <v>11</v>
      </c>
    </row>
    <row r="68" spans="2:18" ht="20.100000000000001" customHeight="1" x14ac:dyDescent="0.2">
      <c r="B68" s="22">
        <v>66</v>
      </c>
      <c r="C68" s="22"/>
      <c r="D68" s="19" t="s">
        <v>572</v>
      </c>
      <c r="E68" s="19"/>
      <c r="F68" s="19"/>
      <c r="G68" s="23" t="s">
        <v>573</v>
      </c>
      <c r="H68" s="54">
        <v>44998</v>
      </c>
      <c r="I68" s="165" t="s">
        <v>797</v>
      </c>
      <c r="J68" s="94">
        <v>35734</v>
      </c>
      <c r="K68" s="23" t="str">
        <f t="shared" ref="K68:K87" ca="1" si="0">TEXT(TODAY()-J68,"Y")&amp;" Tahun"</f>
        <v>28 Tahun</v>
      </c>
      <c r="L68" s="23" t="s">
        <v>39</v>
      </c>
      <c r="M68" s="22" t="s">
        <v>166</v>
      </c>
      <c r="N68" s="23" t="s">
        <v>230</v>
      </c>
      <c r="O68" s="19" t="s">
        <v>473</v>
      </c>
      <c r="P68" s="19"/>
      <c r="Q68" s="49">
        <v>45224</v>
      </c>
      <c r="R68" s="12">
        <v>12</v>
      </c>
    </row>
    <row r="69" spans="2:18" ht="20.100000000000001" customHeight="1" x14ac:dyDescent="0.2">
      <c r="B69" s="22">
        <v>67</v>
      </c>
      <c r="C69" s="22"/>
      <c r="D69" s="69" t="s">
        <v>492</v>
      </c>
      <c r="E69" s="69"/>
      <c r="F69" s="69"/>
      <c r="G69" s="23" t="s">
        <v>69</v>
      </c>
      <c r="H69" s="56" t="s">
        <v>187</v>
      </c>
      <c r="I69" s="165" t="s">
        <v>742</v>
      </c>
      <c r="J69" s="94">
        <v>36011</v>
      </c>
      <c r="K69" s="23" t="str">
        <f t="shared" ca="1" si="0"/>
        <v>27 Tahun</v>
      </c>
      <c r="L69" s="23" t="s">
        <v>68</v>
      </c>
      <c r="M69" s="22" t="s">
        <v>165</v>
      </c>
      <c r="N69" s="23" t="s">
        <v>225</v>
      </c>
      <c r="O69" s="47" t="s">
        <v>487</v>
      </c>
      <c r="P69" s="47"/>
      <c r="Q69" s="49">
        <v>45289</v>
      </c>
      <c r="R69" s="12">
        <v>13</v>
      </c>
    </row>
    <row r="70" spans="2:18" ht="20.100000000000001" customHeight="1" x14ac:dyDescent="0.2">
      <c r="B70" s="22">
        <v>68</v>
      </c>
      <c r="C70" s="22"/>
      <c r="D70" s="69" t="s">
        <v>379</v>
      </c>
      <c r="E70" s="69"/>
      <c r="F70" s="69"/>
      <c r="G70" s="23" t="s">
        <v>380</v>
      </c>
      <c r="H70" s="56" t="s">
        <v>375</v>
      </c>
      <c r="I70" s="165" t="s">
        <v>742</v>
      </c>
      <c r="J70" s="94">
        <v>37015</v>
      </c>
      <c r="K70" s="23" t="str">
        <f t="shared" ca="1" si="0"/>
        <v>24 Tahun</v>
      </c>
      <c r="L70" s="23" t="s">
        <v>39</v>
      </c>
      <c r="M70" s="22" t="s">
        <v>169</v>
      </c>
      <c r="N70" s="23" t="s">
        <v>232</v>
      </c>
      <c r="O70" s="47" t="s">
        <v>487</v>
      </c>
      <c r="P70" s="47"/>
      <c r="Q70" s="49">
        <v>45289</v>
      </c>
      <c r="R70" s="12">
        <v>14</v>
      </c>
    </row>
    <row r="71" spans="2:18" ht="20.100000000000001" customHeight="1" x14ac:dyDescent="0.2">
      <c r="B71" s="22">
        <v>69</v>
      </c>
      <c r="C71" s="22"/>
      <c r="D71" s="46" t="s">
        <v>75</v>
      </c>
      <c r="E71" s="46"/>
      <c r="F71" s="46"/>
      <c r="G71" s="23" t="s">
        <v>76</v>
      </c>
      <c r="H71" s="56" t="s">
        <v>187</v>
      </c>
      <c r="I71" s="165" t="s">
        <v>742</v>
      </c>
      <c r="J71" s="94">
        <v>30943</v>
      </c>
      <c r="K71" s="23" t="str">
        <f t="shared" ca="1" si="0"/>
        <v>41 Tahun</v>
      </c>
      <c r="L71" s="23" t="s">
        <v>39</v>
      </c>
      <c r="M71" s="22" t="s">
        <v>169</v>
      </c>
      <c r="N71" s="23" t="s">
        <v>222</v>
      </c>
      <c r="O71" s="47" t="s">
        <v>487</v>
      </c>
      <c r="P71" s="47"/>
      <c r="Q71" s="49">
        <v>45289</v>
      </c>
      <c r="R71" s="12">
        <v>15</v>
      </c>
    </row>
    <row r="72" spans="2:18" ht="20.100000000000001" customHeight="1" x14ac:dyDescent="0.2">
      <c r="B72" s="22">
        <v>70</v>
      </c>
      <c r="C72" s="22"/>
      <c r="D72" s="70" t="s">
        <v>440</v>
      </c>
      <c r="E72" s="70"/>
      <c r="F72" s="70"/>
      <c r="G72" s="23" t="s">
        <v>441</v>
      </c>
      <c r="H72" s="56" t="s">
        <v>439</v>
      </c>
      <c r="I72" s="165" t="s">
        <v>742</v>
      </c>
      <c r="J72" s="94">
        <v>36238</v>
      </c>
      <c r="K72" s="23" t="str">
        <f t="shared" ca="1" si="0"/>
        <v>26 Tahun</v>
      </c>
      <c r="L72" s="23" t="s">
        <v>39</v>
      </c>
      <c r="M72" s="22" t="s">
        <v>169</v>
      </c>
      <c r="N72" s="23" t="s">
        <v>224</v>
      </c>
      <c r="O72" s="47" t="s">
        <v>487</v>
      </c>
      <c r="P72" s="47"/>
      <c r="Q72" s="49">
        <v>45289</v>
      </c>
      <c r="R72" s="12">
        <v>16</v>
      </c>
    </row>
    <row r="73" spans="2:18" ht="20.100000000000001" customHeight="1" x14ac:dyDescent="0.2">
      <c r="B73" s="22">
        <v>71</v>
      </c>
      <c r="C73" s="22"/>
      <c r="D73" s="46" t="s">
        <v>367</v>
      </c>
      <c r="E73" s="46"/>
      <c r="F73" s="46"/>
      <c r="G73" s="23" t="s">
        <v>368</v>
      </c>
      <c r="H73" s="56" t="s">
        <v>191</v>
      </c>
      <c r="I73" s="165" t="s">
        <v>742</v>
      </c>
      <c r="J73" s="94">
        <v>35975</v>
      </c>
      <c r="K73" s="23" t="str">
        <f t="shared" ca="1" si="0"/>
        <v>27 Tahun</v>
      </c>
      <c r="L73" s="23" t="s">
        <v>39</v>
      </c>
      <c r="M73" s="22" t="s">
        <v>169</v>
      </c>
      <c r="N73" s="23" t="s">
        <v>224</v>
      </c>
      <c r="O73" s="47" t="s">
        <v>487</v>
      </c>
      <c r="P73" s="47"/>
      <c r="Q73" s="49">
        <v>45289</v>
      </c>
      <c r="R73" s="12">
        <v>17</v>
      </c>
    </row>
    <row r="74" spans="2:18" ht="20.100000000000001" customHeight="1" x14ac:dyDescent="0.2">
      <c r="B74" s="22">
        <v>72</v>
      </c>
      <c r="C74" s="22"/>
      <c r="D74" s="46" t="s">
        <v>322</v>
      </c>
      <c r="E74" s="46"/>
      <c r="F74" s="46"/>
      <c r="G74" s="23" t="s">
        <v>323</v>
      </c>
      <c r="H74" s="56" t="s">
        <v>191</v>
      </c>
      <c r="I74" s="165" t="s">
        <v>798</v>
      </c>
      <c r="J74" s="94">
        <v>35048</v>
      </c>
      <c r="K74" s="23" t="str">
        <f t="shared" ca="1" si="0"/>
        <v>29 Tahun</v>
      </c>
      <c r="L74" s="23" t="s">
        <v>39</v>
      </c>
      <c r="M74" s="22" t="s">
        <v>169</v>
      </c>
      <c r="N74" s="23" t="s">
        <v>311</v>
      </c>
      <c r="O74" s="47" t="s">
        <v>487</v>
      </c>
      <c r="P74" s="47"/>
      <c r="Q74" s="49">
        <v>45289</v>
      </c>
      <c r="R74" s="12">
        <v>18</v>
      </c>
    </row>
    <row r="75" spans="2:18" ht="20.100000000000001" customHeight="1" x14ac:dyDescent="0.2">
      <c r="B75" s="22">
        <v>73</v>
      </c>
      <c r="C75" s="22"/>
      <c r="D75" s="46" t="s">
        <v>307</v>
      </c>
      <c r="E75" s="46"/>
      <c r="F75" s="46"/>
      <c r="G75" s="23" t="s">
        <v>308</v>
      </c>
      <c r="H75" s="56" t="s">
        <v>191</v>
      </c>
      <c r="I75" s="165" t="s">
        <v>749</v>
      </c>
      <c r="J75" s="94">
        <v>34262</v>
      </c>
      <c r="K75" s="23" t="str">
        <f t="shared" ca="1" si="0"/>
        <v>32 Tahun</v>
      </c>
      <c r="L75" s="23" t="s">
        <v>39</v>
      </c>
      <c r="M75" s="22" t="s">
        <v>169</v>
      </c>
      <c r="N75" s="23" t="s">
        <v>222</v>
      </c>
      <c r="O75" s="47" t="s">
        <v>487</v>
      </c>
      <c r="P75" s="47"/>
      <c r="Q75" s="49">
        <v>45289</v>
      </c>
      <c r="R75" s="12">
        <v>19</v>
      </c>
    </row>
    <row r="76" spans="2:18" ht="20.100000000000001" customHeight="1" x14ac:dyDescent="0.2">
      <c r="B76" s="22">
        <v>74</v>
      </c>
      <c r="C76" s="22"/>
      <c r="D76" s="69" t="s">
        <v>89</v>
      </c>
      <c r="E76" s="69"/>
      <c r="F76" s="69"/>
      <c r="G76" s="23" t="s">
        <v>90</v>
      </c>
      <c r="H76" s="56" t="s">
        <v>188</v>
      </c>
      <c r="I76" s="165" t="s">
        <v>742</v>
      </c>
      <c r="J76" s="94">
        <v>34514</v>
      </c>
      <c r="K76" s="23" t="str">
        <f t="shared" ca="1" si="0"/>
        <v>31 Tahun</v>
      </c>
      <c r="L76" s="23" t="s">
        <v>39</v>
      </c>
      <c r="M76" s="22" t="s">
        <v>166</v>
      </c>
      <c r="N76" s="23" t="s">
        <v>236</v>
      </c>
      <c r="O76" s="47" t="s">
        <v>487</v>
      </c>
      <c r="P76" s="47"/>
      <c r="Q76" s="49">
        <v>45289</v>
      </c>
      <c r="R76" s="12">
        <v>20</v>
      </c>
    </row>
    <row r="77" spans="2:18" ht="20.100000000000001" customHeight="1" x14ac:dyDescent="0.2">
      <c r="B77" s="22">
        <v>75</v>
      </c>
      <c r="C77" s="22"/>
      <c r="D77" s="46" t="s">
        <v>309</v>
      </c>
      <c r="E77" s="46"/>
      <c r="F77" s="46"/>
      <c r="G77" s="23" t="s">
        <v>310</v>
      </c>
      <c r="H77" s="56" t="s">
        <v>191</v>
      </c>
      <c r="I77" s="165" t="s">
        <v>742</v>
      </c>
      <c r="J77" s="94">
        <v>28571</v>
      </c>
      <c r="K77" s="23" t="str">
        <f t="shared" ca="1" si="0"/>
        <v>47 Tahun</v>
      </c>
      <c r="L77" s="23" t="s">
        <v>39</v>
      </c>
      <c r="M77" s="22" t="s">
        <v>209</v>
      </c>
      <c r="N77" s="23" t="s">
        <v>311</v>
      </c>
      <c r="O77" s="47" t="s">
        <v>487</v>
      </c>
      <c r="P77" s="47"/>
      <c r="Q77" s="49">
        <v>45289</v>
      </c>
      <c r="R77" s="12">
        <v>21</v>
      </c>
    </row>
    <row r="78" spans="2:18" ht="20.100000000000001" customHeight="1" x14ac:dyDescent="0.2">
      <c r="B78" s="109">
        <v>76</v>
      </c>
      <c r="C78" s="109"/>
      <c r="D78" s="116" t="s">
        <v>11</v>
      </c>
      <c r="E78" s="116"/>
      <c r="F78" s="116"/>
      <c r="G78" s="116" t="s">
        <v>12</v>
      </c>
      <c r="H78" s="119" t="s">
        <v>183</v>
      </c>
      <c r="I78" s="168" t="s">
        <v>749</v>
      </c>
      <c r="J78" s="175">
        <v>32717</v>
      </c>
      <c r="K78" s="116" t="str">
        <f t="shared" ca="1" si="0"/>
        <v>36 Tahun</v>
      </c>
      <c r="L78" s="116" t="s">
        <v>39</v>
      </c>
      <c r="M78" s="109" t="s">
        <v>166</v>
      </c>
      <c r="N78" s="116" t="s">
        <v>227</v>
      </c>
      <c r="O78" s="121" t="s">
        <v>485</v>
      </c>
      <c r="P78" s="121"/>
      <c r="Q78" s="114">
        <v>45293</v>
      </c>
    </row>
    <row r="79" spans="2:18" ht="20.100000000000001" customHeight="1" x14ac:dyDescent="0.2">
      <c r="B79" s="109">
        <v>77</v>
      </c>
      <c r="C79" s="109"/>
      <c r="D79" s="116" t="s">
        <v>555</v>
      </c>
      <c r="E79" s="116"/>
      <c r="F79" s="116"/>
      <c r="G79" s="116" t="s">
        <v>556</v>
      </c>
      <c r="H79" s="122">
        <v>44916</v>
      </c>
      <c r="I79" s="168" t="s">
        <v>742</v>
      </c>
      <c r="J79" s="175">
        <v>36696</v>
      </c>
      <c r="K79" s="116" t="str">
        <f t="shared" ca="1" si="0"/>
        <v>25 Tahun</v>
      </c>
      <c r="L79" s="116" t="s">
        <v>194</v>
      </c>
      <c r="M79" s="109" t="s">
        <v>169</v>
      </c>
      <c r="N79" s="116" t="s">
        <v>557</v>
      </c>
      <c r="O79" s="123" t="s">
        <v>445</v>
      </c>
      <c r="P79" s="123"/>
      <c r="Q79" s="114">
        <v>45299</v>
      </c>
    </row>
    <row r="80" spans="2:18" ht="20.100000000000001" customHeight="1" x14ac:dyDescent="0.2">
      <c r="B80" s="109">
        <v>78</v>
      </c>
      <c r="C80" s="109"/>
      <c r="D80" s="110" t="s">
        <v>24</v>
      </c>
      <c r="E80" s="110"/>
      <c r="F80" s="110"/>
      <c r="G80" s="115" t="s">
        <v>25</v>
      </c>
      <c r="H80" s="119" t="s">
        <v>184</v>
      </c>
      <c r="I80" s="168" t="s">
        <v>742</v>
      </c>
      <c r="J80" s="172">
        <v>32084</v>
      </c>
      <c r="K80" s="116" t="str">
        <f t="shared" ca="1" si="0"/>
        <v>38 Tahun</v>
      </c>
      <c r="L80" s="124" t="s">
        <v>527</v>
      </c>
      <c r="M80" s="109" t="s">
        <v>169</v>
      </c>
      <c r="N80" s="116" t="s">
        <v>222</v>
      </c>
      <c r="O80" s="112" t="s">
        <v>558</v>
      </c>
      <c r="P80" s="112"/>
      <c r="Q80" s="114">
        <v>45351</v>
      </c>
    </row>
    <row r="81" spans="1:18" ht="20.100000000000001" customHeight="1" x14ac:dyDescent="0.2">
      <c r="B81" s="109">
        <v>79</v>
      </c>
      <c r="C81" s="109"/>
      <c r="D81" s="116" t="s">
        <v>146</v>
      </c>
      <c r="E81" s="116"/>
      <c r="F81" s="116"/>
      <c r="G81" s="116" t="s">
        <v>156</v>
      </c>
      <c r="H81" s="119" t="s">
        <v>190</v>
      </c>
      <c r="I81" s="168" t="s">
        <v>749</v>
      </c>
      <c r="J81" s="175">
        <v>34135</v>
      </c>
      <c r="K81" s="116" t="str">
        <f t="shared" ca="1" si="0"/>
        <v>32 Tahun</v>
      </c>
      <c r="L81" s="116" t="s">
        <v>39</v>
      </c>
      <c r="M81" s="109" t="s">
        <v>169</v>
      </c>
      <c r="N81" s="116" t="s">
        <v>222</v>
      </c>
      <c r="O81" s="121" t="s">
        <v>445</v>
      </c>
      <c r="P81" s="125"/>
      <c r="Q81" s="126">
        <v>45398</v>
      </c>
      <c r="R81" s="12"/>
    </row>
    <row r="82" spans="1:18" ht="20.100000000000001" customHeight="1" x14ac:dyDescent="0.2">
      <c r="B82" s="109">
        <v>80</v>
      </c>
      <c r="C82" s="109"/>
      <c r="D82" s="116" t="s">
        <v>14</v>
      </c>
      <c r="E82" s="116"/>
      <c r="F82" s="116"/>
      <c r="G82" s="116" t="s">
        <v>15</v>
      </c>
      <c r="H82" s="127" t="s">
        <v>183</v>
      </c>
      <c r="I82" s="168" t="s">
        <v>742</v>
      </c>
      <c r="J82" s="175">
        <v>30404</v>
      </c>
      <c r="K82" s="116" t="str">
        <f t="shared" ca="1" si="0"/>
        <v>42 Tahun</v>
      </c>
      <c r="L82" s="116" t="s">
        <v>39</v>
      </c>
      <c r="M82" s="109" t="s">
        <v>165</v>
      </c>
      <c r="N82" s="116" t="s">
        <v>225</v>
      </c>
      <c r="O82" s="128" t="s">
        <v>485</v>
      </c>
      <c r="P82" s="128"/>
      <c r="Q82" s="114" t="s">
        <v>727</v>
      </c>
    </row>
    <row r="83" spans="1:18" ht="20.100000000000001" customHeight="1" x14ac:dyDescent="0.2">
      <c r="B83" s="109">
        <v>81</v>
      </c>
      <c r="C83" s="109"/>
      <c r="D83" s="116" t="s">
        <v>588</v>
      </c>
      <c r="E83" s="116"/>
      <c r="F83" s="116"/>
      <c r="G83" s="116" t="s">
        <v>589</v>
      </c>
      <c r="H83" s="117"/>
      <c r="I83" s="168" t="s">
        <v>746</v>
      </c>
      <c r="J83" s="175">
        <v>37413</v>
      </c>
      <c r="K83" s="116" t="str">
        <f t="shared" ca="1" si="0"/>
        <v>23 Tahun</v>
      </c>
      <c r="L83" s="116" t="s">
        <v>39</v>
      </c>
      <c r="M83" s="109" t="s">
        <v>165</v>
      </c>
      <c r="N83" s="116"/>
      <c r="O83" s="128" t="s">
        <v>445</v>
      </c>
      <c r="P83" s="127">
        <v>45215</v>
      </c>
      <c r="Q83" s="114">
        <v>45491</v>
      </c>
    </row>
    <row r="84" spans="1:18" s="25" customFormat="1" ht="20.100000000000001" customHeight="1" x14ac:dyDescent="0.25">
      <c r="B84" s="109">
        <v>82</v>
      </c>
      <c r="C84" s="109"/>
      <c r="D84" s="116" t="s">
        <v>95</v>
      </c>
      <c r="E84" s="116"/>
      <c r="F84" s="116"/>
      <c r="G84" s="116" t="s">
        <v>96</v>
      </c>
      <c r="H84" s="127" t="s">
        <v>188</v>
      </c>
      <c r="I84" s="166" t="s">
        <v>742</v>
      </c>
      <c r="J84" s="175">
        <v>35598</v>
      </c>
      <c r="K84" s="116" t="str">
        <f t="shared" ca="1" si="0"/>
        <v>28 Tahun</v>
      </c>
      <c r="L84" s="116" t="s">
        <v>39</v>
      </c>
      <c r="M84" s="109" t="s">
        <v>169</v>
      </c>
      <c r="N84" s="116" t="s">
        <v>222</v>
      </c>
      <c r="O84" s="121" t="s">
        <v>445</v>
      </c>
      <c r="P84" s="121"/>
      <c r="Q84" s="114">
        <v>45574</v>
      </c>
    </row>
    <row r="85" spans="1:18" ht="20.100000000000001" customHeight="1" x14ac:dyDescent="0.2">
      <c r="B85" s="109">
        <v>83</v>
      </c>
      <c r="C85" s="109"/>
      <c r="D85" s="112" t="s">
        <v>577</v>
      </c>
      <c r="E85" s="112"/>
      <c r="F85" s="112"/>
      <c r="G85" s="116" t="s">
        <v>578</v>
      </c>
      <c r="H85" s="117"/>
      <c r="I85" s="168" t="s">
        <v>742</v>
      </c>
      <c r="J85" s="175">
        <v>36491</v>
      </c>
      <c r="K85" s="116" t="str">
        <f t="shared" ca="1" si="0"/>
        <v>25 Tahun</v>
      </c>
      <c r="L85" s="116" t="s">
        <v>39</v>
      </c>
      <c r="M85" s="109" t="s">
        <v>165</v>
      </c>
      <c r="N85" s="116" t="s">
        <v>225</v>
      </c>
      <c r="O85" s="112" t="s">
        <v>558</v>
      </c>
      <c r="P85" s="127">
        <v>45062</v>
      </c>
      <c r="Q85" s="114">
        <v>45574</v>
      </c>
    </row>
    <row r="86" spans="1:18" ht="20.100000000000001" customHeight="1" x14ac:dyDescent="0.2">
      <c r="B86" s="109">
        <v>84</v>
      </c>
      <c r="C86" s="109"/>
      <c r="D86" s="116" t="s">
        <v>202</v>
      </c>
      <c r="E86" s="116"/>
      <c r="F86" s="116"/>
      <c r="G86" s="116" t="s">
        <v>203</v>
      </c>
      <c r="H86" s="127" t="s">
        <v>191</v>
      </c>
      <c r="I86" s="168" t="s">
        <v>754</v>
      </c>
      <c r="J86" s="175">
        <v>35106</v>
      </c>
      <c r="K86" s="116" t="str">
        <f t="shared" ca="1" si="0"/>
        <v>29 Tahun</v>
      </c>
      <c r="L86" s="116" t="s">
        <v>39</v>
      </c>
      <c r="M86" s="109" t="s">
        <v>165</v>
      </c>
      <c r="N86" s="116" t="s">
        <v>225</v>
      </c>
      <c r="O86" s="121" t="s">
        <v>445</v>
      </c>
      <c r="P86" s="121"/>
      <c r="Q86" s="114">
        <v>45597</v>
      </c>
    </row>
    <row r="87" spans="1:18" ht="20.100000000000001" customHeight="1" x14ac:dyDescent="0.2">
      <c r="B87" s="22">
        <v>85</v>
      </c>
      <c r="C87" s="22"/>
      <c r="D87" s="21" t="s">
        <v>531</v>
      </c>
      <c r="E87" s="21"/>
      <c r="F87" s="22" t="s">
        <v>753</v>
      </c>
      <c r="G87" s="23" t="s">
        <v>532</v>
      </c>
      <c r="H87" s="79" t="s">
        <v>523</v>
      </c>
      <c r="I87" s="90" t="s">
        <v>750</v>
      </c>
      <c r="J87" s="94">
        <v>35646</v>
      </c>
      <c r="K87" s="23" t="str">
        <f t="shared" ca="1" si="0"/>
        <v>28 Tahun</v>
      </c>
      <c r="L87" s="23" t="s">
        <v>39</v>
      </c>
      <c r="M87" s="22" t="s">
        <v>169</v>
      </c>
      <c r="N87" s="23" t="s">
        <v>514</v>
      </c>
      <c r="O87" s="252" t="s">
        <v>481</v>
      </c>
      <c r="P87" s="80">
        <v>44585</v>
      </c>
      <c r="Q87" s="49">
        <v>45813</v>
      </c>
      <c r="R87" s="384" t="s">
        <v>739</v>
      </c>
    </row>
    <row r="88" spans="1:18" ht="20.100000000000001" customHeight="1" x14ac:dyDescent="0.2">
      <c r="B88" s="42">
        <v>86</v>
      </c>
      <c r="C88" s="42"/>
      <c r="D88" s="18" t="s">
        <v>857</v>
      </c>
      <c r="E88" s="22" t="s">
        <v>831</v>
      </c>
      <c r="F88" s="22" t="s">
        <v>542</v>
      </c>
      <c r="G88" s="23" t="s">
        <v>865</v>
      </c>
      <c r="H88" s="79" t="s">
        <v>188</v>
      </c>
      <c r="I88" s="90" t="s">
        <v>742</v>
      </c>
      <c r="J88" s="94">
        <v>31529</v>
      </c>
      <c r="K88" s="23" t="str">
        <f t="shared" ref="K88:K96" ca="1" si="1">TEXT(TODAY()-J88,"y")&amp;" Tahun"</f>
        <v>39 Tahun</v>
      </c>
      <c r="L88" s="23" t="s">
        <v>39</v>
      </c>
      <c r="M88" s="22" t="s">
        <v>166</v>
      </c>
      <c r="N88" s="23" t="s">
        <v>255</v>
      </c>
      <c r="O88" s="47" t="s">
        <v>485</v>
      </c>
      <c r="P88" s="244">
        <f>DATE(2017,10,1)</f>
        <v>43009</v>
      </c>
      <c r="Q88" s="49">
        <v>45839</v>
      </c>
      <c r="R88" s="384"/>
    </row>
    <row r="89" spans="1:18" ht="20.100000000000001" customHeight="1" x14ac:dyDescent="0.2">
      <c r="B89" s="22">
        <v>87</v>
      </c>
      <c r="C89" s="22"/>
      <c r="D89" s="23" t="s">
        <v>336</v>
      </c>
      <c r="E89" s="22"/>
      <c r="F89" s="42" t="s">
        <v>753</v>
      </c>
      <c r="G89" s="23" t="s">
        <v>1037</v>
      </c>
      <c r="H89" s="79" t="s">
        <v>191</v>
      </c>
      <c r="I89" s="90" t="s">
        <v>746</v>
      </c>
      <c r="J89" s="94">
        <v>35501</v>
      </c>
      <c r="K89" s="23" t="str">
        <f t="shared" ca="1" si="1"/>
        <v>28 Tahun</v>
      </c>
      <c r="L89" s="23" t="s">
        <v>39</v>
      </c>
      <c r="M89" s="22" t="s">
        <v>169</v>
      </c>
      <c r="N89" s="23" t="s">
        <v>305</v>
      </c>
      <c r="O89" s="47" t="s">
        <v>445</v>
      </c>
      <c r="P89" s="245">
        <v>43405</v>
      </c>
      <c r="Q89" s="49">
        <v>45839</v>
      </c>
      <c r="R89" s="384"/>
    </row>
    <row r="90" spans="1:18" ht="20.100000000000001" customHeight="1" x14ac:dyDescent="0.2">
      <c r="B90" s="42">
        <v>88</v>
      </c>
      <c r="C90" s="42"/>
      <c r="D90" s="23" t="s">
        <v>370</v>
      </c>
      <c r="E90" s="22"/>
      <c r="F90" s="42" t="s">
        <v>753</v>
      </c>
      <c r="G90" s="23" t="s">
        <v>1031</v>
      </c>
      <c r="H90" s="79" t="s">
        <v>191</v>
      </c>
      <c r="I90" s="90" t="s">
        <v>742</v>
      </c>
      <c r="J90" s="94">
        <v>35981</v>
      </c>
      <c r="K90" s="23" t="str">
        <f t="shared" ca="1" si="1"/>
        <v>27 Tahun</v>
      </c>
      <c r="L90" s="23" t="s">
        <v>39</v>
      </c>
      <c r="M90" s="22" t="s">
        <v>169</v>
      </c>
      <c r="N90" s="23" t="s">
        <v>305</v>
      </c>
      <c r="O90" s="47" t="s">
        <v>445</v>
      </c>
      <c r="P90" s="197">
        <v>43739</v>
      </c>
      <c r="Q90" s="49">
        <v>45839</v>
      </c>
      <c r="R90" s="384"/>
    </row>
    <row r="91" spans="1:18" ht="20.100000000000001" customHeight="1" x14ac:dyDescent="0.2">
      <c r="A91" s="9"/>
      <c r="B91" s="22">
        <v>89</v>
      </c>
      <c r="C91" s="22"/>
      <c r="D91" s="21" t="s">
        <v>952</v>
      </c>
      <c r="E91" s="22" t="s">
        <v>825</v>
      </c>
      <c r="F91" s="22" t="s">
        <v>753</v>
      </c>
      <c r="G91" s="21" t="s">
        <v>919</v>
      </c>
      <c r="H91" s="53" t="s">
        <v>188</v>
      </c>
      <c r="I91" s="250" t="s">
        <v>742</v>
      </c>
      <c r="J91" s="94">
        <v>33661</v>
      </c>
      <c r="K91" s="68" t="str">
        <f t="shared" ca="1" si="1"/>
        <v>33 Tahun</v>
      </c>
      <c r="L91" s="23" t="s">
        <v>39</v>
      </c>
      <c r="M91" s="22" t="s">
        <v>166</v>
      </c>
      <c r="N91" s="23" t="s">
        <v>257</v>
      </c>
      <c r="O91" s="23" t="s">
        <v>473</v>
      </c>
      <c r="P91" s="203">
        <v>43009</v>
      </c>
      <c r="Q91" s="49">
        <v>45839</v>
      </c>
      <c r="R91" s="384"/>
    </row>
    <row r="92" spans="1:18" ht="20.100000000000001" customHeight="1" x14ac:dyDescent="0.2">
      <c r="A92" s="9"/>
      <c r="B92" s="42">
        <v>90</v>
      </c>
      <c r="C92" s="42"/>
      <c r="D92" s="21" t="s">
        <v>216</v>
      </c>
      <c r="E92" s="22"/>
      <c r="F92" s="22" t="s">
        <v>753</v>
      </c>
      <c r="G92" s="21" t="s">
        <v>903</v>
      </c>
      <c r="H92" s="53" t="s">
        <v>207</v>
      </c>
      <c r="I92" s="250" t="s">
        <v>742</v>
      </c>
      <c r="J92" s="94">
        <v>32502</v>
      </c>
      <c r="K92" s="68" t="str">
        <f t="shared" ca="1" si="1"/>
        <v>36 Tahun</v>
      </c>
      <c r="L92" s="23" t="s">
        <v>39</v>
      </c>
      <c r="M92" s="22" t="s">
        <v>166</v>
      </c>
      <c r="N92" s="21" t="s">
        <v>771</v>
      </c>
      <c r="O92" s="23" t="s">
        <v>473</v>
      </c>
      <c r="P92" s="203">
        <v>41183</v>
      </c>
      <c r="Q92" s="49">
        <v>45839</v>
      </c>
      <c r="R92" s="384"/>
    </row>
    <row r="93" spans="1:18" ht="20.25" customHeight="1" x14ac:dyDescent="0.2">
      <c r="A93" s="9"/>
      <c r="B93" s="22">
        <v>91</v>
      </c>
      <c r="C93" s="22"/>
      <c r="D93" s="21" t="s">
        <v>61</v>
      </c>
      <c r="E93" s="249" t="s">
        <v>947</v>
      </c>
      <c r="F93" s="22" t="s">
        <v>753</v>
      </c>
      <c r="G93" s="21" t="s">
        <v>908</v>
      </c>
      <c r="H93" s="53" t="s">
        <v>186</v>
      </c>
      <c r="I93" s="250" t="s">
        <v>745</v>
      </c>
      <c r="J93" s="94">
        <v>33195</v>
      </c>
      <c r="K93" s="68" t="str">
        <f t="shared" ca="1" si="1"/>
        <v>35 Tahun</v>
      </c>
      <c r="L93" s="23" t="s">
        <v>39</v>
      </c>
      <c r="M93" s="22" t="s">
        <v>197</v>
      </c>
      <c r="N93" s="23" t="s">
        <v>293</v>
      </c>
      <c r="O93" s="23" t="s">
        <v>473</v>
      </c>
      <c r="P93" s="203">
        <v>42768</v>
      </c>
      <c r="Q93" s="49">
        <v>45839</v>
      </c>
      <c r="R93" s="384"/>
    </row>
    <row r="94" spans="1:18" ht="20.100000000000001" customHeight="1" x14ac:dyDescent="0.2">
      <c r="B94" s="42">
        <v>92</v>
      </c>
      <c r="C94" s="42"/>
      <c r="D94" s="23" t="s">
        <v>151</v>
      </c>
      <c r="E94" s="22" t="s">
        <v>822</v>
      </c>
      <c r="F94" s="42" t="s">
        <v>753</v>
      </c>
      <c r="G94" s="23" t="s">
        <v>943</v>
      </c>
      <c r="H94" s="79" t="s">
        <v>190</v>
      </c>
      <c r="I94" s="90" t="s">
        <v>742</v>
      </c>
      <c r="J94" s="94">
        <v>35036</v>
      </c>
      <c r="K94" s="23" t="str">
        <f t="shared" ca="1" si="1"/>
        <v>29 Tahun</v>
      </c>
      <c r="L94" s="56" t="s">
        <v>39</v>
      </c>
      <c r="M94" s="22" t="s">
        <v>166</v>
      </c>
      <c r="N94" s="23" t="s">
        <v>236</v>
      </c>
      <c r="O94" s="47" t="s">
        <v>726</v>
      </c>
      <c r="P94" s="245">
        <v>43374</v>
      </c>
      <c r="Q94" s="49">
        <v>45839</v>
      </c>
      <c r="R94" s="384"/>
    </row>
    <row r="95" spans="1:18" ht="20.100000000000001" customHeight="1" x14ac:dyDescent="0.2">
      <c r="B95" s="22">
        <v>93</v>
      </c>
      <c r="C95" s="22"/>
      <c r="D95" s="18" t="s">
        <v>180</v>
      </c>
      <c r="E95" s="22"/>
      <c r="F95" s="22" t="s">
        <v>542</v>
      </c>
      <c r="G95" s="23" t="s">
        <v>944</v>
      </c>
      <c r="H95" s="79" t="s">
        <v>191</v>
      </c>
      <c r="I95" s="90" t="s">
        <v>742</v>
      </c>
      <c r="J95" s="94">
        <v>36696</v>
      </c>
      <c r="K95" s="23" t="str">
        <f t="shared" ca="1" si="1"/>
        <v>25 Tahun</v>
      </c>
      <c r="L95" s="23" t="s">
        <v>39</v>
      </c>
      <c r="M95" s="22" t="s">
        <v>165</v>
      </c>
      <c r="N95" s="23" t="s">
        <v>225</v>
      </c>
      <c r="O95" s="47" t="s">
        <v>598</v>
      </c>
      <c r="P95" s="245">
        <v>43374</v>
      </c>
      <c r="Q95" s="49">
        <v>45839</v>
      </c>
      <c r="R95" s="384"/>
    </row>
    <row r="96" spans="1:18" ht="20.100000000000001" customHeight="1" x14ac:dyDescent="0.2">
      <c r="B96" s="42">
        <v>94</v>
      </c>
      <c r="C96" s="42"/>
      <c r="D96" s="21" t="s">
        <v>287</v>
      </c>
      <c r="E96" s="22" t="s">
        <v>860</v>
      </c>
      <c r="F96" s="42" t="s">
        <v>753</v>
      </c>
      <c r="G96" s="21" t="s">
        <v>940</v>
      </c>
      <c r="H96" s="102" t="s">
        <v>288</v>
      </c>
      <c r="I96" s="251" t="s">
        <v>742</v>
      </c>
      <c r="J96" s="94">
        <v>33351</v>
      </c>
      <c r="K96" s="68" t="str">
        <f t="shared" ca="1" si="1"/>
        <v>34 Tahun</v>
      </c>
      <c r="L96" s="68" t="s">
        <v>39</v>
      </c>
      <c r="M96" s="22" t="s">
        <v>167</v>
      </c>
      <c r="N96" s="21"/>
      <c r="O96" s="23" t="s">
        <v>737</v>
      </c>
      <c r="P96" s="246"/>
      <c r="Q96" s="49">
        <v>45839</v>
      </c>
      <c r="R96" s="384"/>
    </row>
    <row r="97" spans="1:17" ht="20.100000000000001" customHeight="1" x14ac:dyDescent="0.2">
      <c r="A97" s="7"/>
      <c r="B97" s="42">
        <v>103</v>
      </c>
      <c r="C97" s="42"/>
      <c r="D97" s="21" t="s">
        <v>438</v>
      </c>
      <c r="E97" s="22"/>
      <c r="F97" s="42" t="s">
        <v>753</v>
      </c>
      <c r="G97" s="23" t="s">
        <v>1056</v>
      </c>
      <c r="H97" s="79" t="s">
        <v>375</v>
      </c>
      <c r="I97" s="90" t="s">
        <v>742</v>
      </c>
      <c r="J97" s="94">
        <v>36930</v>
      </c>
      <c r="K97" s="23" t="str">
        <f ca="1">TEXT(TODAY()-J97,"y")&amp;" Tahun"</f>
        <v>24 Tahun</v>
      </c>
      <c r="L97" s="23" t="s">
        <v>39</v>
      </c>
      <c r="M97" s="22" t="s">
        <v>169</v>
      </c>
      <c r="N97" s="23" t="s">
        <v>325</v>
      </c>
      <c r="O97" s="55" t="s">
        <v>445</v>
      </c>
      <c r="P97" s="197">
        <v>43889</v>
      </c>
      <c r="Q97" s="63">
        <v>45840</v>
      </c>
    </row>
  </sheetData>
  <mergeCells count="1">
    <mergeCell ref="R87:R96"/>
  </mergeCells>
  <pageMargins left="0.7" right="0.7" top="0.75" bottom="0.75" header="0.3" footer="0.3"/>
  <pageSetup paperSize="9" scale="80"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J73"/>
  <sheetViews>
    <sheetView topLeftCell="A27" zoomScale="59" zoomScaleNormal="59" workbookViewId="0">
      <selection activeCell="E38" sqref="E38"/>
    </sheetView>
  </sheetViews>
  <sheetFormatPr defaultRowHeight="20.100000000000001" customHeight="1" x14ac:dyDescent="0.25"/>
  <cols>
    <col min="1" max="1" width="9.140625" style="303"/>
    <col min="2" max="2" width="5.85546875" style="342" customWidth="1"/>
    <col min="3" max="3" width="36.28515625" style="303" customWidth="1"/>
    <col min="4" max="4" width="23.5703125" style="303" customWidth="1"/>
    <col min="5" max="5" width="23.7109375" style="303" customWidth="1"/>
    <col min="6" max="6" width="7.5703125" style="342" customWidth="1"/>
    <col min="7" max="7" width="64.5703125" style="303" customWidth="1"/>
    <col min="8" max="9" width="8.7109375" style="303" customWidth="1"/>
    <col min="10" max="10" width="74.42578125" style="303" bestFit="1" customWidth="1"/>
    <col min="11" max="16384" width="9.140625" style="303"/>
  </cols>
  <sheetData>
    <row r="1" spans="1:10" ht="20.100000000000001" customHeight="1" x14ac:dyDescent="0.25">
      <c r="B1" s="385" t="s">
        <v>600</v>
      </c>
      <c r="C1" s="385"/>
      <c r="D1" s="385"/>
      <c r="E1" s="385"/>
      <c r="F1" s="385"/>
      <c r="G1" s="385"/>
      <c r="H1" s="385"/>
      <c r="I1" s="304"/>
    </row>
    <row r="2" spans="1:10" ht="20.100000000000001" customHeight="1" x14ac:dyDescent="0.25">
      <c r="B2" s="304"/>
      <c r="C2" s="304"/>
      <c r="D2" s="304"/>
      <c r="E2" s="304"/>
      <c r="F2" s="304"/>
      <c r="G2" s="304"/>
      <c r="H2" s="304"/>
      <c r="I2" s="304"/>
    </row>
    <row r="3" spans="1:10" ht="20.100000000000001" customHeight="1" x14ac:dyDescent="0.25">
      <c r="B3" s="304"/>
      <c r="C3" s="304" t="s">
        <v>481</v>
      </c>
      <c r="D3" s="304"/>
      <c r="E3" s="304"/>
      <c r="F3" s="304"/>
      <c r="G3" s="305"/>
      <c r="H3" s="304"/>
      <c r="I3" s="304"/>
    </row>
    <row r="4" spans="1:10" ht="20.100000000000001" customHeight="1" x14ac:dyDescent="0.25">
      <c r="B4" s="306" t="s">
        <v>601</v>
      </c>
      <c r="C4" s="307" t="s">
        <v>1</v>
      </c>
      <c r="D4" s="307" t="s">
        <v>602</v>
      </c>
      <c r="E4" s="307" t="s">
        <v>603</v>
      </c>
      <c r="F4" s="307" t="s">
        <v>604</v>
      </c>
      <c r="G4" s="308" t="s">
        <v>3</v>
      </c>
      <c r="H4" s="309" t="s">
        <v>1123</v>
      </c>
      <c r="I4" s="309" t="s">
        <v>1152</v>
      </c>
      <c r="J4" s="308" t="s">
        <v>2</v>
      </c>
    </row>
    <row r="5" spans="1:10" ht="20.100000000000001" customHeight="1" x14ac:dyDescent="0.25">
      <c r="A5" s="310">
        <v>1</v>
      </c>
      <c r="B5" s="306">
        <v>1</v>
      </c>
      <c r="C5" s="311" t="s">
        <v>605</v>
      </c>
      <c r="D5" s="311"/>
      <c r="E5" s="312" t="s">
        <v>607</v>
      </c>
      <c r="F5" s="313" t="s">
        <v>608</v>
      </c>
      <c r="G5" s="314" t="s">
        <v>609</v>
      </c>
      <c r="H5" s="315" t="s">
        <v>610</v>
      </c>
      <c r="I5" s="315" t="s">
        <v>524</v>
      </c>
      <c r="J5" s="316"/>
    </row>
    <row r="6" spans="1:10" ht="20.100000000000001" customHeight="1" x14ac:dyDescent="0.25">
      <c r="A6" s="310">
        <v>2</v>
      </c>
      <c r="B6" s="306">
        <v>2</v>
      </c>
      <c r="C6" s="316" t="s">
        <v>611</v>
      </c>
      <c r="D6" s="316"/>
      <c r="E6" s="316" t="s">
        <v>613</v>
      </c>
      <c r="F6" s="317" t="s">
        <v>614</v>
      </c>
      <c r="G6" s="316" t="s">
        <v>615</v>
      </c>
      <c r="H6" s="318" t="s">
        <v>610</v>
      </c>
      <c r="I6" s="315" t="s">
        <v>524</v>
      </c>
      <c r="J6" s="316"/>
    </row>
    <row r="7" spans="1:10" ht="20.100000000000001" customHeight="1" x14ac:dyDescent="0.25">
      <c r="A7" s="310">
        <v>3</v>
      </c>
      <c r="B7" s="306">
        <v>3</v>
      </c>
      <c r="C7" s="319" t="s">
        <v>616</v>
      </c>
      <c r="D7" s="312"/>
      <c r="E7" s="320" t="s">
        <v>618</v>
      </c>
      <c r="F7" s="313" t="s">
        <v>619</v>
      </c>
      <c r="G7" s="312" t="s">
        <v>620</v>
      </c>
      <c r="H7" s="321" t="s">
        <v>621</v>
      </c>
      <c r="I7" s="315" t="s">
        <v>524</v>
      </c>
      <c r="J7" s="316"/>
    </row>
    <row r="8" spans="1:10" ht="20.100000000000001" customHeight="1" x14ac:dyDescent="0.25">
      <c r="A8" s="310">
        <v>4</v>
      </c>
      <c r="B8" s="306">
        <v>4</v>
      </c>
      <c r="C8" s="316" t="s">
        <v>622</v>
      </c>
      <c r="D8" s="316"/>
      <c r="E8" s="316" t="s">
        <v>624</v>
      </c>
      <c r="F8" s="317" t="s">
        <v>619</v>
      </c>
      <c r="G8" s="316" t="s">
        <v>625</v>
      </c>
      <c r="H8" s="318" t="s">
        <v>610</v>
      </c>
      <c r="I8" s="315" t="s">
        <v>524</v>
      </c>
      <c r="J8" s="316"/>
    </row>
    <row r="9" spans="1:10" ht="20.100000000000001" customHeight="1" x14ac:dyDescent="0.25">
      <c r="A9" s="310">
        <v>5</v>
      </c>
      <c r="B9" s="306">
        <v>5</v>
      </c>
      <c r="C9" s="316" t="s">
        <v>626</v>
      </c>
      <c r="D9" s="316"/>
      <c r="E9" s="322" t="s">
        <v>618</v>
      </c>
      <c r="F9" s="323" t="s">
        <v>619</v>
      </c>
      <c r="G9" s="316" t="s">
        <v>625</v>
      </c>
      <c r="H9" s="318" t="s">
        <v>610</v>
      </c>
      <c r="I9" s="315" t="s">
        <v>524</v>
      </c>
      <c r="J9" s="316"/>
    </row>
    <row r="10" spans="1:10" ht="20.100000000000001" customHeight="1" x14ac:dyDescent="0.25">
      <c r="A10" s="310">
        <v>6</v>
      </c>
      <c r="B10" s="306">
        <v>6</v>
      </c>
      <c r="C10" s="324" t="s">
        <v>633</v>
      </c>
      <c r="D10" s="316"/>
      <c r="E10" s="324" t="s">
        <v>635</v>
      </c>
      <c r="F10" s="325" t="s">
        <v>636</v>
      </c>
      <c r="G10" s="316" t="s">
        <v>637</v>
      </c>
      <c r="H10" s="318" t="s">
        <v>451</v>
      </c>
      <c r="I10" s="315" t="s">
        <v>524</v>
      </c>
      <c r="J10" s="316"/>
    </row>
    <row r="11" spans="1:10" ht="20.100000000000001" customHeight="1" x14ac:dyDescent="0.25">
      <c r="A11" s="310">
        <v>7</v>
      </c>
      <c r="B11" s="306">
        <v>7</v>
      </c>
      <c r="C11" s="316" t="s">
        <v>638</v>
      </c>
      <c r="D11" s="316"/>
      <c r="E11" s="316" t="s">
        <v>635</v>
      </c>
      <c r="F11" s="317" t="s">
        <v>636</v>
      </c>
      <c r="G11" s="316" t="s">
        <v>632</v>
      </c>
      <c r="H11" s="318" t="s">
        <v>451</v>
      </c>
      <c r="I11" s="315" t="s">
        <v>524</v>
      </c>
      <c r="J11" s="316"/>
    </row>
    <row r="12" spans="1:10" ht="20.100000000000001" customHeight="1" x14ac:dyDescent="0.25">
      <c r="A12" s="310">
        <v>8</v>
      </c>
      <c r="B12" s="306">
        <v>8</v>
      </c>
      <c r="C12" s="324" t="s">
        <v>643</v>
      </c>
      <c r="D12" s="324"/>
      <c r="E12" s="316" t="s">
        <v>635</v>
      </c>
      <c r="F12" s="317" t="s">
        <v>636</v>
      </c>
      <c r="G12" s="324" t="s">
        <v>625</v>
      </c>
      <c r="H12" s="318" t="s">
        <v>451</v>
      </c>
      <c r="I12" s="315" t="s">
        <v>524</v>
      </c>
      <c r="J12" s="316"/>
    </row>
    <row r="13" spans="1:10" ht="20.100000000000001" customHeight="1" x14ac:dyDescent="0.25">
      <c r="A13" s="310">
        <v>9</v>
      </c>
      <c r="B13" s="306">
        <v>9</v>
      </c>
      <c r="C13" s="324" t="s">
        <v>781</v>
      </c>
      <c r="D13" s="324"/>
      <c r="E13" s="316" t="s">
        <v>783</v>
      </c>
      <c r="F13" s="317" t="s">
        <v>665</v>
      </c>
      <c r="G13" s="324" t="s">
        <v>784</v>
      </c>
      <c r="H13" s="318" t="s">
        <v>732</v>
      </c>
      <c r="I13" s="315" t="s">
        <v>524</v>
      </c>
      <c r="J13" s="316"/>
    </row>
    <row r="14" spans="1:10" ht="20.100000000000001" customHeight="1" x14ac:dyDescent="0.25">
      <c r="A14" s="310">
        <v>10</v>
      </c>
      <c r="B14" s="306">
        <v>10</v>
      </c>
      <c r="C14" s="20" t="s">
        <v>785</v>
      </c>
      <c r="D14" s="31"/>
      <c r="E14" s="31" t="s">
        <v>664</v>
      </c>
      <c r="F14" s="22" t="s">
        <v>665</v>
      </c>
      <c r="G14" s="159" t="s">
        <v>787</v>
      </c>
      <c r="H14" s="70" t="s">
        <v>732</v>
      </c>
      <c r="I14" s="315" t="s">
        <v>524</v>
      </c>
    </row>
    <row r="15" spans="1:10" ht="20.100000000000001" customHeight="1" x14ac:dyDescent="0.25">
      <c r="A15" s="310">
        <v>11</v>
      </c>
      <c r="B15" s="326">
        <v>1</v>
      </c>
      <c r="C15" s="327" t="s">
        <v>645</v>
      </c>
      <c r="D15" s="311"/>
      <c r="E15" s="312" t="s">
        <v>624</v>
      </c>
      <c r="F15" s="313" t="s">
        <v>619</v>
      </c>
      <c r="G15" s="312" t="s">
        <v>647</v>
      </c>
      <c r="H15" s="321" t="s">
        <v>621</v>
      </c>
      <c r="I15" s="315" t="s">
        <v>524</v>
      </c>
      <c r="J15" s="316"/>
    </row>
    <row r="16" spans="1:10" ht="20.100000000000001" customHeight="1" x14ac:dyDescent="0.25">
      <c r="A16" s="310">
        <v>12</v>
      </c>
      <c r="B16" s="326">
        <v>2</v>
      </c>
      <c r="C16" s="328" t="s">
        <v>648</v>
      </c>
      <c r="D16" s="329"/>
      <c r="E16" s="312" t="s">
        <v>618</v>
      </c>
      <c r="F16" s="313" t="s">
        <v>619</v>
      </c>
      <c r="G16" s="312" t="s">
        <v>650</v>
      </c>
      <c r="H16" s="321" t="s">
        <v>610</v>
      </c>
      <c r="I16" s="315" t="s">
        <v>524</v>
      </c>
      <c r="J16" s="316"/>
    </row>
    <row r="17" spans="1:10" ht="20.100000000000001" customHeight="1" x14ac:dyDescent="0.25">
      <c r="A17" s="310">
        <v>13</v>
      </c>
      <c r="B17" s="326">
        <v>3</v>
      </c>
      <c r="C17" s="316" t="s">
        <v>312</v>
      </c>
      <c r="D17" s="316"/>
      <c r="E17" s="316" t="s">
        <v>630</v>
      </c>
      <c r="F17" s="317" t="s">
        <v>631</v>
      </c>
      <c r="G17" s="316" t="s">
        <v>652</v>
      </c>
      <c r="H17" s="318" t="s">
        <v>451</v>
      </c>
      <c r="I17" s="315" t="s">
        <v>524</v>
      </c>
      <c r="J17" s="316"/>
    </row>
    <row r="18" spans="1:10" ht="20.100000000000001" customHeight="1" x14ac:dyDescent="0.25">
      <c r="A18" s="310">
        <v>14</v>
      </c>
      <c r="B18" s="326">
        <v>4</v>
      </c>
      <c r="C18" s="314" t="s">
        <v>653</v>
      </c>
      <c r="D18" s="314"/>
      <c r="E18" s="312" t="s">
        <v>613</v>
      </c>
      <c r="F18" s="313" t="s">
        <v>614</v>
      </c>
      <c r="G18" s="314" t="s">
        <v>655</v>
      </c>
      <c r="H18" s="315" t="s">
        <v>610</v>
      </c>
      <c r="I18" s="315" t="s">
        <v>524</v>
      </c>
      <c r="J18" s="316"/>
    </row>
    <row r="19" spans="1:10" ht="20.100000000000001" customHeight="1" x14ac:dyDescent="0.25">
      <c r="A19" s="310">
        <v>15</v>
      </c>
      <c r="B19" s="326">
        <v>5</v>
      </c>
      <c r="C19" s="330" t="s">
        <v>656</v>
      </c>
      <c r="D19" s="331"/>
      <c r="E19" s="316" t="s">
        <v>624</v>
      </c>
      <c r="F19" s="317" t="s">
        <v>619</v>
      </c>
      <c r="G19" s="324" t="s">
        <v>658</v>
      </c>
      <c r="H19" s="332" t="s">
        <v>621</v>
      </c>
      <c r="I19" s="315" t="s">
        <v>524</v>
      </c>
      <c r="J19" s="316"/>
    </row>
    <row r="20" spans="1:10" ht="20.100000000000001" customHeight="1" x14ac:dyDescent="0.25">
      <c r="A20" s="310">
        <v>16</v>
      </c>
      <c r="B20" s="326">
        <v>6</v>
      </c>
      <c r="C20" s="324" t="s">
        <v>659</v>
      </c>
      <c r="D20" s="324"/>
      <c r="E20" s="324" t="s">
        <v>635</v>
      </c>
      <c r="F20" s="325" t="s">
        <v>636</v>
      </c>
      <c r="G20" s="324" t="s">
        <v>661</v>
      </c>
      <c r="H20" s="318" t="s">
        <v>451</v>
      </c>
      <c r="I20" s="315" t="s">
        <v>524</v>
      </c>
      <c r="J20" s="316"/>
    </row>
    <row r="21" spans="1:10" ht="20.100000000000001" customHeight="1" x14ac:dyDescent="0.25">
      <c r="A21" s="310">
        <v>17</v>
      </c>
      <c r="B21" s="326">
        <v>7</v>
      </c>
      <c r="C21" s="316" t="s">
        <v>662</v>
      </c>
      <c r="D21" s="316"/>
      <c r="E21" s="324" t="s">
        <v>664</v>
      </c>
      <c r="F21" s="325" t="s">
        <v>665</v>
      </c>
      <c r="G21" s="324" t="s">
        <v>661</v>
      </c>
      <c r="H21" s="318" t="s">
        <v>451</v>
      </c>
      <c r="I21" s="315" t="s">
        <v>524</v>
      </c>
      <c r="J21" s="316"/>
    </row>
    <row r="22" spans="1:10" ht="20.100000000000001" customHeight="1" x14ac:dyDescent="0.25">
      <c r="A22" s="310">
        <v>18</v>
      </c>
      <c r="B22" s="326">
        <v>8</v>
      </c>
      <c r="C22" s="324" t="s">
        <v>666</v>
      </c>
      <c r="D22" s="324"/>
      <c r="E22" s="324" t="s">
        <v>668</v>
      </c>
      <c r="F22" s="325" t="s">
        <v>669</v>
      </c>
      <c r="G22" s="333" t="s">
        <v>670</v>
      </c>
      <c r="H22" s="318" t="s">
        <v>553</v>
      </c>
      <c r="I22" s="315" t="s">
        <v>524</v>
      </c>
      <c r="J22" s="316"/>
    </row>
    <row r="23" spans="1:10" ht="20.100000000000001" customHeight="1" x14ac:dyDescent="0.25">
      <c r="A23" s="310">
        <v>19</v>
      </c>
      <c r="B23" s="326">
        <v>9</v>
      </c>
      <c r="C23" s="316" t="s">
        <v>628</v>
      </c>
      <c r="D23" s="316"/>
      <c r="E23" s="316" t="s">
        <v>630</v>
      </c>
      <c r="F23" s="317" t="s">
        <v>631</v>
      </c>
      <c r="G23" s="316" t="s">
        <v>632</v>
      </c>
      <c r="H23" s="318" t="s">
        <v>451</v>
      </c>
      <c r="I23" s="315" t="s">
        <v>524</v>
      </c>
      <c r="J23" s="316"/>
    </row>
    <row r="24" spans="1:10" ht="20.100000000000001" customHeight="1" x14ac:dyDescent="0.25">
      <c r="A24" s="310">
        <v>20</v>
      </c>
      <c r="B24" s="326">
        <v>10</v>
      </c>
      <c r="C24" s="324" t="s">
        <v>358</v>
      </c>
      <c r="D24" s="324"/>
      <c r="E24" s="324" t="s">
        <v>635</v>
      </c>
      <c r="F24" s="325" t="s">
        <v>636</v>
      </c>
      <c r="G24" s="324" t="s">
        <v>689</v>
      </c>
      <c r="H24" s="318" t="s">
        <v>451</v>
      </c>
      <c r="I24" s="315" t="s">
        <v>524</v>
      </c>
      <c r="J24" s="316"/>
    </row>
    <row r="25" spans="1:10" ht="20.100000000000001" customHeight="1" x14ac:dyDescent="0.25">
      <c r="A25" s="310">
        <v>21</v>
      </c>
      <c r="B25" s="326">
        <v>11</v>
      </c>
      <c r="C25" s="324" t="s">
        <v>705</v>
      </c>
      <c r="D25" s="324"/>
      <c r="E25" s="324" t="s">
        <v>704</v>
      </c>
      <c r="F25" s="325" t="s">
        <v>665</v>
      </c>
      <c r="G25" s="324" t="s">
        <v>689</v>
      </c>
      <c r="H25" s="318" t="s">
        <v>451</v>
      </c>
      <c r="I25" s="315" t="s">
        <v>524</v>
      </c>
      <c r="J25" s="316"/>
    </row>
    <row r="26" spans="1:10" ht="20.100000000000001" customHeight="1" x14ac:dyDescent="0.25">
      <c r="A26" s="310">
        <v>22</v>
      </c>
      <c r="B26" s="326">
        <v>12</v>
      </c>
      <c r="C26" s="324" t="s">
        <v>709</v>
      </c>
      <c r="D26" s="324"/>
      <c r="E26" s="324" t="s">
        <v>704</v>
      </c>
      <c r="F26" s="325" t="s">
        <v>665</v>
      </c>
      <c r="G26" s="324" t="s">
        <v>689</v>
      </c>
      <c r="H26" s="318" t="s">
        <v>451</v>
      </c>
      <c r="I26" s="315" t="s">
        <v>524</v>
      </c>
      <c r="J26" s="316"/>
    </row>
    <row r="27" spans="1:10" ht="20.100000000000001" customHeight="1" x14ac:dyDescent="0.25">
      <c r="A27" s="310">
        <v>23</v>
      </c>
      <c r="B27" s="326">
        <v>13</v>
      </c>
      <c r="C27" s="324" t="s">
        <v>711</v>
      </c>
      <c r="D27" s="324"/>
      <c r="E27" s="324" t="s">
        <v>664</v>
      </c>
      <c r="F27" s="325" t="s">
        <v>713</v>
      </c>
      <c r="G27" s="324" t="s">
        <v>689</v>
      </c>
      <c r="H27" s="318" t="s">
        <v>451</v>
      </c>
      <c r="I27" s="315" t="s">
        <v>524</v>
      </c>
      <c r="J27" s="316"/>
    </row>
    <row r="28" spans="1:10" ht="20.100000000000001" customHeight="1" x14ac:dyDescent="0.25">
      <c r="A28" s="310">
        <v>24</v>
      </c>
      <c r="B28" s="326">
        <v>14</v>
      </c>
      <c r="C28" s="324" t="s">
        <v>640</v>
      </c>
      <c r="D28" s="324"/>
      <c r="E28" s="316" t="s">
        <v>635</v>
      </c>
      <c r="F28" s="317" t="s">
        <v>636</v>
      </c>
      <c r="G28" s="324" t="s">
        <v>642</v>
      </c>
      <c r="H28" s="318" t="s">
        <v>451</v>
      </c>
      <c r="I28" s="315" t="s">
        <v>524</v>
      </c>
      <c r="J28" s="316"/>
    </row>
    <row r="29" spans="1:10" ht="20.100000000000001" hidden="1" customHeight="1" x14ac:dyDescent="0.25">
      <c r="A29" s="310">
        <v>25</v>
      </c>
      <c r="B29" s="326">
        <v>15</v>
      </c>
      <c r="C29" s="261" t="s">
        <v>1139</v>
      </c>
      <c r="D29" s="262" t="s">
        <v>1140</v>
      </c>
      <c r="E29" s="261"/>
      <c r="F29" s="264" t="s">
        <v>1141</v>
      </c>
      <c r="G29" s="261" t="s">
        <v>1142</v>
      </c>
      <c r="H29" s="263" t="s">
        <v>451</v>
      </c>
      <c r="I29" s="315" t="s">
        <v>739</v>
      </c>
      <c r="J29" s="261"/>
    </row>
    <row r="30" spans="1:10" ht="20.100000000000001" hidden="1" customHeight="1" x14ac:dyDescent="0.25">
      <c r="A30" s="310">
        <v>26</v>
      </c>
      <c r="B30" s="326">
        <v>16</v>
      </c>
      <c r="C30" s="261" t="s">
        <v>1143</v>
      </c>
      <c r="D30" s="262" t="s">
        <v>1144</v>
      </c>
      <c r="E30" s="261"/>
      <c r="F30" s="264" t="s">
        <v>1141</v>
      </c>
      <c r="G30" s="261" t="s">
        <v>1142</v>
      </c>
      <c r="H30" s="263" t="s">
        <v>451</v>
      </c>
      <c r="I30" s="315" t="s">
        <v>739</v>
      </c>
      <c r="J30" s="261"/>
    </row>
    <row r="31" spans="1:10" ht="20.100000000000001" hidden="1" customHeight="1" x14ac:dyDescent="0.25">
      <c r="A31" s="310">
        <v>27</v>
      </c>
      <c r="B31" s="326">
        <v>17</v>
      </c>
      <c r="C31" s="261" t="s">
        <v>336</v>
      </c>
      <c r="D31" s="262" t="s">
        <v>1145</v>
      </c>
      <c r="E31" s="261"/>
      <c r="F31" s="264" t="s">
        <v>1141</v>
      </c>
      <c r="G31" s="261" t="s">
        <v>1142</v>
      </c>
      <c r="H31" s="263" t="s">
        <v>451</v>
      </c>
      <c r="I31" s="315" t="s">
        <v>739</v>
      </c>
      <c r="J31" s="261"/>
    </row>
    <row r="32" spans="1:10" ht="20.100000000000001" hidden="1" customHeight="1" x14ac:dyDescent="0.25">
      <c r="A32" s="310">
        <v>28</v>
      </c>
      <c r="B32" s="326">
        <v>18</v>
      </c>
      <c r="C32" s="261" t="s">
        <v>370</v>
      </c>
      <c r="D32" s="262" t="s">
        <v>1146</v>
      </c>
      <c r="E32" s="261"/>
      <c r="F32" s="264" t="s">
        <v>1141</v>
      </c>
      <c r="G32" s="261" t="s">
        <v>1142</v>
      </c>
      <c r="H32" s="263" t="s">
        <v>451</v>
      </c>
      <c r="I32" s="315" t="s">
        <v>739</v>
      </c>
      <c r="J32" s="261"/>
    </row>
    <row r="33" spans="1:10" ht="20.100000000000001" customHeight="1" x14ac:dyDescent="0.25">
      <c r="A33" s="310">
        <v>29</v>
      </c>
      <c r="B33" s="306">
        <v>1</v>
      </c>
      <c r="C33" s="334" t="s">
        <v>681</v>
      </c>
      <c r="D33" s="334"/>
      <c r="E33" s="334" t="s">
        <v>673</v>
      </c>
      <c r="F33" s="335" t="s">
        <v>614</v>
      </c>
      <c r="G33" s="334" t="s">
        <v>683</v>
      </c>
      <c r="H33" s="315" t="s">
        <v>621</v>
      </c>
      <c r="I33" s="315" t="s">
        <v>524</v>
      </c>
      <c r="J33" s="316"/>
    </row>
    <row r="34" spans="1:10" s="319" customFormat="1" ht="20.100000000000001" customHeight="1" x14ac:dyDescent="0.25">
      <c r="A34" s="310">
        <v>30</v>
      </c>
      <c r="B34" s="306">
        <v>2</v>
      </c>
      <c r="C34" s="312" t="s">
        <v>684</v>
      </c>
      <c r="D34" s="312"/>
      <c r="E34" s="334" t="s">
        <v>686</v>
      </c>
      <c r="F34" s="335" t="s">
        <v>687</v>
      </c>
      <c r="G34" s="312" t="s">
        <v>688</v>
      </c>
      <c r="H34" s="315" t="s">
        <v>621</v>
      </c>
      <c r="I34" s="315" t="s">
        <v>524</v>
      </c>
      <c r="J34" s="312"/>
    </row>
    <row r="35" spans="1:10" s="337" customFormat="1" ht="20.100000000000001" customHeight="1" x14ac:dyDescent="0.25">
      <c r="A35" s="310">
        <v>31</v>
      </c>
      <c r="B35" s="306">
        <v>3</v>
      </c>
      <c r="C35" s="324" t="s">
        <v>117</v>
      </c>
      <c r="D35" s="324"/>
      <c r="E35" s="324" t="s">
        <v>686</v>
      </c>
      <c r="F35" s="325" t="s">
        <v>687</v>
      </c>
      <c r="G35" s="324" t="s">
        <v>689</v>
      </c>
      <c r="H35" s="318" t="s">
        <v>451</v>
      </c>
      <c r="I35" s="315" t="s">
        <v>524</v>
      </c>
      <c r="J35" s="336"/>
    </row>
    <row r="36" spans="1:10" ht="20.100000000000001" customHeight="1" x14ac:dyDescent="0.25">
      <c r="A36" s="310">
        <v>32</v>
      </c>
      <c r="B36" s="306">
        <v>4</v>
      </c>
      <c r="C36" s="324" t="s">
        <v>692</v>
      </c>
      <c r="D36" s="324"/>
      <c r="E36" s="316" t="s">
        <v>635</v>
      </c>
      <c r="F36" s="317" t="s">
        <v>636</v>
      </c>
      <c r="G36" s="324" t="s">
        <v>689</v>
      </c>
      <c r="H36" s="318" t="s">
        <v>451</v>
      </c>
      <c r="I36" s="315" t="s">
        <v>524</v>
      </c>
      <c r="J36" s="316" t="s">
        <v>1124</v>
      </c>
    </row>
    <row r="37" spans="1:10" ht="20.100000000000001" customHeight="1" x14ac:dyDescent="0.25">
      <c r="A37" s="310">
        <v>33</v>
      </c>
      <c r="B37" s="306">
        <v>5</v>
      </c>
      <c r="C37" s="324" t="s">
        <v>694</v>
      </c>
      <c r="D37" s="324"/>
      <c r="E37" s="316" t="s">
        <v>635</v>
      </c>
      <c r="F37" s="317" t="s">
        <v>636</v>
      </c>
      <c r="G37" s="324" t="s">
        <v>689</v>
      </c>
      <c r="H37" s="318" t="s">
        <v>451</v>
      </c>
      <c r="I37" s="315" t="s">
        <v>524</v>
      </c>
      <c r="J37" s="316" t="s">
        <v>1125</v>
      </c>
    </row>
    <row r="38" spans="1:10" ht="20.100000000000001" customHeight="1" x14ac:dyDescent="0.25">
      <c r="A38" s="310">
        <v>34</v>
      </c>
      <c r="B38" s="306">
        <v>6</v>
      </c>
      <c r="C38" s="324" t="s">
        <v>696</v>
      </c>
      <c r="D38" s="324"/>
      <c r="E38" s="316" t="s">
        <v>635</v>
      </c>
      <c r="F38" s="317" t="s">
        <v>636</v>
      </c>
      <c r="G38" s="324" t="s">
        <v>689</v>
      </c>
      <c r="H38" s="318" t="s">
        <v>451</v>
      </c>
      <c r="I38" s="315" t="s">
        <v>524</v>
      </c>
      <c r="J38" s="316" t="s">
        <v>1127</v>
      </c>
    </row>
    <row r="39" spans="1:10" ht="20.100000000000001" customHeight="1" x14ac:dyDescent="0.25">
      <c r="A39" s="310">
        <v>35</v>
      </c>
      <c r="B39" s="306">
        <v>7</v>
      </c>
      <c r="C39" s="324" t="s">
        <v>698</v>
      </c>
      <c r="D39" s="324"/>
      <c r="E39" s="316" t="s">
        <v>635</v>
      </c>
      <c r="F39" s="317" t="s">
        <v>636</v>
      </c>
      <c r="G39" s="324" t="s">
        <v>689</v>
      </c>
      <c r="H39" s="318" t="s">
        <v>451</v>
      </c>
      <c r="I39" s="315" t="s">
        <v>524</v>
      </c>
      <c r="J39" s="316" t="s">
        <v>1128</v>
      </c>
    </row>
    <row r="40" spans="1:10" ht="20.100000000000001" customHeight="1" x14ac:dyDescent="0.25">
      <c r="A40" s="310">
        <v>36</v>
      </c>
      <c r="B40" s="306">
        <v>8</v>
      </c>
      <c r="C40" s="324" t="s">
        <v>700</v>
      </c>
      <c r="D40" s="324"/>
      <c r="E40" s="316" t="s">
        <v>635</v>
      </c>
      <c r="F40" s="317" t="s">
        <v>636</v>
      </c>
      <c r="G40" s="324" t="s">
        <v>689</v>
      </c>
      <c r="H40" s="318" t="s">
        <v>451</v>
      </c>
      <c r="I40" s="315" t="s">
        <v>524</v>
      </c>
      <c r="J40" s="316" t="s">
        <v>1126</v>
      </c>
    </row>
    <row r="41" spans="1:10" ht="20.100000000000001" customHeight="1" x14ac:dyDescent="0.25">
      <c r="A41" s="310">
        <v>37</v>
      </c>
      <c r="B41" s="306">
        <v>9</v>
      </c>
      <c r="C41" s="324" t="s">
        <v>702</v>
      </c>
      <c r="D41" s="324"/>
      <c r="E41" s="324" t="s">
        <v>635</v>
      </c>
      <c r="F41" s="325" t="s">
        <v>636</v>
      </c>
      <c r="G41" s="324" t="s">
        <v>689</v>
      </c>
      <c r="H41" s="318" t="s">
        <v>451</v>
      </c>
      <c r="I41" s="315" t="s">
        <v>524</v>
      </c>
      <c r="J41" s="316" t="s">
        <v>1129</v>
      </c>
    </row>
    <row r="42" spans="1:10" ht="20.100000000000001" customHeight="1" x14ac:dyDescent="0.25">
      <c r="A42" s="310">
        <v>38</v>
      </c>
      <c r="B42" s="306">
        <v>10</v>
      </c>
      <c r="C42" s="324" t="s">
        <v>707</v>
      </c>
      <c r="D42" s="324"/>
      <c r="E42" s="324" t="s">
        <v>704</v>
      </c>
      <c r="F42" s="325" t="s">
        <v>665</v>
      </c>
      <c r="G42" s="324" t="s">
        <v>689</v>
      </c>
      <c r="H42" s="318" t="s">
        <v>451</v>
      </c>
      <c r="I42" s="315" t="s">
        <v>524</v>
      </c>
      <c r="J42" s="316" t="s">
        <v>1130</v>
      </c>
    </row>
    <row r="43" spans="1:10" ht="20.100000000000001" customHeight="1" x14ac:dyDescent="0.25">
      <c r="A43" s="310">
        <v>39</v>
      </c>
      <c r="B43" s="306">
        <v>11</v>
      </c>
      <c r="C43" s="324" t="s">
        <v>714</v>
      </c>
      <c r="D43" s="324"/>
      <c r="E43" s="324" t="s">
        <v>716</v>
      </c>
      <c r="F43" s="325" t="s">
        <v>717</v>
      </c>
      <c r="G43" s="324" t="s">
        <v>689</v>
      </c>
      <c r="H43" s="318" t="s">
        <v>451</v>
      </c>
      <c r="I43" s="315" t="s">
        <v>524</v>
      </c>
      <c r="J43" s="316" t="s">
        <v>1131</v>
      </c>
    </row>
    <row r="44" spans="1:10" ht="20.100000000000001" customHeight="1" x14ac:dyDescent="0.25">
      <c r="A44" s="310">
        <v>40</v>
      </c>
      <c r="B44" s="306">
        <v>12</v>
      </c>
      <c r="C44" s="324" t="s">
        <v>718</v>
      </c>
      <c r="D44" s="324"/>
      <c r="E44" s="324" t="s">
        <v>716</v>
      </c>
      <c r="F44" s="325" t="s">
        <v>717</v>
      </c>
      <c r="G44" s="324" t="s">
        <v>689</v>
      </c>
      <c r="H44" s="318" t="s">
        <v>451</v>
      </c>
      <c r="I44" s="315" t="s">
        <v>524</v>
      </c>
      <c r="J44" s="316" t="s">
        <v>1132</v>
      </c>
    </row>
    <row r="45" spans="1:10" ht="19.5" customHeight="1" x14ac:dyDescent="0.25">
      <c r="A45" s="310">
        <v>41</v>
      </c>
      <c r="B45" s="306">
        <v>13</v>
      </c>
      <c r="C45" s="324" t="s">
        <v>720</v>
      </c>
      <c r="D45" s="324"/>
      <c r="E45" s="324" t="s">
        <v>716</v>
      </c>
      <c r="F45" s="325" t="s">
        <v>717</v>
      </c>
      <c r="G45" s="324" t="s">
        <v>689</v>
      </c>
      <c r="H45" s="318" t="s">
        <v>451</v>
      </c>
      <c r="I45" s="315" t="s">
        <v>524</v>
      </c>
      <c r="J45" s="316" t="s">
        <v>1133</v>
      </c>
    </row>
    <row r="46" spans="1:10" ht="20.100000000000001" hidden="1" customHeight="1" x14ac:dyDescent="0.25">
      <c r="A46" s="310">
        <v>42</v>
      </c>
      <c r="B46" s="306">
        <v>14</v>
      </c>
      <c r="C46" s="31" t="s">
        <v>728</v>
      </c>
      <c r="D46" s="31" t="s">
        <v>729</v>
      </c>
      <c r="E46" s="31"/>
      <c r="F46" s="22" t="s">
        <v>730</v>
      </c>
      <c r="G46" s="31" t="s">
        <v>731</v>
      </c>
      <c r="H46" s="70" t="s">
        <v>732</v>
      </c>
      <c r="I46" s="315" t="s">
        <v>739</v>
      </c>
      <c r="J46" s="316"/>
    </row>
    <row r="47" spans="1:10" ht="20.100000000000001" hidden="1" customHeight="1" x14ac:dyDescent="0.25">
      <c r="A47" s="310">
        <v>43</v>
      </c>
      <c r="B47" s="306">
        <v>15</v>
      </c>
      <c r="C47" s="31" t="s">
        <v>733</v>
      </c>
      <c r="D47" s="31" t="s">
        <v>734</v>
      </c>
      <c r="E47" s="31"/>
      <c r="F47" s="22" t="s">
        <v>730</v>
      </c>
      <c r="G47" s="31" t="s">
        <v>731</v>
      </c>
      <c r="H47" s="70" t="s">
        <v>732</v>
      </c>
      <c r="I47" s="315" t="s">
        <v>739</v>
      </c>
      <c r="J47" s="316"/>
    </row>
    <row r="48" spans="1:10" ht="20.100000000000001" hidden="1" customHeight="1" x14ac:dyDescent="0.25">
      <c r="A48" s="310">
        <v>44</v>
      </c>
      <c r="B48" s="306">
        <v>16</v>
      </c>
      <c r="C48" s="261" t="s">
        <v>1147</v>
      </c>
      <c r="D48" s="262" t="s">
        <v>1148</v>
      </c>
      <c r="E48" s="261"/>
      <c r="F48" s="264" t="s">
        <v>1141</v>
      </c>
      <c r="G48" s="261" t="s">
        <v>1149</v>
      </c>
      <c r="H48" s="263" t="s">
        <v>451</v>
      </c>
      <c r="I48" s="315" t="s">
        <v>739</v>
      </c>
      <c r="J48" s="261"/>
    </row>
    <row r="49" spans="1:10" ht="20.100000000000001" hidden="1" customHeight="1" x14ac:dyDescent="0.25">
      <c r="A49" s="310">
        <v>45</v>
      </c>
      <c r="B49" s="306">
        <v>17</v>
      </c>
      <c r="C49" s="261" t="s">
        <v>61</v>
      </c>
      <c r="D49" s="262" t="s">
        <v>1150</v>
      </c>
      <c r="E49" s="261"/>
      <c r="F49" s="264" t="s">
        <v>1141</v>
      </c>
      <c r="G49" s="261" t="s">
        <v>1149</v>
      </c>
      <c r="H49" s="263" t="s">
        <v>451</v>
      </c>
      <c r="I49" s="315" t="s">
        <v>739</v>
      </c>
      <c r="J49" s="261"/>
    </row>
    <row r="50" spans="1:10" ht="20.100000000000001" hidden="1" customHeight="1" x14ac:dyDescent="0.25">
      <c r="A50" s="310">
        <v>46</v>
      </c>
      <c r="B50" s="306">
        <v>18</v>
      </c>
      <c r="C50" s="261" t="s">
        <v>952</v>
      </c>
      <c r="D50" s="262" t="s">
        <v>1151</v>
      </c>
      <c r="E50" s="261"/>
      <c r="F50" s="264" t="s">
        <v>1141</v>
      </c>
      <c r="G50" s="261" t="s">
        <v>1149</v>
      </c>
      <c r="H50" s="263" t="s">
        <v>451</v>
      </c>
      <c r="I50" s="315" t="s">
        <v>739</v>
      </c>
      <c r="J50" s="261"/>
    </row>
    <row r="51" spans="1:10" ht="20.100000000000001" customHeight="1" x14ac:dyDescent="0.25">
      <c r="A51" s="310">
        <v>47</v>
      </c>
      <c r="B51" s="326">
        <v>1</v>
      </c>
      <c r="C51" s="320" t="s">
        <v>671</v>
      </c>
      <c r="D51" s="320"/>
      <c r="E51" s="320" t="s">
        <v>673</v>
      </c>
      <c r="F51" s="338" t="s">
        <v>614</v>
      </c>
      <c r="G51" s="320" t="s">
        <v>674</v>
      </c>
      <c r="H51" s="321" t="s">
        <v>610</v>
      </c>
      <c r="I51" s="315" t="s">
        <v>524</v>
      </c>
      <c r="J51" s="316"/>
    </row>
    <row r="52" spans="1:10" ht="20.100000000000001" customHeight="1" x14ac:dyDescent="0.25">
      <c r="A52" s="310">
        <v>48</v>
      </c>
      <c r="B52" s="326">
        <v>2</v>
      </c>
      <c r="C52" s="324" t="s">
        <v>675</v>
      </c>
      <c r="D52" s="324"/>
      <c r="E52" s="324" t="s">
        <v>635</v>
      </c>
      <c r="F52" s="325" t="s">
        <v>636</v>
      </c>
      <c r="G52" s="324" t="s">
        <v>677</v>
      </c>
      <c r="H52" s="318" t="s">
        <v>451</v>
      </c>
      <c r="I52" s="315" t="s">
        <v>524</v>
      </c>
      <c r="J52" s="316"/>
    </row>
    <row r="53" spans="1:10" ht="20.100000000000001" customHeight="1" x14ac:dyDescent="0.25">
      <c r="A53" s="310">
        <v>49</v>
      </c>
      <c r="B53" s="326">
        <v>3</v>
      </c>
      <c r="C53" s="320" t="s">
        <v>678</v>
      </c>
      <c r="D53" s="339"/>
      <c r="E53" s="320" t="s">
        <v>618</v>
      </c>
      <c r="F53" s="338" t="s">
        <v>619</v>
      </c>
      <c r="G53" s="320" t="s">
        <v>680</v>
      </c>
      <c r="H53" s="321" t="s">
        <v>610</v>
      </c>
      <c r="I53" s="315" t="s">
        <v>524</v>
      </c>
      <c r="J53" s="316"/>
    </row>
    <row r="54" spans="1:10" ht="20.100000000000001" customHeight="1" x14ac:dyDescent="0.25">
      <c r="A54" s="310">
        <v>50</v>
      </c>
      <c r="B54" s="326">
        <v>4</v>
      </c>
      <c r="C54" s="20" t="s">
        <v>788</v>
      </c>
      <c r="D54" s="31"/>
      <c r="E54" s="31" t="s">
        <v>664</v>
      </c>
      <c r="F54" s="22" t="s">
        <v>665</v>
      </c>
      <c r="G54" s="159" t="s">
        <v>787</v>
      </c>
      <c r="H54" s="70" t="s">
        <v>732</v>
      </c>
      <c r="I54" s="315" t="s">
        <v>524</v>
      </c>
      <c r="J54" s="316"/>
    </row>
    <row r="55" spans="1:10" ht="20.100000000000001" customHeight="1" x14ac:dyDescent="0.25">
      <c r="A55" s="310">
        <v>51</v>
      </c>
      <c r="B55" s="326">
        <v>5</v>
      </c>
      <c r="C55" s="31" t="s">
        <v>790</v>
      </c>
      <c r="D55" s="31"/>
      <c r="E55" s="31" t="s">
        <v>664</v>
      </c>
      <c r="F55" s="22" t="s">
        <v>665</v>
      </c>
      <c r="G55" s="159" t="s">
        <v>787</v>
      </c>
      <c r="H55" s="70" t="s">
        <v>732</v>
      </c>
      <c r="I55" s="315" t="s">
        <v>524</v>
      </c>
      <c r="J55" s="316"/>
    </row>
    <row r="56" spans="1:10" ht="20.100000000000001" customHeight="1" x14ac:dyDescent="0.25">
      <c r="A56" s="310">
        <v>52</v>
      </c>
      <c r="B56" s="340">
        <v>6</v>
      </c>
      <c r="C56" s="37" t="s">
        <v>792</v>
      </c>
      <c r="D56" s="37"/>
      <c r="E56" s="37" t="s">
        <v>664</v>
      </c>
      <c r="F56" s="30" t="s">
        <v>665</v>
      </c>
      <c r="G56" s="270" t="s">
        <v>787</v>
      </c>
      <c r="H56" s="271" t="s">
        <v>732</v>
      </c>
      <c r="I56" s="315" t="s">
        <v>524</v>
      </c>
      <c r="J56" s="341"/>
    </row>
    <row r="57" spans="1:10" ht="20.100000000000001" customHeight="1" x14ac:dyDescent="0.25">
      <c r="A57" s="310"/>
      <c r="B57" s="304"/>
      <c r="C57" s="34"/>
      <c r="D57" s="34"/>
      <c r="E57" s="34"/>
      <c r="F57" s="10"/>
      <c r="G57" s="247"/>
      <c r="H57" s="248"/>
      <c r="I57" s="248"/>
    </row>
    <row r="58" spans="1:10" ht="20.100000000000001" customHeight="1" x14ac:dyDescent="0.25">
      <c r="A58" s="310"/>
      <c r="B58" s="304"/>
      <c r="C58" s="34"/>
      <c r="D58" s="34"/>
      <c r="E58" s="34"/>
      <c r="F58" s="10"/>
      <c r="G58" s="247"/>
      <c r="H58" s="248"/>
      <c r="I58" s="248"/>
    </row>
    <row r="59" spans="1:10" ht="20.100000000000001" customHeight="1" x14ac:dyDescent="0.25">
      <c r="A59" s="310"/>
      <c r="B59" s="304"/>
      <c r="C59" s="34"/>
      <c r="D59" s="34"/>
      <c r="E59" s="34"/>
      <c r="F59" s="10"/>
      <c r="G59" s="247"/>
      <c r="H59" s="248"/>
      <c r="I59" s="248"/>
    </row>
    <row r="60" spans="1:10" ht="20.100000000000001" customHeight="1" x14ac:dyDescent="0.25">
      <c r="A60" s="310"/>
      <c r="B60" s="304"/>
      <c r="C60" s="34"/>
      <c r="D60" s="34"/>
      <c r="E60" s="34"/>
      <c r="F60" s="10"/>
      <c r="G60" s="247"/>
      <c r="H60" s="248"/>
      <c r="I60" s="248"/>
    </row>
    <row r="61" spans="1:10" ht="20.100000000000001" customHeight="1" x14ac:dyDescent="0.25">
      <c r="A61" s="310"/>
      <c r="B61" s="304"/>
      <c r="C61" s="34"/>
      <c r="D61" s="34"/>
      <c r="E61" s="34"/>
      <c r="F61" s="10"/>
      <c r="G61" s="247"/>
      <c r="H61" s="248"/>
      <c r="I61" s="248"/>
    </row>
    <row r="62" spans="1:10" ht="20.100000000000001" customHeight="1" x14ac:dyDescent="0.25">
      <c r="A62" s="310"/>
      <c r="B62" s="304"/>
      <c r="C62" s="34"/>
      <c r="D62" s="34"/>
      <c r="E62" s="34"/>
      <c r="F62" s="10"/>
      <c r="G62" s="247"/>
      <c r="H62" s="248"/>
      <c r="I62" s="248"/>
    </row>
    <row r="66" spans="2:4" ht="20.100000000000001" customHeight="1" x14ac:dyDescent="0.25">
      <c r="C66" s="343" t="s">
        <v>524</v>
      </c>
      <c r="D66" s="342">
        <v>43</v>
      </c>
    </row>
    <row r="67" spans="2:4" ht="20.100000000000001" customHeight="1" x14ac:dyDescent="0.25">
      <c r="C67" s="343" t="s">
        <v>739</v>
      </c>
      <c r="D67" s="342">
        <v>2</v>
      </c>
    </row>
    <row r="68" spans="2:4" ht="20.100000000000001" customHeight="1" x14ac:dyDescent="0.25">
      <c r="D68" s="342">
        <f>SUM(D66:D67)</f>
        <v>45</v>
      </c>
    </row>
    <row r="70" spans="2:4" ht="20.100000000000001" customHeight="1" x14ac:dyDescent="0.25">
      <c r="B70" s="304"/>
    </row>
    <row r="71" spans="2:4" ht="20.100000000000001" customHeight="1" x14ac:dyDescent="0.25">
      <c r="B71" s="304"/>
      <c r="C71" s="343" t="s">
        <v>753</v>
      </c>
      <c r="D71" s="342">
        <v>41</v>
      </c>
    </row>
    <row r="72" spans="2:4" ht="20.100000000000001" customHeight="1" x14ac:dyDescent="0.25">
      <c r="C72" s="343" t="s">
        <v>542</v>
      </c>
      <c r="D72" s="342">
        <v>4</v>
      </c>
    </row>
    <row r="73" spans="2:4" ht="20.100000000000001" customHeight="1" x14ac:dyDescent="0.25">
      <c r="D73" s="342">
        <f>SUM(D71:D72)</f>
        <v>45</v>
      </c>
    </row>
  </sheetData>
  <mergeCells count="1">
    <mergeCell ref="B1:H1"/>
  </mergeCells>
  <pageMargins left="0.31496062992125984" right="0.11811023622047245" top="0.74803149606299213" bottom="0.74803149606299213" header="0.31496062992125984" footer="0.31496062992125984"/>
  <pageSetup paperSize="5" scale="90" orientation="landscape" horizontalDpi="0" verticalDpi="0"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S263"/>
  <sheetViews>
    <sheetView topLeftCell="A193" zoomScaleNormal="100" zoomScaleSheetLayoutView="90" workbookViewId="0">
      <pane xSplit="3" topLeftCell="D1" activePane="topRight" state="frozen"/>
      <selection activeCell="A82" sqref="A82"/>
      <selection pane="topRight" activeCell="B275" sqref="B275"/>
    </sheetView>
  </sheetViews>
  <sheetFormatPr defaultRowHeight="15.95" customHeight="1" x14ac:dyDescent="0.25"/>
  <cols>
    <col min="1" max="1" width="6.7109375" style="12" customWidth="1"/>
    <col min="2" max="2" width="21.28515625" style="8" customWidth="1"/>
    <col min="3" max="3" width="35.42578125" style="12" customWidth="1"/>
    <col min="4" max="4" width="13.5703125" style="10" customWidth="1"/>
    <col min="5" max="5" width="11.7109375" style="12" customWidth="1"/>
    <col min="6" max="6" width="80.42578125" style="8" bestFit="1" customWidth="1"/>
    <col min="7" max="7" width="20" style="76" customWidth="1"/>
    <col min="8" max="8" width="16.140625" style="76" customWidth="1"/>
    <col min="9" max="9" width="24.28515625" style="72" customWidth="1"/>
    <col min="10" max="10" width="18.7109375" style="8" bestFit="1" customWidth="1"/>
    <col min="11" max="11" width="12.85546875" style="8" customWidth="1"/>
    <col min="12" max="12" width="16.85546875" style="10" customWidth="1"/>
    <col min="13" max="13" width="26.85546875" style="8" customWidth="1"/>
    <col min="14" max="14" width="15.85546875" style="11" customWidth="1"/>
    <col min="15" max="15" width="19.5703125" style="105" bestFit="1" customWidth="1"/>
    <col min="16" max="16" width="17.5703125" style="34" bestFit="1" customWidth="1"/>
    <col min="17" max="17" width="28.5703125" style="34" bestFit="1" customWidth="1"/>
    <col min="18" max="18" width="21" style="66" customWidth="1"/>
    <col min="19" max="19" width="27.28515625" style="34" customWidth="1"/>
    <col min="20" max="16384" width="9.140625" style="12"/>
  </cols>
  <sheetData>
    <row r="1" spans="1:19" ht="22.5" customHeight="1" x14ac:dyDescent="0.25">
      <c r="A1" s="363" t="s">
        <v>286</v>
      </c>
      <c r="B1" s="363"/>
      <c r="C1" s="363"/>
      <c r="D1" s="363"/>
      <c r="E1" s="363"/>
      <c r="F1" s="363"/>
      <c r="G1" s="363"/>
      <c r="H1" s="363"/>
      <c r="I1" s="363"/>
      <c r="J1" s="363"/>
      <c r="K1" s="363"/>
      <c r="L1" s="363"/>
      <c r="M1" s="363"/>
      <c r="N1" s="363"/>
      <c r="O1" s="27"/>
    </row>
    <row r="2" spans="1:19" ht="22.5" customHeight="1" x14ac:dyDescent="0.25">
      <c r="A2" s="363" t="s">
        <v>37</v>
      </c>
      <c r="B2" s="363"/>
      <c r="C2" s="363"/>
      <c r="D2" s="363"/>
      <c r="E2" s="363"/>
      <c r="F2" s="363"/>
      <c r="G2" s="363"/>
      <c r="H2" s="363"/>
      <c r="I2" s="363"/>
      <c r="J2" s="363"/>
      <c r="K2" s="363"/>
      <c r="L2" s="363"/>
      <c r="M2" s="363"/>
      <c r="N2" s="363"/>
      <c r="O2" s="27"/>
    </row>
    <row r="3" spans="1:19" ht="22.5" customHeight="1" x14ac:dyDescent="0.25">
      <c r="A3" s="220"/>
      <c r="B3" s="344"/>
      <c r="C3" s="221"/>
      <c r="D3" s="220"/>
      <c r="E3" s="220"/>
      <c r="F3" s="220"/>
      <c r="G3" s="220"/>
      <c r="H3" s="220"/>
      <c r="I3" s="220"/>
      <c r="J3" s="220"/>
      <c r="K3" s="220"/>
      <c r="L3" s="220"/>
      <c r="M3" s="220"/>
      <c r="N3" s="220"/>
      <c r="O3" s="27"/>
    </row>
    <row r="4" spans="1:19" ht="22.5" customHeight="1" x14ac:dyDescent="0.25">
      <c r="A4" s="220"/>
      <c r="B4" s="344"/>
      <c r="C4" s="221"/>
      <c r="D4" s="220"/>
      <c r="E4" s="220"/>
      <c r="F4" s="220"/>
      <c r="G4" s="220"/>
      <c r="H4" s="220"/>
      <c r="I4" s="220"/>
      <c r="J4" s="220"/>
      <c r="K4" s="220"/>
      <c r="L4" s="220"/>
      <c r="M4" s="220"/>
      <c r="N4" s="220"/>
      <c r="O4" s="27"/>
    </row>
    <row r="5" spans="1:19" ht="22.5" customHeight="1" x14ac:dyDescent="0.25">
      <c r="A5" s="220"/>
      <c r="B5" s="344"/>
      <c r="C5" s="220"/>
      <c r="D5" s="220"/>
      <c r="E5" s="220"/>
      <c r="F5" s="220"/>
      <c r="G5" s="220"/>
      <c r="H5" s="220"/>
      <c r="I5" s="220"/>
      <c r="J5" s="220"/>
      <c r="K5" s="220"/>
      <c r="L5" s="220"/>
      <c r="M5" s="220"/>
      <c r="N5" s="220"/>
      <c r="O5" s="27"/>
    </row>
    <row r="6" spans="1:19" ht="15.95" customHeight="1" x14ac:dyDescent="0.25">
      <c r="A6" s="44"/>
      <c r="B6" s="27"/>
      <c r="C6" s="44"/>
      <c r="D6" s="11"/>
      <c r="E6" s="44"/>
      <c r="F6" s="27"/>
      <c r="G6" s="75"/>
      <c r="H6" s="75"/>
      <c r="I6" s="100"/>
      <c r="J6" s="44"/>
      <c r="K6" s="27"/>
      <c r="L6" s="44"/>
      <c r="M6" s="44"/>
      <c r="N6" s="44"/>
      <c r="O6" s="27"/>
    </row>
    <row r="7" spans="1:19" s="7" customFormat="1" ht="30.75" customHeight="1" x14ac:dyDescent="0.25">
      <c r="A7" s="353" t="s">
        <v>0</v>
      </c>
      <c r="B7" s="84" t="s">
        <v>1153</v>
      </c>
      <c r="C7" s="84" t="s">
        <v>1</v>
      </c>
      <c r="D7" s="28" t="s">
        <v>832</v>
      </c>
      <c r="E7" s="84" t="s">
        <v>833</v>
      </c>
      <c r="F7" s="84" t="s">
        <v>2</v>
      </c>
      <c r="G7" s="77" t="s">
        <v>3</v>
      </c>
      <c r="H7" s="88" t="s">
        <v>741</v>
      </c>
      <c r="I7" s="101" t="s">
        <v>743</v>
      </c>
      <c r="J7" s="84" t="s">
        <v>205</v>
      </c>
      <c r="K7" s="84" t="s">
        <v>192</v>
      </c>
      <c r="L7" s="55" t="s">
        <v>193</v>
      </c>
      <c r="M7" s="84" t="s">
        <v>221</v>
      </c>
      <c r="N7" s="28" t="s">
        <v>490</v>
      </c>
      <c r="O7" s="28" t="s">
        <v>751</v>
      </c>
      <c r="P7" s="60" t="s">
        <v>1152</v>
      </c>
    </row>
    <row r="8" spans="1:19" ht="15.95" customHeight="1" x14ac:dyDescent="0.25">
      <c r="A8" s="182">
        <v>1</v>
      </c>
      <c r="B8" s="15" t="s">
        <v>1196</v>
      </c>
      <c r="C8" s="288" t="s">
        <v>814</v>
      </c>
      <c r="D8" s="16"/>
      <c r="E8" s="16" t="s">
        <v>753</v>
      </c>
      <c r="F8" s="288" t="s">
        <v>894</v>
      </c>
      <c r="G8" s="289" t="s">
        <v>207</v>
      </c>
      <c r="H8" s="290" t="s">
        <v>745</v>
      </c>
      <c r="I8" s="93">
        <v>31776</v>
      </c>
      <c r="J8" s="288" t="str">
        <f t="shared" ref="J8:J16" ca="1" si="0">DATEDIF(I8,TODAY(),"y")&amp;" Tahun "&amp;DATEDIF(I8,TODAY(),"ym")&amp;" Bulan "</f>
        <v xml:space="preserve">38 Tahun 10 Bulan </v>
      </c>
      <c r="K8" s="15" t="s">
        <v>39</v>
      </c>
      <c r="L8" s="16" t="s">
        <v>165</v>
      </c>
      <c r="M8" s="288"/>
      <c r="N8" s="357" t="s">
        <v>473</v>
      </c>
      <c r="O8" s="202">
        <v>39084</v>
      </c>
      <c r="P8" s="34" t="str">
        <f t="shared" ref="P8:P71" ca="1" si="1">DATEDIF(O8,TODAY(),"y")&amp;" Tahun "&amp;DATEDIF(O8,TODAY(),"ym")&amp;" Bulan"</f>
        <v>18 Tahun 10 Bulan</v>
      </c>
      <c r="Q8" s="12"/>
      <c r="R8" s="12"/>
      <c r="S8" s="12"/>
    </row>
    <row r="9" spans="1:19" ht="15.95" customHeight="1" x14ac:dyDescent="0.25">
      <c r="A9" s="182">
        <v>2</v>
      </c>
      <c r="B9" s="15" t="s">
        <v>1197</v>
      </c>
      <c r="C9" s="21" t="s">
        <v>211</v>
      </c>
      <c r="D9" s="22"/>
      <c r="E9" s="22" t="s">
        <v>753</v>
      </c>
      <c r="F9" s="21" t="s">
        <v>895</v>
      </c>
      <c r="G9" s="53" t="s">
        <v>207</v>
      </c>
      <c r="H9" s="250" t="s">
        <v>742</v>
      </c>
      <c r="I9" s="94">
        <v>30551</v>
      </c>
      <c r="J9" s="288" t="str">
        <f t="shared" ca="1" si="0"/>
        <v xml:space="preserve">42 Tahun 2 Bulan </v>
      </c>
      <c r="K9" s="23" t="s">
        <v>39</v>
      </c>
      <c r="L9" s="22" t="s">
        <v>165</v>
      </c>
      <c r="M9" s="21"/>
      <c r="N9" s="357" t="s">
        <v>473</v>
      </c>
      <c r="O9" s="202">
        <v>39084</v>
      </c>
      <c r="P9" s="34" t="str">
        <f t="shared" ca="1" si="1"/>
        <v>18 Tahun 10 Bulan</v>
      </c>
      <c r="Q9" s="12"/>
      <c r="R9" s="12"/>
      <c r="S9" s="12"/>
    </row>
    <row r="10" spans="1:19" ht="15.95" customHeight="1" x14ac:dyDescent="0.25">
      <c r="A10" s="182">
        <v>3</v>
      </c>
      <c r="B10" s="15" t="s">
        <v>1198</v>
      </c>
      <c r="C10" s="20" t="s">
        <v>897</v>
      </c>
      <c r="D10" s="16" t="s">
        <v>822</v>
      </c>
      <c r="E10" s="16" t="s">
        <v>542</v>
      </c>
      <c r="F10" s="21" t="s">
        <v>896</v>
      </c>
      <c r="G10" s="53" t="s">
        <v>207</v>
      </c>
      <c r="H10" s="250" t="s">
        <v>742</v>
      </c>
      <c r="I10" s="94">
        <v>28855</v>
      </c>
      <c r="J10" s="288" t="str">
        <f t="shared" ca="1" si="0"/>
        <v xml:space="preserve">46 Tahun 10 Bulan </v>
      </c>
      <c r="K10" s="23" t="s">
        <v>39</v>
      </c>
      <c r="L10" s="22" t="s">
        <v>769</v>
      </c>
      <c r="M10" s="21" t="s">
        <v>236</v>
      </c>
      <c r="N10" s="357" t="s">
        <v>473</v>
      </c>
      <c r="O10" s="202">
        <v>39084</v>
      </c>
      <c r="P10" s="34" t="str">
        <f t="shared" ca="1" si="1"/>
        <v>18 Tahun 10 Bulan</v>
      </c>
      <c r="Q10" s="12"/>
      <c r="R10" s="12"/>
      <c r="S10" s="12"/>
    </row>
    <row r="11" spans="1:19" ht="15.95" customHeight="1" x14ac:dyDescent="0.25">
      <c r="A11" s="182">
        <v>4</v>
      </c>
      <c r="B11" s="15" t="s">
        <v>1199</v>
      </c>
      <c r="C11" s="21" t="s">
        <v>213</v>
      </c>
      <c r="D11" s="22"/>
      <c r="E11" s="22" t="s">
        <v>753</v>
      </c>
      <c r="F11" s="21" t="s">
        <v>899</v>
      </c>
      <c r="G11" s="53" t="s">
        <v>207</v>
      </c>
      <c r="H11" s="250" t="s">
        <v>742</v>
      </c>
      <c r="I11" s="94">
        <v>30560</v>
      </c>
      <c r="J11" s="288" t="str">
        <f t="shared" ca="1" si="0"/>
        <v xml:space="preserve">42 Tahun 2 Bulan </v>
      </c>
      <c r="K11" s="23" t="s">
        <v>39</v>
      </c>
      <c r="L11" s="22" t="s">
        <v>209</v>
      </c>
      <c r="M11" s="21"/>
      <c r="N11" s="357" t="s">
        <v>473</v>
      </c>
      <c r="O11" s="203">
        <v>39904</v>
      </c>
      <c r="P11" s="34" t="str">
        <f t="shared" ca="1" si="1"/>
        <v>16 Tahun 7 Bulan</v>
      </c>
      <c r="Q11" s="12"/>
      <c r="R11" s="12"/>
      <c r="S11" s="12"/>
    </row>
    <row r="12" spans="1:19" ht="15.95" customHeight="1" x14ac:dyDescent="0.25">
      <c r="A12" s="182">
        <v>5</v>
      </c>
      <c r="B12" s="15" t="s">
        <v>1195</v>
      </c>
      <c r="C12" s="20" t="s">
        <v>214</v>
      </c>
      <c r="D12" s="16"/>
      <c r="E12" s="16" t="s">
        <v>542</v>
      </c>
      <c r="F12" s="21" t="s">
        <v>900</v>
      </c>
      <c r="G12" s="53" t="s">
        <v>207</v>
      </c>
      <c r="H12" s="250" t="s">
        <v>742</v>
      </c>
      <c r="I12" s="94">
        <v>29226</v>
      </c>
      <c r="J12" s="288" t="str">
        <f t="shared" ca="1" si="0"/>
        <v xml:space="preserve">45 Tahun 10 Bulan </v>
      </c>
      <c r="K12" s="23" t="s">
        <v>39</v>
      </c>
      <c r="L12" s="22" t="s">
        <v>165</v>
      </c>
      <c r="M12" s="21"/>
      <c r="N12" s="357" t="s">
        <v>473</v>
      </c>
      <c r="O12" s="203">
        <v>39904</v>
      </c>
      <c r="P12" s="34" t="str">
        <f t="shared" ca="1" si="1"/>
        <v>16 Tahun 7 Bulan</v>
      </c>
      <c r="Q12" s="12"/>
      <c r="R12" s="12"/>
      <c r="S12" s="12"/>
    </row>
    <row r="13" spans="1:19" ht="15.95" customHeight="1" x14ac:dyDescent="0.25">
      <c r="A13" s="182">
        <v>6</v>
      </c>
      <c r="B13" s="15" t="s">
        <v>1200</v>
      </c>
      <c r="C13" s="21" t="s">
        <v>946</v>
      </c>
      <c r="D13" s="22" t="s">
        <v>860</v>
      </c>
      <c r="E13" s="22" t="s">
        <v>753</v>
      </c>
      <c r="F13" s="21" t="s">
        <v>901</v>
      </c>
      <c r="G13" s="53" t="s">
        <v>207</v>
      </c>
      <c r="H13" s="250" t="s">
        <v>742</v>
      </c>
      <c r="I13" s="94">
        <v>30958</v>
      </c>
      <c r="J13" s="288" t="str">
        <f t="shared" ca="1" si="0"/>
        <v xml:space="preserve">41 Tahun 1 Bulan </v>
      </c>
      <c r="K13" s="23" t="s">
        <v>39</v>
      </c>
      <c r="L13" s="22" t="s">
        <v>770</v>
      </c>
      <c r="M13" s="21" t="s">
        <v>775</v>
      </c>
      <c r="N13" s="357" t="s">
        <v>473</v>
      </c>
      <c r="O13" s="203">
        <v>40546</v>
      </c>
      <c r="P13" s="34" t="str">
        <f t="shared" ca="1" si="1"/>
        <v>14 Tahun 10 Bulan</v>
      </c>
      <c r="Q13" s="12"/>
      <c r="R13" s="12"/>
      <c r="S13" s="12"/>
    </row>
    <row r="14" spans="1:19" ht="15.95" customHeight="1" x14ac:dyDescent="0.25">
      <c r="A14" s="182">
        <v>7</v>
      </c>
      <c r="B14" s="15" t="s">
        <v>1201</v>
      </c>
      <c r="C14" s="21" t="s">
        <v>215</v>
      </c>
      <c r="D14" s="16"/>
      <c r="E14" s="16" t="s">
        <v>753</v>
      </c>
      <c r="F14" s="21" t="s">
        <v>902</v>
      </c>
      <c r="G14" s="53" t="s">
        <v>207</v>
      </c>
      <c r="H14" s="250" t="s">
        <v>742</v>
      </c>
      <c r="I14" s="94">
        <v>34052</v>
      </c>
      <c r="J14" s="288" t="str">
        <f t="shared" ca="1" si="0"/>
        <v xml:space="preserve">32 Tahun 7 Bulan </v>
      </c>
      <c r="K14" s="23" t="s">
        <v>39</v>
      </c>
      <c r="L14" s="22" t="s">
        <v>209</v>
      </c>
      <c r="M14" s="21"/>
      <c r="N14" s="357" t="s">
        <v>473</v>
      </c>
      <c r="O14" s="203">
        <v>41183</v>
      </c>
      <c r="P14" s="34" t="str">
        <f t="shared" ca="1" si="1"/>
        <v>13 Tahun 1 Bulan</v>
      </c>
      <c r="Q14" s="12"/>
      <c r="R14" s="12"/>
      <c r="S14" s="12"/>
    </row>
    <row r="15" spans="1:19" ht="15.95" customHeight="1" x14ac:dyDescent="0.25">
      <c r="A15" s="182">
        <v>8</v>
      </c>
      <c r="B15" s="15" t="s">
        <v>1202</v>
      </c>
      <c r="C15" s="21" t="s">
        <v>217</v>
      </c>
      <c r="D15" s="22"/>
      <c r="E15" s="22" t="s">
        <v>753</v>
      </c>
      <c r="F15" s="21" t="s">
        <v>904</v>
      </c>
      <c r="G15" s="53" t="s">
        <v>207</v>
      </c>
      <c r="H15" s="250" t="s">
        <v>742</v>
      </c>
      <c r="I15" s="94">
        <v>28911</v>
      </c>
      <c r="J15" s="288" t="str">
        <f t="shared" ca="1" si="0"/>
        <v xml:space="preserve">46 Tahun 8 Bulan </v>
      </c>
      <c r="K15" s="23" t="s">
        <v>39</v>
      </c>
      <c r="L15" s="22" t="s">
        <v>165</v>
      </c>
      <c r="M15" s="21"/>
      <c r="N15" s="357" t="s">
        <v>473</v>
      </c>
      <c r="O15" s="203">
        <v>41306</v>
      </c>
      <c r="P15" s="34" t="str">
        <f t="shared" ca="1" si="1"/>
        <v>12 Tahun 9 Bulan</v>
      </c>
      <c r="Q15" s="12"/>
      <c r="R15" s="12"/>
      <c r="S15" s="12"/>
    </row>
    <row r="16" spans="1:19" ht="15.95" customHeight="1" x14ac:dyDescent="0.25">
      <c r="A16" s="182">
        <v>9</v>
      </c>
      <c r="B16" s="15" t="s">
        <v>1203</v>
      </c>
      <c r="C16" s="21" t="s">
        <v>218</v>
      </c>
      <c r="D16" s="22"/>
      <c r="E16" s="16" t="s">
        <v>753</v>
      </c>
      <c r="F16" s="21" t="s">
        <v>909</v>
      </c>
      <c r="G16" s="53" t="s">
        <v>207</v>
      </c>
      <c r="H16" s="250" t="s">
        <v>742</v>
      </c>
      <c r="I16" s="94">
        <v>32891</v>
      </c>
      <c r="J16" s="288" t="str">
        <f t="shared" ca="1" si="0"/>
        <v xml:space="preserve">35 Tahun 10 Bulan </v>
      </c>
      <c r="K16" s="23" t="s">
        <v>39</v>
      </c>
      <c r="L16" s="22" t="s">
        <v>165</v>
      </c>
      <c r="M16" s="21"/>
      <c r="N16" s="357" t="s">
        <v>473</v>
      </c>
      <c r="O16" s="203">
        <v>41641</v>
      </c>
      <c r="P16" s="34" t="str">
        <f t="shared" ca="1" si="1"/>
        <v>11 Tahun 10 Bulan</v>
      </c>
      <c r="Q16" s="12"/>
      <c r="R16" s="12"/>
      <c r="S16" s="12"/>
    </row>
    <row r="17" spans="1:19" ht="15.95" customHeight="1" x14ac:dyDescent="0.25">
      <c r="A17" s="182">
        <v>10</v>
      </c>
      <c r="B17" s="346" t="s">
        <v>1155</v>
      </c>
      <c r="C17" s="18" t="s">
        <v>22</v>
      </c>
      <c r="D17" s="22"/>
      <c r="E17" s="22" t="s">
        <v>542</v>
      </c>
      <c r="F17" s="23" t="s">
        <v>834</v>
      </c>
      <c r="G17" s="79" t="s">
        <v>183</v>
      </c>
      <c r="H17" s="90" t="s">
        <v>742</v>
      </c>
      <c r="I17" s="94">
        <v>29771</v>
      </c>
      <c r="J17" s="15" t="str">
        <f ca="1">DATEDIF(I17,TODAY(),"y")&amp;" Tahun "&amp;DATEDIF(I17,TODAY(),"ym")&amp;" Bulan"</f>
        <v>44 Tahun 4 Bulan</v>
      </c>
      <c r="K17" s="23" t="s">
        <v>39</v>
      </c>
      <c r="L17" s="22" t="s">
        <v>169</v>
      </c>
      <c r="M17" s="23" t="s">
        <v>235</v>
      </c>
      <c r="N17" s="252" t="s">
        <v>481</v>
      </c>
      <c r="O17" s="80">
        <v>42339</v>
      </c>
      <c r="P17" s="34" t="str">
        <f t="shared" ca="1" si="1"/>
        <v>9 Tahun 11 Bulan</v>
      </c>
      <c r="Q17" s="12"/>
      <c r="R17" s="12"/>
      <c r="S17" s="12"/>
    </row>
    <row r="18" spans="1:19" ht="15.95" customHeight="1" x14ac:dyDescent="0.25">
      <c r="A18" s="182">
        <v>11</v>
      </c>
      <c r="B18" s="15" t="s">
        <v>1176</v>
      </c>
      <c r="C18" s="23" t="s">
        <v>799</v>
      </c>
      <c r="D18" s="2" t="s">
        <v>831</v>
      </c>
      <c r="E18" s="42" t="s">
        <v>753</v>
      </c>
      <c r="F18" s="23" t="s">
        <v>871</v>
      </c>
      <c r="G18" s="79" t="s">
        <v>183</v>
      </c>
      <c r="H18" s="90" t="s">
        <v>742</v>
      </c>
      <c r="I18" s="94">
        <v>31433</v>
      </c>
      <c r="J18" s="15" t="str">
        <f t="shared" ref="J18:J30" ca="1" si="2">DATEDIF(I18,TODAY(),"y")&amp;" Tahun "&amp;DATEDIF(I18,TODAY(),"ym")&amp;" Bulan "</f>
        <v xml:space="preserve">39 Tahun 9 Bulan </v>
      </c>
      <c r="K18" s="23" t="s">
        <v>39</v>
      </c>
      <c r="L18" s="22" t="s">
        <v>166</v>
      </c>
      <c r="M18" s="23" t="s">
        <v>229</v>
      </c>
      <c r="N18" s="358" t="s">
        <v>485</v>
      </c>
      <c r="O18" s="194">
        <f>DATE(2015,12,1)</f>
        <v>42339</v>
      </c>
      <c r="P18" s="34" t="str">
        <f t="shared" ca="1" si="1"/>
        <v>9 Tahun 11 Bulan</v>
      </c>
      <c r="Q18" s="12"/>
      <c r="R18" s="12"/>
      <c r="S18" s="12"/>
    </row>
    <row r="19" spans="1:19" ht="15.95" customHeight="1" x14ac:dyDescent="0.25">
      <c r="A19" s="182">
        <v>12</v>
      </c>
      <c r="B19" s="15" t="s">
        <v>1177</v>
      </c>
      <c r="C19" s="23" t="s">
        <v>17</v>
      </c>
      <c r="D19" s="22"/>
      <c r="E19" s="42" t="s">
        <v>753</v>
      </c>
      <c r="F19" s="23" t="s">
        <v>872</v>
      </c>
      <c r="G19" s="79" t="s">
        <v>183</v>
      </c>
      <c r="H19" s="90" t="s">
        <v>748</v>
      </c>
      <c r="I19" s="94">
        <v>31601</v>
      </c>
      <c r="J19" s="15" t="str">
        <f t="shared" ca="1" si="2"/>
        <v xml:space="preserve">39 Tahun 4 Bulan </v>
      </c>
      <c r="K19" s="23" t="s">
        <v>39</v>
      </c>
      <c r="L19" s="22" t="s">
        <v>169</v>
      </c>
      <c r="M19" s="23" t="s">
        <v>222</v>
      </c>
      <c r="N19" s="358" t="s">
        <v>485</v>
      </c>
      <c r="O19" s="194">
        <f>DATE(2015,12,1)</f>
        <v>42339</v>
      </c>
      <c r="P19" s="34" t="str">
        <f t="shared" ca="1" si="1"/>
        <v>9 Tahun 11 Bulan</v>
      </c>
      <c r="Q19" s="12"/>
      <c r="R19" s="12"/>
      <c r="S19" s="12"/>
    </row>
    <row r="20" spans="1:19" ht="15.95" customHeight="1" x14ac:dyDescent="0.25">
      <c r="A20" s="182">
        <v>13</v>
      </c>
      <c r="B20" s="15" t="s">
        <v>1235</v>
      </c>
      <c r="C20" s="18" t="s">
        <v>21</v>
      </c>
      <c r="D20" s="10" t="s">
        <v>1106</v>
      </c>
      <c r="E20" s="22" t="s">
        <v>542</v>
      </c>
      <c r="F20" s="23" t="s">
        <v>955</v>
      </c>
      <c r="G20" s="79" t="s">
        <v>183</v>
      </c>
      <c r="H20" s="90" t="s">
        <v>742</v>
      </c>
      <c r="I20" s="94">
        <v>33088</v>
      </c>
      <c r="J20" s="15" t="str">
        <f t="shared" ca="1" si="2"/>
        <v xml:space="preserve">35 Tahun 3 Bulan </v>
      </c>
      <c r="K20" s="23" t="s">
        <v>39</v>
      </c>
      <c r="L20" s="22" t="s">
        <v>166</v>
      </c>
      <c r="M20" s="23" t="s">
        <v>234</v>
      </c>
      <c r="N20" s="358" t="s">
        <v>1340</v>
      </c>
      <c r="O20" s="291">
        <v>42339</v>
      </c>
      <c r="P20" s="34" t="str">
        <f t="shared" ca="1" si="1"/>
        <v>9 Tahun 11 Bulan</v>
      </c>
      <c r="Q20" s="12"/>
      <c r="R20" s="12"/>
      <c r="S20" s="12"/>
    </row>
    <row r="21" spans="1:19" ht="15.95" customHeight="1" x14ac:dyDescent="0.25">
      <c r="A21" s="182">
        <v>14</v>
      </c>
      <c r="B21" s="15" t="s">
        <v>1311</v>
      </c>
      <c r="C21" s="23" t="s">
        <v>4</v>
      </c>
      <c r="D21" s="22" t="s">
        <v>948</v>
      </c>
      <c r="E21" s="42" t="s">
        <v>753</v>
      </c>
      <c r="F21" s="23" t="s">
        <v>1003</v>
      </c>
      <c r="G21" s="79" t="s">
        <v>183</v>
      </c>
      <c r="H21" s="90" t="s">
        <v>742</v>
      </c>
      <c r="I21" s="94">
        <v>32628</v>
      </c>
      <c r="J21" s="15" t="str">
        <f t="shared" ca="1" si="2"/>
        <v xml:space="preserve">36 Tahun 6 Bulan </v>
      </c>
      <c r="K21" s="23" t="s">
        <v>196</v>
      </c>
      <c r="L21" s="22" t="s">
        <v>166</v>
      </c>
      <c r="M21" s="23" t="s">
        <v>223</v>
      </c>
      <c r="N21" s="358" t="s">
        <v>1340</v>
      </c>
      <c r="O21" s="291">
        <v>42339</v>
      </c>
      <c r="P21" s="34" t="str">
        <f t="shared" ca="1" si="1"/>
        <v>9 Tahun 11 Bulan</v>
      </c>
      <c r="Q21" s="12"/>
      <c r="R21" s="12"/>
      <c r="S21" s="12"/>
    </row>
    <row r="22" spans="1:19" s="25" customFormat="1" ht="15.95" customHeight="1" x14ac:dyDescent="0.25">
      <c r="A22" s="182">
        <v>15</v>
      </c>
      <c r="B22" s="15" t="s">
        <v>1324</v>
      </c>
      <c r="C22" s="23" t="s">
        <v>806</v>
      </c>
      <c r="D22" s="22"/>
      <c r="E22" s="42" t="s">
        <v>753</v>
      </c>
      <c r="F22" s="23" t="s">
        <v>1004</v>
      </c>
      <c r="G22" s="79" t="s">
        <v>183</v>
      </c>
      <c r="H22" s="90" t="s">
        <v>754</v>
      </c>
      <c r="I22" s="94">
        <v>30398</v>
      </c>
      <c r="J22" s="15" t="str">
        <f t="shared" ca="1" si="2"/>
        <v xml:space="preserve">42 Tahun 7 Bulan </v>
      </c>
      <c r="K22" s="23" t="s">
        <v>39</v>
      </c>
      <c r="L22" s="22" t="s">
        <v>169</v>
      </c>
      <c r="M22" s="23" t="s">
        <v>222</v>
      </c>
      <c r="N22" s="358" t="s">
        <v>1340</v>
      </c>
      <c r="O22" s="291">
        <v>42339</v>
      </c>
      <c r="P22" s="34" t="str">
        <f t="shared" ca="1" si="1"/>
        <v>9 Tahun 11 Bulan</v>
      </c>
    </row>
    <row r="23" spans="1:19" ht="15.95" customHeight="1" x14ac:dyDescent="0.25">
      <c r="A23" s="182">
        <v>16</v>
      </c>
      <c r="B23" s="15" t="s">
        <v>1287</v>
      </c>
      <c r="C23" s="23" t="s">
        <v>16</v>
      </c>
      <c r="D23" s="22"/>
      <c r="E23" s="42" t="s">
        <v>753</v>
      </c>
      <c r="F23" s="23" t="s">
        <v>1011</v>
      </c>
      <c r="G23" s="79" t="s">
        <v>183</v>
      </c>
      <c r="H23" s="90" t="s">
        <v>742</v>
      </c>
      <c r="I23" s="94">
        <v>34559</v>
      </c>
      <c r="J23" s="15" t="str">
        <f t="shared" ca="1" si="2"/>
        <v xml:space="preserve">31 Tahun 3 Bulan </v>
      </c>
      <c r="K23" s="23" t="s">
        <v>39</v>
      </c>
      <c r="L23" s="22" t="s">
        <v>231</v>
      </c>
      <c r="M23" s="23" t="s">
        <v>232</v>
      </c>
      <c r="N23" s="358" t="s">
        <v>1340</v>
      </c>
      <c r="O23" s="291">
        <v>42339</v>
      </c>
      <c r="P23" s="34" t="str">
        <f t="shared" ca="1" si="1"/>
        <v>9 Tahun 11 Bulan</v>
      </c>
      <c r="Q23" s="12"/>
      <c r="R23" s="12"/>
      <c r="S23" s="12"/>
    </row>
    <row r="24" spans="1:19" ht="16.5" customHeight="1" x14ac:dyDescent="0.25">
      <c r="A24" s="182">
        <v>17</v>
      </c>
      <c r="B24" s="15" t="s">
        <v>1286</v>
      </c>
      <c r="C24" s="23" t="s">
        <v>13</v>
      </c>
      <c r="D24" s="22"/>
      <c r="E24" s="42" t="s">
        <v>753</v>
      </c>
      <c r="F24" s="23" t="s">
        <v>1012</v>
      </c>
      <c r="G24" s="79" t="s">
        <v>183</v>
      </c>
      <c r="H24" s="90" t="s">
        <v>746</v>
      </c>
      <c r="I24" s="94">
        <v>29523</v>
      </c>
      <c r="J24" s="15" t="str">
        <f t="shared" ca="1" si="2"/>
        <v xml:space="preserve">45 Tahun 0 Bulan </v>
      </c>
      <c r="K24" s="23" t="s">
        <v>39</v>
      </c>
      <c r="L24" s="22" t="s">
        <v>165</v>
      </c>
      <c r="M24" s="23" t="s">
        <v>228</v>
      </c>
      <c r="N24" s="358" t="s">
        <v>1340</v>
      </c>
      <c r="O24" s="291">
        <v>42339</v>
      </c>
      <c r="P24" s="34" t="str">
        <f t="shared" ca="1" si="1"/>
        <v>9 Tahun 11 Bulan</v>
      </c>
      <c r="Q24" s="12"/>
      <c r="R24" s="12"/>
      <c r="S24" s="12"/>
    </row>
    <row r="25" spans="1:19" ht="16.5" customHeight="1" x14ac:dyDescent="0.25">
      <c r="A25" s="182">
        <v>18</v>
      </c>
      <c r="B25" s="15" t="s">
        <v>1285</v>
      </c>
      <c r="C25" s="46" t="s">
        <v>8</v>
      </c>
      <c r="D25" s="209"/>
      <c r="E25" s="42" t="s">
        <v>753</v>
      </c>
      <c r="F25" s="23" t="s">
        <v>1084</v>
      </c>
      <c r="G25" s="79" t="s">
        <v>183</v>
      </c>
      <c r="H25" s="90" t="s">
        <v>742</v>
      </c>
      <c r="I25" s="94">
        <v>34310</v>
      </c>
      <c r="J25" s="15" t="str">
        <f t="shared" ca="1" si="2"/>
        <v xml:space="preserve">31 Tahun 11 Bulan </v>
      </c>
      <c r="K25" s="23" t="s">
        <v>39</v>
      </c>
      <c r="L25" s="22" t="s">
        <v>169</v>
      </c>
      <c r="M25" s="23" t="s">
        <v>224</v>
      </c>
      <c r="N25" s="358" t="s">
        <v>1340</v>
      </c>
      <c r="O25" s="291">
        <v>42339</v>
      </c>
      <c r="P25" s="34" t="str">
        <f t="shared" ca="1" si="1"/>
        <v>9 Tahun 11 Bulan</v>
      </c>
      <c r="Q25" s="12"/>
      <c r="R25" s="12"/>
      <c r="S25" s="12"/>
    </row>
    <row r="26" spans="1:19" ht="15.95" customHeight="1" x14ac:dyDescent="0.25">
      <c r="A26" s="182">
        <v>19</v>
      </c>
      <c r="B26" s="15" t="s">
        <v>1312</v>
      </c>
      <c r="C26" s="23" t="s">
        <v>10</v>
      </c>
      <c r="D26" s="22"/>
      <c r="E26" s="42" t="s">
        <v>753</v>
      </c>
      <c r="F26" s="23" t="s">
        <v>1085</v>
      </c>
      <c r="G26" s="79" t="s">
        <v>183</v>
      </c>
      <c r="H26" s="90" t="s">
        <v>742</v>
      </c>
      <c r="I26" s="94">
        <v>33107</v>
      </c>
      <c r="J26" s="15" t="str">
        <f t="shared" ca="1" si="2"/>
        <v xml:space="preserve">35 Tahun 2 Bulan </v>
      </c>
      <c r="K26" s="23" t="s">
        <v>194</v>
      </c>
      <c r="L26" s="22" t="s">
        <v>169</v>
      </c>
      <c r="M26" s="23" t="s">
        <v>226</v>
      </c>
      <c r="N26" s="358" t="s">
        <v>1340</v>
      </c>
      <c r="O26" s="291">
        <v>42339</v>
      </c>
      <c r="P26" s="34" t="str">
        <f t="shared" ca="1" si="1"/>
        <v>9 Tahun 11 Bulan</v>
      </c>
      <c r="Q26" s="12"/>
      <c r="R26" s="12"/>
      <c r="S26" s="12"/>
    </row>
    <row r="27" spans="1:19" ht="15.95" customHeight="1" x14ac:dyDescent="0.25">
      <c r="A27" s="182">
        <v>20</v>
      </c>
      <c r="B27" s="15" t="s">
        <v>1310</v>
      </c>
      <c r="C27" s="23" t="s">
        <v>18</v>
      </c>
      <c r="D27" s="22"/>
      <c r="E27" s="42" t="s">
        <v>753</v>
      </c>
      <c r="F27" s="23" t="s">
        <v>1088</v>
      </c>
      <c r="G27" s="79" t="s">
        <v>183</v>
      </c>
      <c r="H27" s="90" t="s">
        <v>742</v>
      </c>
      <c r="I27" s="94">
        <v>32701</v>
      </c>
      <c r="J27" s="15" t="str">
        <f t="shared" ca="1" si="2"/>
        <v xml:space="preserve">36 Tahun 4 Bulan </v>
      </c>
      <c r="K27" s="23" t="s">
        <v>39</v>
      </c>
      <c r="L27" s="22" t="s">
        <v>169</v>
      </c>
      <c r="M27" s="23" t="s">
        <v>222</v>
      </c>
      <c r="N27" s="358" t="s">
        <v>1340</v>
      </c>
      <c r="O27" s="291">
        <v>42339</v>
      </c>
      <c r="P27" s="34" t="str">
        <f t="shared" ca="1" si="1"/>
        <v>9 Tahun 11 Bulan</v>
      </c>
      <c r="Q27" s="12"/>
      <c r="R27" s="12"/>
      <c r="S27" s="12"/>
    </row>
    <row r="28" spans="1:19" s="25" customFormat="1" ht="15.95" customHeight="1" x14ac:dyDescent="0.25">
      <c r="A28" s="182">
        <v>21</v>
      </c>
      <c r="B28" s="15" t="s">
        <v>1248</v>
      </c>
      <c r="C28" s="18" t="s">
        <v>23</v>
      </c>
      <c r="D28" s="22" t="s">
        <v>822</v>
      </c>
      <c r="E28" s="22" t="s">
        <v>542</v>
      </c>
      <c r="F28" s="23" t="s">
        <v>1096</v>
      </c>
      <c r="G28" s="79" t="s">
        <v>183</v>
      </c>
      <c r="H28" s="90" t="s">
        <v>742</v>
      </c>
      <c r="I28" s="94">
        <v>33107</v>
      </c>
      <c r="J28" s="15" t="str">
        <f t="shared" ca="1" si="2"/>
        <v xml:space="preserve">35 Tahun 2 Bulan </v>
      </c>
      <c r="K28" s="23" t="s">
        <v>39</v>
      </c>
      <c r="L28" s="22" t="s">
        <v>166</v>
      </c>
      <c r="M28" s="23" t="s">
        <v>236</v>
      </c>
      <c r="N28" s="47" t="s">
        <v>1340</v>
      </c>
      <c r="O28" s="291">
        <v>42339</v>
      </c>
      <c r="P28" s="34" t="str">
        <f t="shared" ca="1" si="1"/>
        <v>9 Tahun 11 Bulan</v>
      </c>
    </row>
    <row r="29" spans="1:19" ht="15.95" customHeight="1" x14ac:dyDescent="0.25">
      <c r="A29" s="182">
        <v>22</v>
      </c>
      <c r="B29" s="15" t="s">
        <v>1284</v>
      </c>
      <c r="C29" s="23" t="s">
        <v>7</v>
      </c>
      <c r="D29" s="22" t="s">
        <v>831</v>
      </c>
      <c r="E29" s="42" t="s">
        <v>753</v>
      </c>
      <c r="F29" s="23" t="s">
        <v>1097</v>
      </c>
      <c r="G29" s="79" t="s">
        <v>183</v>
      </c>
      <c r="H29" s="90" t="s">
        <v>749</v>
      </c>
      <c r="I29" s="94">
        <v>33698</v>
      </c>
      <c r="J29" s="15" t="str">
        <f t="shared" ca="1" si="2"/>
        <v xml:space="preserve">33 Tahun 7 Bulan </v>
      </c>
      <c r="K29" s="23" t="s">
        <v>39</v>
      </c>
      <c r="L29" s="22" t="s">
        <v>166</v>
      </c>
      <c r="M29" s="23" t="s">
        <v>272</v>
      </c>
      <c r="N29" s="47" t="s">
        <v>1340</v>
      </c>
      <c r="O29" s="291">
        <v>42339</v>
      </c>
      <c r="P29" s="34" t="str">
        <f t="shared" ca="1" si="1"/>
        <v>9 Tahun 11 Bulan</v>
      </c>
      <c r="Q29" s="12"/>
      <c r="R29" s="12"/>
      <c r="S29" s="12"/>
    </row>
    <row r="30" spans="1:19" ht="15.95" customHeight="1" x14ac:dyDescent="0.25">
      <c r="A30" s="182">
        <v>23</v>
      </c>
      <c r="B30" s="23" t="s">
        <v>1231</v>
      </c>
      <c r="C30" s="19" t="s">
        <v>9</v>
      </c>
      <c r="D30" s="22"/>
      <c r="E30" s="22" t="s">
        <v>753</v>
      </c>
      <c r="F30" s="23" t="s">
        <v>939</v>
      </c>
      <c r="G30" s="53" t="s">
        <v>183</v>
      </c>
      <c r="H30" s="250" t="s">
        <v>742</v>
      </c>
      <c r="I30" s="94">
        <v>34014</v>
      </c>
      <c r="J30" s="21" t="str">
        <f t="shared" ca="1" si="2"/>
        <v xml:space="preserve">32 Tahun 9 Bulan </v>
      </c>
      <c r="K30" s="23" t="s">
        <v>39</v>
      </c>
      <c r="L30" s="22" t="s">
        <v>165</v>
      </c>
      <c r="M30" s="23" t="s">
        <v>225</v>
      </c>
      <c r="N30" s="23" t="s">
        <v>473</v>
      </c>
      <c r="O30" s="203">
        <v>42339</v>
      </c>
      <c r="P30" s="34" t="str">
        <f t="shared" ca="1" si="1"/>
        <v>9 Tahun 11 Bulan</v>
      </c>
      <c r="Q30" s="12"/>
      <c r="R30" s="12"/>
      <c r="S30" s="12"/>
    </row>
    <row r="31" spans="1:19" ht="15.95" customHeight="1" x14ac:dyDescent="0.25">
      <c r="A31" s="182">
        <v>24</v>
      </c>
      <c r="B31" s="348"/>
      <c r="C31" s="18" t="s">
        <v>33</v>
      </c>
      <c r="D31" s="22" t="s">
        <v>822</v>
      </c>
      <c r="E31" s="22" t="s">
        <v>542</v>
      </c>
      <c r="F31" s="23" t="s">
        <v>835</v>
      </c>
      <c r="G31" s="79" t="s">
        <v>184</v>
      </c>
      <c r="H31" s="90" t="s">
        <v>744</v>
      </c>
      <c r="I31" s="94">
        <v>32104</v>
      </c>
      <c r="J31" s="23" t="str">
        <f ca="1">DATEDIF(I31,TODAY(),"y")&amp;" Tahun "&amp;DATEDIF(I31,TODAY(),"ym")&amp;" Bulan"</f>
        <v>37 Tahun 11 Bulan</v>
      </c>
      <c r="K31" s="23" t="s">
        <v>39</v>
      </c>
      <c r="L31" s="22" t="s">
        <v>166</v>
      </c>
      <c r="M31" s="23" t="s">
        <v>245</v>
      </c>
      <c r="N31" s="107" t="s">
        <v>481</v>
      </c>
      <c r="O31" s="193">
        <v>42552</v>
      </c>
      <c r="P31" s="34" t="str">
        <f t="shared" ca="1" si="1"/>
        <v>9 Tahun 4 Bulan</v>
      </c>
      <c r="Q31" s="12"/>
      <c r="R31" s="12"/>
      <c r="S31" s="12"/>
    </row>
    <row r="32" spans="1:19" s="25" customFormat="1" ht="17.45" customHeight="1" x14ac:dyDescent="0.25">
      <c r="A32" s="182">
        <v>25</v>
      </c>
      <c r="B32" s="23" t="s">
        <v>1170</v>
      </c>
      <c r="C32" s="18" t="s">
        <v>34</v>
      </c>
      <c r="D32" s="2" t="s">
        <v>856</v>
      </c>
      <c r="E32" s="22" t="s">
        <v>542</v>
      </c>
      <c r="F32" s="23" t="s">
        <v>864</v>
      </c>
      <c r="G32" s="79" t="s">
        <v>184</v>
      </c>
      <c r="H32" s="90" t="s">
        <v>742</v>
      </c>
      <c r="I32" s="94">
        <v>32951</v>
      </c>
      <c r="J32" s="23" t="str">
        <f t="shared" ref="J32:J55" ca="1" si="3">DATEDIF(I32,TODAY(),"y")&amp;" Tahun "&amp;DATEDIF(I32,TODAY(),"ym")&amp;" Bulan "</f>
        <v xml:space="preserve">35 Tahun 8 Bulan </v>
      </c>
      <c r="K32" s="23" t="s">
        <v>39</v>
      </c>
      <c r="L32" s="22" t="s">
        <v>197</v>
      </c>
      <c r="M32" s="23" t="s">
        <v>223</v>
      </c>
      <c r="N32" s="47" t="s">
        <v>485</v>
      </c>
      <c r="O32" s="194">
        <f t="shared" ref="O32:O37" si="4">DATE(2016,7,1)</f>
        <v>42552</v>
      </c>
      <c r="P32" s="34" t="str">
        <f t="shared" ca="1" si="1"/>
        <v>9 Tahun 4 Bulan</v>
      </c>
    </row>
    <row r="33" spans="1:19" ht="15.95" customHeight="1" x14ac:dyDescent="0.25">
      <c r="A33" s="182">
        <v>26</v>
      </c>
      <c r="B33" s="23" t="s">
        <v>1174</v>
      </c>
      <c r="C33" s="23" t="s">
        <v>858</v>
      </c>
      <c r="D33" s="22"/>
      <c r="E33" s="42" t="s">
        <v>753</v>
      </c>
      <c r="F33" s="23" t="s">
        <v>869</v>
      </c>
      <c r="G33" s="79" t="s">
        <v>184</v>
      </c>
      <c r="H33" s="90" t="s">
        <v>742</v>
      </c>
      <c r="I33" s="94">
        <v>34660</v>
      </c>
      <c r="J33" s="23" t="str">
        <f t="shared" ca="1" si="3"/>
        <v xml:space="preserve">30 Tahun 11 Bulan </v>
      </c>
      <c r="K33" s="23" t="s">
        <v>39</v>
      </c>
      <c r="L33" s="22" t="s">
        <v>165</v>
      </c>
      <c r="M33" s="23" t="s">
        <v>225</v>
      </c>
      <c r="N33" s="47" t="s">
        <v>485</v>
      </c>
      <c r="O33" s="194">
        <f t="shared" si="4"/>
        <v>42552</v>
      </c>
      <c r="P33" s="34" t="str">
        <f t="shared" ca="1" si="1"/>
        <v>9 Tahun 4 Bulan</v>
      </c>
      <c r="Q33" s="12"/>
      <c r="R33" s="12"/>
      <c r="S33" s="12"/>
    </row>
    <row r="34" spans="1:19" ht="15.95" customHeight="1" x14ac:dyDescent="0.25">
      <c r="A34" s="182">
        <v>27</v>
      </c>
      <c r="B34" s="23" t="s">
        <v>1178</v>
      </c>
      <c r="C34" s="23" t="s">
        <v>859</v>
      </c>
      <c r="D34" s="22"/>
      <c r="E34" s="42" t="s">
        <v>753</v>
      </c>
      <c r="F34" s="23" t="s">
        <v>873</v>
      </c>
      <c r="G34" s="76" t="s">
        <v>184</v>
      </c>
      <c r="H34" s="90" t="s">
        <v>742</v>
      </c>
      <c r="I34" s="94">
        <v>30832</v>
      </c>
      <c r="J34" s="23" t="str">
        <f t="shared" ca="1" si="3"/>
        <v xml:space="preserve">41 Tahun 5 Bulan </v>
      </c>
      <c r="K34" s="23" t="s">
        <v>39</v>
      </c>
      <c r="L34" s="22" t="s">
        <v>165</v>
      </c>
      <c r="M34" s="23" t="s">
        <v>225</v>
      </c>
      <c r="N34" s="47" t="s">
        <v>485</v>
      </c>
      <c r="O34" s="194">
        <f t="shared" si="4"/>
        <v>42552</v>
      </c>
      <c r="P34" s="34" t="str">
        <f t="shared" ca="1" si="1"/>
        <v>9 Tahun 4 Bulan</v>
      </c>
      <c r="Q34" s="12"/>
      <c r="R34" s="12"/>
      <c r="S34" s="12"/>
    </row>
    <row r="35" spans="1:19" ht="15.95" customHeight="1" x14ac:dyDescent="0.25">
      <c r="A35" s="182">
        <v>28</v>
      </c>
      <c r="B35" s="23" t="s">
        <v>1179</v>
      </c>
      <c r="C35" s="23" t="s">
        <v>36</v>
      </c>
      <c r="D35" s="4" t="s">
        <v>860</v>
      </c>
      <c r="E35" s="42" t="s">
        <v>753</v>
      </c>
      <c r="F35" s="23" t="s">
        <v>874</v>
      </c>
      <c r="G35" s="79" t="s">
        <v>184</v>
      </c>
      <c r="H35" s="90" t="s">
        <v>742</v>
      </c>
      <c r="I35" s="94">
        <v>30210</v>
      </c>
      <c r="J35" s="23" t="str">
        <f t="shared" ca="1" si="3"/>
        <v xml:space="preserve">43 Tahun 2 Bulan </v>
      </c>
      <c r="K35" s="23" t="s">
        <v>39</v>
      </c>
      <c r="L35" s="22" t="s">
        <v>242</v>
      </c>
      <c r="M35" s="23" t="s">
        <v>246</v>
      </c>
      <c r="N35" s="47" t="s">
        <v>485</v>
      </c>
      <c r="O35" s="194">
        <f t="shared" si="4"/>
        <v>42552</v>
      </c>
      <c r="P35" s="34" t="str">
        <f t="shared" ca="1" si="1"/>
        <v>9 Tahun 4 Bulan</v>
      </c>
      <c r="Q35" s="12"/>
      <c r="R35" s="12"/>
      <c r="S35" s="12"/>
    </row>
    <row r="36" spans="1:19" ht="15.95" customHeight="1" x14ac:dyDescent="0.25">
      <c r="A36" s="182">
        <v>29</v>
      </c>
      <c r="B36" s="23" t="s">
        <v>1185</v>
      </c>
      <c r="C36" s="23" t="s">
        <v>801</v>
      </c>
      <c r="D36" s="22" t="s">
        <v>831</v>
      </c>
      <c r="E36" s="42" t="s">
        <v>753</v>
      </c>
      <c r="F36" s="23" t="s">
        <v>879</v>
      </c>
      <c r="G36" s="79" t="s">
        <v>184</v>
      </c>
      <c r="H36" s="90" t="s">
        <v>742</v>
      </c>
      <c r="I36" s="94">
        <v>32706</v>
      </c>
      <c r="J36" s="23" t="str">
        <f t="shared" ca="1" si="3"/>
        <v xml:space="preserve">36 Tahun 4 Bulan </v>
      </c>
      <c r="K36" s="23" t="s">
        <v>39</v>
      </c>
      <c r="L36" s="22" t="s">
        <v>166</v>
      </c>
      <c r="M36" s="23" t="s">
        <v>244</v>
      </c>
      <c r="N36" s="47" t="s">
        <v>485</v>
      </c>
      <c r="O36" s="194">
        <f t="shared" si="4"/>
        <v>42552</v>
      </c>
      <c r="P36" s="34" t="str">
        <f t="shared" ca="1" si="1"/>
        <v>9 Tahun 4 Bulan</v>
      </c>
      <c r="Q36" s="12"/>
      <c r="R36" s="12"/>
      <c r="S36" s="12"/>
    </row>
    <row r="37" spans="1:19" ht="15.95" customHeight="1" x14ac:dyDescent="0.25">
      <c r="A37" s="182">
        <v>30</v>
      </c>
      <c r="B37" s="23" t="s">
        <v>1187</v>
      </c>
      <c r="C37" s="23" t="s">
        <v>29</v>
      </c>
      <c r="D37" s="22"/>
      <c r="E37" s="42" t="s">
        <v>753</v>
      </c>
      <c r="F37" s="23" t="s">
        <v>881</v>
      </c>
      <c r="G37" s="79" t="s">
        <v>184</v>
      </c>
      <c r="H37" s="90" t="s">
        <v>742</v>
      </c>
      <c r="I37" s="94">
        <v>33029</v>
      </c>
      <c r="J37" s="23" t="str">
        <f t="shared" ca="1" si="3"/>
        <v xml:space="preserve">35 Tahun 5 Bulan </v>
      </c>
      <c r="K37" s="23" t="s">
        <v>39</v>
      </c>
      <c r="L37" s="22" t="s">
        <v>165</v>
      </c>
      <c r="M37" s="23" t="s">
        <v>225</v>
      </c>
      <c r="N37" s="47" t="s">
        <v>485</v>
      </c>
      <c r="O37" s="194">
        <f t="shared" si="4"/>
        <v>42552</v>
      </c>
      <c r="P37" s="34" t="str">
        <f t="shared" ca="1" si="1"/>
        <v>9 Tahun 4 Bulan</v>
      </c>
      <c r="Q37" s="12"/>
      <c r="R37" s="12"/>
      <c r="S37" s="12"/>
    </row>
    <row r="38" spans="1:19" ht="15.95" customHeight="1" x14ac:dyDescent="0.25">
      <c r="A38" s="182">
        <v>31</v>
      </c>
      <c r="B38" s="23" t="s">
        <v>1240</v>
      </c>
      <c r="C38" s="18" t="s">
        <v>32</v>
      </c>
      <c r="D38" s="22" t="s">
        <v>831</v>
      </c>
      <c r="E38" s="22" t="s">
        <v>542</v>
      </c>
      <c r="F38" s="23" t="s">
        <v>962</v>
      </c>
      <c r="G38" s="79" t="s">
        <v>184</v>
      </c>
      <c r="H38" s="90" t="s">
        <v>754</v>
      </c>
      <c r="I38" s="94">
        <v>33437</v>
      </c>
      <c r="J38" s="23" t="str">
        <f t="shared" ca="1" si="3"/>
        <v xml:space="preserve">34 Tahun 4 Bulan </v>
      </c>
      <c r="K38" s="23" t="s">
        <v>39</v>
      </c>
      <c r="L38" s="22" t="s">
        <v>166</v>
      </c>
      <c r="M38" s="23" t="s">
        <v>244</v>
      </c>
      <c r="N38" s="47" t="s">
        <v>1340</v>
      </c>
      <c r="O38" s="291">
        <v>42552</v>
      </c>
      <c r="P38" s="34" t="str">
        <f t="shared" ca="1" si="1"/>
        <v>9 Tahun 4 Bulan</v>
      </c>
      <c r="Q38" s="12"/>
      <c r="R38" s="12"/>
      <c r="S38" s="12"/>
    </row>
    <row r="39" spans="1:19" ht="15.95" customHeight="1" x14ac:dyDescent="0.25">
      <c r="A39" s="182">
        <v>32</v>
      </c>
      <c r="B39" s="23" t="s">
        <v>1275</v>
      </c>
      <c r="C39" s="23" t="s">
        <v>30</v>
      </c>
      <c r="D39" s="22"/>
      <c r="E39" s="42" t="s">
        <v>753</v>
      </c>
      <c r="F39" s="23" t="s">
        <v>987</v>
      </c>
      <c r="G39" s="79" t="s">
        <v>184</v>
      </c>
      <c r="H39" s="90" t="s">
        <v>757</v>
      </c>
      <c r="I39" s="94">
        <v>35336</v>
      </c>
      <c r="J39" s="23" t="str">
        <f t="shared" ca="1" si="3"/>
        <v xml:space="preserve">29 Tahun 1 Bulan </v>
      </c>
      <c r="K39" s="23" t="s">
        <v>39</v>
      </c>
      <c r="L39" s="22" t="s">
        <v>165</v>
      </c>
      <c r="M39" s="23" t="s">
        <v>225</v>
      </c>
      <c r="N39" s="47" t="s">
        <v>1340</v>
      </c>
      <c r="O39" s="291">
        <v>42552</v>
      </c>
      <c r="P39" s="34" t="str">
        <f t="shared" ca="1" si="1"/>
        <v>9 Tahun 4 Bulan</v>
      </c>
      <c r="Q39" s="12"/>
      <c r="R39" s="12"/>
      <c r="S39" s="12"/>
    </row>
    <row r="40" spans="1:19" ht="15.95" customHeight="1" x14ac:dyDescent="0.25">
      <c r="A40" s="182">
        <v>33</v>
      </c>
      <c r="B40" s="23" t="s">
        <v>1323</v>
      </c>
      <c r="C40" s="23" t="s">
        <v>1135</v>
      </c>
      <c r="D40" s="22"/>
      <c r="E40" s="42" t="s">
        <v>753</v>
      </c>
      <c r="F40" s="23" t="s">
        <v>1002</v>
      </c>
      <c r="G40" s="79" t="s">
        <v>184</v>
      </c>
      <c r="H40" s="90" t="s">
        <v>742</v>
      </c>
      <c r="I40" s="94">
        <v>35296</v>
      </c>
      <c r="J40" s="23" t="str">
        <f t="shared" ca="1" si="3"/>
        <v xml:space="preserve">29 Tahun 3 Bulan </v>
      </c>
      <c r="K40" s="23" t="s">
        <v>39</v>
      </c>
      <c r="L40" s="22" t="s">
        <v>165</v>
      </c>
      <c r="M40" s="23" t="s">
        <v>225</v>
      </c>
      <c r="N40" s="47" t="s">
        <v>1340</v>
      </c>
      <c r="O40" s="291">
        <v>42552</v>
      </c>
      <c r="P40" s="34" t="str">
        <f t="shared" ca="1" si="1"/>
        <v>9 Tahun 4 Bulan</v>
      </c>
      <c r="Q40" s="12"/>
      <c r="R40" s="12"/>
      <c r="S40" s="12"/>
    </row>
    <row r="41" spans="1:19" ht="15.95" customHeight="1" x14ac:dyDescent="0.25">
      <c r="A41" s="182">
        <v>34</v>
      </c>
      <c r="B41" s="23" t="s">
        <v>1326</v>
      </c>
      <c r="C41" s="23" t="s">
        <v>31</v>
      </c>
      <c r="D41" s="22"/>
      <c r="E41" s="42" t="s">
        <v>753</v>
      </c>
      <c r="F41" s="23" t="s">
        <v>1006</v>
      </c>
      <c r="G41" s="79" t="s">
        <v>184</v>
      </c>
      <c r="H41" s="90" t="s">
        <v>746</v>
      </c>
      <c r="I41" s="94">
        <v>35483</v>
      </c>
      <c r="J41" s="23" t="str">
        <f t="shared" ca="1" si="3"/>
        <v xml:space="preserve">28 Tahun 8 Bulan </v>
      </c>
      <c r="K41" s="23" t="s">
        <v>39</v>
      </c>
      <c r="L41" s="22" t="s">
        <v>169</v>
      </c>
      <c r="M41" s="23" t="s">
        <v>241</v>
      </c>
      <c r="N41" s="47" t="s">
        <v>1340</v>
      </c>
      <c r="O41" s="291">
        <v>42552</v>
      </c>
      <c r="P41" s="34" t="str">
        <f t="shared" ca="1" si="1"/>
        <v>9 Tahun 4 Bulan</v>
      </c>
      <c r="Q41" s="12"/>
      <c r="R41" s="12"/>
      <c r="S41" s="12"/>
    </row>
    <row r="42" spans="1:19" ht="15.95" customHeight="1" x14ac:dyDescent="0.25">
      <c r="A42" s="182">
        <v>35</v>
      </c>
      <c r="B42" s="23" t="s">
        <v>1365</v>
      </c>
      <c r="C42" s="23" t="s">
        <v>238</v>
      </c>
      <c r="D42" s="22"/>
      <c r="E42" s="42" t="s">
        <v>753</v>
      </c>
      <c r="F42" s="23" t="s">
        <v>1048</v>
      </c>
      <c r="G42" s="79" t="s">
        <v>184</v>
      </c>
      <c r="H42" s="90" t="s">
        <v>742</v>
      </c>
      <c r="I42" s="94">
        <v>35401</v>
      </c>
      <c r="J42" s="23" t="str">
        <f t="shared" ca="1" si="3"/>
        <v xml:space="preserve">28 Tahun 11 Bulan </v>
      </c>
      <c r="K42" s="23" t="s">
        <v>39</v>
      </c>
      <c r="L42" s="22" t="s">
        <v>169</v>
      </c>
      <c r="M42" s="23"/>
      <c r="N42" s="47" t="s">
        <v>1340</v>
      </c>
      <c r="O42" s="291">
        <v>42552</v>
      </c>
      <c r="P42" s="34" t="str">
        <f t="shared" ca="1" si="1"/>
        <v>9 Tahun 4 Bulan</v>
      </c>
      <c r="Q42" s="12"/>
      <c r="R42" s="12"/>
      <c r="S42" s="12"/>
    </row>
    <row r="43" spans="1:19" ht="15.95" customHeight="1" x14ac:dyDescent="0.25">
      <c r="A43" s="182">
        <v>36</v>
      </c>
      <c r="B43" s="23" t="s">
        <v>1251</v>
      </c>
      <c r="C43" s="18" t="s">
        <v>489</v>
      </c>
      <c r="D43" s="22" t="s">
        <v>831</v>
      </c>
      <c r="E43" s="22" t="s">
        <v>542</v>
      </c>
      <c r="F43" s="23" t="s">
        <v>1093</v>
      </c>
      <c r="G43" s="79" t="s">
        <v>184</v>
      </c>
      <c r="H43" s="90" t="s">
        <v>765</v>
      </c>
      <c r="I43" s="94">
        <v>31433</v>
      </c>
      <c r="J43" s="23" t="str">
        <f t="shared" ca="1" si="3"/>
        <v xml:space="preserve">39 Tahun 9 Bulan </v>
      </c>
      <c r="K43" s="23" t="s">
        <v>39</v>
      </c>
      <c r="L43" s="22" t="s">
        <v>166</v>
      </c>
      <c r="M43" s="23" t="s">
        <v>247</v>
      </c>
      <c r="N43" s="47" t="s">
        <v>1340</v>
      </c>
      <c r="O43" s="291">
        <v>42552</v>
      </c>
      <c r="P43" s="34" t="str">
        <f t="shared" ca="1" si="1"/>
        <v>9 Tahun 4 Bulan</v>
      </c>
      <c r="Q43" s="12"/>
      <c r="R43" s="12"/>
      <c r="S43" s="12"/>
    </row>
    <row r="44" spans="1:19" ht="15.95" customHeight="1" x14ac:dyDescent="0.25">
      <c r="A44" s="182">
        <v>37</v>
      </c>
      <c r="B44" s="348" t="s">
        <v>1169</v>
      </c>
      <c r="C44" s="18" t="s">
        <v>45</v>
      </c>
      <c r="D44" s="22"/>
      <c r="E44" s="22" t="s">
        <v>542</v>
      </c>
      <c r="F44" s="23" t="s">
        <v>863</v>
      </c>
      <c r="G44" s="79" t="s">
        <v>185</v>
      </c>
      <c r="H44" s="90" t="s">
        <v>742</v>
      </c>
      <c r="I44" s="94">
        <v>32554</v>
      </c>
      <c r="J44" s="23" t="str">
        <f t="shared" ca="1" si="3"/>
        <v xml:space="preserve">36 Tahun 9 Bulan </v>
      </c>
      <c r="K44" s="23" t="s">
        <v>39</v>
      </c>
      <c r="L44" s="22" t="s">
        <v>165</v>
      </c>
      <c r="M44" s="23" t="s">
        <v>249</v>
      </c>
      <c r="N44" s="47" t="s">
        <v>485</v>
      </c>
      <c r="O44" s="194">
        <f>DATE(2016,11,30)</f>
        <v>42704</v>
      </c>
      <c r="P44" s="34" t="str">
        <f t="shared" ca="1" si="1"/>
        <v>8 Tahun 11 Bulan</v>
      </c>
      <c r="Q44" s="12"/>
      <c r="R44" s="12"/>
      <c r="S44" s="12"/>
    </row>
    <row r="45" spans="1:19" ht="15.95" customHeight="1" x14ac:dyDescent="0.25">
      <c r="A45" s="182">
        <v>38</v>
      </c>
      <c r="B45" s="23" t="s">
        <v>1175</v>
      </c>
      <c r="C45" s="23" t="s">
        <v>43</v>
      </c>
      <c r="D45" s="22"/>
      <c r="E45" s="42" t="s">
        <v>753</v>
      </c>
      <c r="F45" s="23" t="s">
        <v>870</v>
      </c>
      <c r="G45" s="79" t="s">
        <v>185</v>
      </c>
      <c r="H45" s="90" t="s">
        <v>742</v>
      </c>
      <c r="I45" s="94">
        <v>33758</v>
      </c>
      <c r="J45" s="23" t="str">
        <f t="shared" ca="1" si="3"/>
        <v xml:space="preserve">33 Tahun 5 Bulan </v>
      </c>
      <c r="K45" s="23" t="s">
        <v>39</v>
      </c>
      <c r="L45" s="22" t="s">
        <v>165</v>
      </c>
      <c r="M45" s="23" t="s">
        <v>225</v>
      </c>
      <c r="N45" s="47" t="s">
        <v>485</v>
      </c>
      <c r="O45" s="194">
        <f>DATE(2016,11,30)</f>
        <v>42704</v>
      </c>
      <c r="P45" s="34" t="str">
        <f t="shared" ca="1" si="1"/>
        <v>8 Tahun 11 Bulan</v>
      </c>
      <c r="Q45" s="12"/>
      <c r="R45" s="12"/>
      <c r="S45" s="12"/>
    </row>
    <row r="46" spans="1:19" ht="15.95" customHeight="1" x14ac:dyDescent="0.25">
      <c r="A46" s="182">
        <v>39</v>
      </c>
      <c r="B46" s="23" t="s">
        <v>1183</v>
      </c>
      <c r="C46" s="23" t="s">
        <v>861</v>
      </c>
      <c r="D46" s="22" t="s">
        <v>831</v>
      </c>
      <c r="E46" s="42" t="s">
        <v>753</v>
      </c>
      <c r="F46" s="23" t="s">
        <v>878</v>
      </c>
      <c r="G46" s="79" t="s">
        <v>185</v>
      </c>
      <c r="H46" s="90" t="s">
        <v>742</v>
      </c>
      <c r="I46" s="94">
        <v>33213</v>
      </c>
      <c r="J46" s="23" t="str">
        <f t="shared" ca="1" si="3"/>
        <v xml:space="preserve">34 Tahun 11 Bulan </v>
      </c>
      <c r="K46" s="23" t="s">
        <v>39</v>
      </c>
      <c r="L46" s="22" t="s">
        <v>166</v>
      </c>
      <c r="M46" s="23" t="s">
        <v>244</v>
      </c>
      <c r="N46" s="47" t="s">
        <v>485</v>
      </c>
      <c r="O46" s="194">
        <f>DATE(2016,11,30)</f>
        <v>42704</v>
      </c>
      <c r="P46" s="34" t="str">
        <f t="shared" ca="1" si="1"/>
        <v>8 Tahun 11 Bulan</v>
      </c>
      <c r="Q46" s="12"/>
      <c r="R46" s="12"/>
      <c r="S46" s="12"/>
    </row>
    <row r="47" spans="1:19" ht="15.95" customHeight="1" x14ac:dyDescent="0.25">
      <c r="A47" s="182">
        <v>40</v>
      </c>
      <c r="B47" s="23" t="s">
        <v>1267</v>
      </c>
      <c r="C47" s="23" t="s">
        <v>1109</v>
      </c>
      <c r="D47" s="22" t="s">
        <v>831</v>
      </c>
      <c r="E47" s="42" t="s">
        <v>753</v>
      </c>
      <c r="F47" s="23" t="s">
        <v>977</v>
      </c>
      <c r="G47" s="79" t="s">
        <v>185</v>
      </c>
      <c r="H47" s="90" t="s">
        <v>742</v>
      </c>
      <c r="I47" s="94">
        <v>32270</v>
      </c>
      <c r="J47" s="23" t="str">
        <f t="shared" ca="1" si="3"/>
        <v xml:space="preserve">37 Tahun 6 Bulan </v>
      </c>
      <c r="K47" s="23" t="s">
        <v>39</v>
      </c>
      <c r="L47" s="22" t="s">
        <v>166</v>
      </c>
      <c r="M47" s="23" t="s">
        <v>244</v>
      </c>
      <c r="N47" s="47" t="s">
        <v>1340</v>
      </c>
      <c r="O47" s="291">
        <v>42704</v>
      </c>
      <c r="P47" s="34" t="str">
        <f t="shared" ca="1" si="1"/>
        <v>8 Tahun 11 Bulan</v>
      </c>
      <c r="Q47" s="12"/>
      <c r="R47" s="12"/>
      <c r="S47" s="12"/>
    </row>
    <row r="48" spans="1:19" ht="15.95" customHeight="1" x14ac:dyDescent="0.25">
      <c r="A48" s="182">
        <v>41</v>
      </c>
      <c r="B48" s="23" t="s">
        <v>1271</v>
      </c>
      <c r="C48" s="23" t="s">
        <v>1110</v>
      </c>
      <c r="D48" s="22" t="s">
        <v>831</v>
      </c>
      <c r="E48" s="42" t="s">
        <v>753</v>
      </c>
      <c r="F48" s="23" t="s">
        <v>981</v>
      </c>
      <c r="G48" s="79" t="s">
        <v>185</v>
      </c>
      <c r="H48" s="90" t="s">
        <v>746</v>
      </c>
      <c r="I48" s="94">
        <v>33163</v>
      </c>
      <c r="J48" s="23" t="str">
        <f t="shared" ca="1" si="3"/>
        <v xml:space="preserve">35 Tahun 1 Bulan </v>
      </c>
      <c r="K48" s="23" t="s">
        <v>39</v>
      </c>
      <c r="L48" s="22" t="s">
        <v>166</v>
      </c>
      <c r="M48" s="23" t="s">
        <v>244</v>
      </c>
      <c r="N48" s="47" t="s">
        <v>1340</v>
      </c>
      <c r="O48" s="291">
        <v>42704</v>
      </c>
      <c r="P48" s="34" t="str">
        <f t="shared" ca="1" si="1"/>
        <v>8 Tahun 11 Bulan</v>
      </c>
      <c r="Q48" s="12"/>
      <c r="R48" s="12"/>
      <c r="S48" s="12"/>
    </row>
    <row r="49" spans="1:19" ht="15.95" customHeight="1" x14ac:dyDescent="0.25">
      <c r="A49" s="182">
        <v>42</v>
      </c>
      <c r="B49" s="23" t="s">
        <v>1276</v>
      </c>
      <c r="C49" s="23" t="s">
        <v>1111</v>
      </c>
      <c r="D49" s="22" t="s">
        <v>831</v>
      </c>
      <c r="E49" s="42" t="s">
        <v>753</v>
      </c>
      <c r="F49" s="23" t="s">
        <v>985</v>
      </c>
      <c r="G49" s="79" t="s">
        <v>185</v>
      </c>
      <c r="H49" s="90" t="s">
        <v>742</v>
      </c>
      <c r="I49" s="94">
        <v>33992</v>
      </c>
      <c r="J49" s="23" t="str">
        <f t="shared" ca="1" si="3"/>
        <v xml:space="preserve">32 Tahun 9 Bulan </v>
      </c>
      <c r="K49" s="23" t="s">
        <v>39</v>
      </c>
      <c r="L49" s="22" t="s">
        <v>166</v>
      </c>
      <c r="M49" s="23" t="s">
        <v>251</v>
      </c>
      <c r="N49" s="47" t="s">
        <v>1340</v>
      </c>
      <c r="O49" s="291">
        <v>42704</v>
      </c>
      <c r="P49" s="34" t="str">
        <f t="shared" ca="1" si="1"/>
        <v>8 Tahun 11 Bulan</v>
      </c>
      <c r="Q49" s="12"/>
      <c r="R49" s="12"/>
      <c r="S49" s="12"/>
    </row>
    <row r="50" spans="1:19" s="25" customFormat="1" ht="17.45" customHeight="1" x14ac:dyDescent="0.25">
      <c r="A50" s="182">
        <v>43</v>
      </c>
      <c r="B50" s="23" t="s">
        <v>1279</v>
      </c>
      <c r="C50" s="23" t="s">
        <v>42</v>
      </c>
      <c r="D50" s="22" t="s">
        <v>822</v>
      </c>
      <c r="E50" s="42" t="s">
        <v>753</v>
      </c>
      <c r="F50" s="23" t="s">
        <v>997</v>
      </c>
      <c r="G50" s="79" t="s">
        <v>185</v>
      </c>
      <c r="H50" s="90" t="s">
        <v>742</v>
      </c>
      <c r="I50" s="94">
        <v>35082</v>
      </c>
      <c r="J50" s="23" t="str">
        <f t="shared" ca="1" si="3"/>
        <v xml:space="preserve">29 Tahun 10 Bulan </v>
      </c>
      <c r="K50" s="23" t="s">
        <v>39</v>
      </c>
      <c r="L50" s="22" t="s">
        <v>165</v>
      </c>
      <c r="M50" s="23" t="s">
        <v>225</v>
      </c>
      <c r="N50" s="47" t="s">
        <v>1340</v>
      </c>
      <c r="O50" s="291">
        <v>42704</v>
      </c>
      <c r="P50" s="34" t="str">
        <f t="shared" ca="1" si="1"/>
        <v>8 Tahun 11 Bulan</v>
      </c>
    </row>
    <row r="51" spans="1:19" ht="17.45" customHeight="1" x14ac:dyDescent="0.25">
      <c r="A51" s="182">
        <v>44</v>
      </c>
      <c r="B51" s="23" t="s">
        <v>1288</v>
      </c>
      <c r="C51" s="23" t="s">
        <v>808</v>
      </c>
      <c r="D51" s="22"/>
      <c r="E51" s="42" t="s">
        <v>753</v>
      </c>
      <c r="F51" s="23" t="s">
        <v>1008</v>
      </c>
      <c r="G51" s="79" t="s">
        <v>186</v>
      </c>
      <c r="H51" s="90" t="s">
        <v>742</v>
      </c>
      <c r="I51" s="94">
        <v>35035</v>
      </c>
      <c r="J51" s="23" t="str">
        <f t="shared" ca="1" si="3"/>
        <v xml:space="preserve">29 Tahun 11 Bulan </v>
      </c>
      <c r="K51" s="23" t="s">
        <v>39</v>
      </c>
      <c r="L51" s="22" t="s">
        <v>169</v>
      </c>
      <c r="M51" s="23" t="s">
        <v>290</v>
      </c>
      <c r="N51" s="47" t="s">
        <v>1340</v>
      </c>
      <c r="O51" s="292">
        <v>42704</v>
      </c>
      <c r="P51" s="34" t="str">
        <f t="shared" ca="1" si="1"/>
        <v>8 Tahun 11 Bulan</v>
      </c>
      <c r="Q51" s="12"/>
      <c r="R51" s="12"/>
      <c r="S51" s="12"/>
    </row>
    <row r="52" spans="1:19" s="25" customFormat="1" ht="17.45" customHeight="1" x14ac:dyDescent="0.25">
      <c r="A52" s="182">
        <v>45</v>
      </c>
      <c r="B52" s="23" t="s">
        <v>1341</v>
      </c>
      <c r="C52" s="23" t="s">
        <v>44</v>
      </c>
      <c r="D52" s="22"/>
      <c r="E52" s="42" t="s">
        <v>753</v>
      </c>
      <c r="F52" s="23" t="s">
        <v>1022</v>
      </c>
      <c r="G52" s="79" t="s">
        <v>185</v>
      </c>
      <c r="H52" s="90" t="s">
        <v>742</v>
      </c>
      <c r="I52" s="94">
        <v>35247</v>
      </c>
      <c r="J52" s="23" t="str">
        <f t="shared" ca="1" si="3"/>
        <v xml:space="preserve">29 Tahun 4 Bulan </v>
      </c>
      <c r="K52" s="23" t="s">
        <v>39</v>
      </c>
      <c r="L52" s="22" t="s">
        <v>169</v>
      </c>
      <c r="M52" s="23" t="s">
        <v>239</v>
      </c>
      <c r="N52" s="47" t="s">
        <v>1340</v>
      </c>
      <c r="O52" s="292">
        <v>42704</v>
      </c>
      <c r="P52" s="34" t="str">
        <f t="shared" ca="1" si="1"/>
        <v>8 Tahun 11 Bulan</v>
      </c>
    </row>
    <row r="53" spans="1:19" ht="15.95" customHeight="1" x14ac:dyDescent="0.25">
      <c r="A53" s="182">
        <v>46</v>
      </c>
      <c r="B53" s="23" t="s">
        <v>1367</v>
      </c>
      <c r="C53" s="23" t="s">
        <v>47</v>
      </c>
      <c r="D53" s="22"/>
      <c r="E53" s="42" t="s">
        <v>753</v>
      </c>
      <c r="F53" s="23" t="s">
        <v>1051</v>
      </c>
      <c r="G53" s="79" t="s">
        <v>185</v>
      </c>
      <c r="H53" s="90" t="s">
        <v>742</v>
      </c>
      <c r="I53" s="94">
        <v>35581</v>
      </c>
      <c r="J53" s="23" t="str">
        <f t="shared" ca="1" si="3"/>
        <v xml:space="preserve">28 Tahun 5 Bulan </v>
      </c>
      <c r="K53" s="23" t="s">
        <v>39</v>
      </c>
      <c r="L53" s="22" t="s">
        <v>169</v>
      </c>
      <c r="M53" s="23" t="s">
        <v>222</v>
      </c>
      <c r="N53" s="47" t="s">
        <v>1340</v>
      </c>
      <c r="O53" s="291">
        <v>42704</v>
      </c>
      <c r="P53" s="34" t="str">
        <f t="shared" ca="1" si="1"/>
        <v>8 Tahun 11 Bulan</v>
      </c>
      <c r="Q53" s="12"/>
      <c r="R53" s="12"/>
      <c r="S53" s="12"/>
    </row>
    <row r="54" spans="1:19" s="25" customFormat="1" ht="17.45" customHeight="1" x14ac:dyDescent="0.25">
      <c r="A54" s="182">
        <v>47</v>
      </c>
      <c r="B54" s="23" t="s">
        <v>1232</v>
      </c>
      <c r="C54" s="23" t="s">
        <v>38</v>
      </c>
      <c r="D54" s="22" t="s">
        <v>825</v>
      </c>
      <c r="E54" s="22" t="s">
        <v>753</v>
      </c>
      <c r="F54" s="23" t="s">
        <v>935</v>
      </c>
      <c r="G54" s="53" t="s">
        <v>185</v>
      </c>
      <c r="H54" s="250" t="s">
        <v>742</v>
      </c>
      <c r="I54" s="94">
        <v>32705</v>
      </c>
      <c r="J54" s="21" t="str">
        <f t="shared" ca="1" si="3"/>
        <v xml:space="preserve">36 Tahun 4 Bulan </v>
      </c>
      <c r="K54" s="23" t="s">
        <v>39</v>
      </c>
      <c r="L54" s="22" t="s">
        <v>166</v>
      </c>
      <c r="M54" s="23" t="s">
        <v>227</v>
      </c>
      <c r="N54" s="23" t="s">
        <v>473</v>
      </c>
      <c r="O54" s="203">
        <v>42704</v>
      </c>
      <c r="P54" s="34" t="str">
        <f t="shared" ca="1" si="1"/>
        <v>8 Tahun 11 Bulan</v>
      </c>
    </row>
    <row r="55" spans="1:19" s="25" customFormat="1" ht="15.95" customHeight="1" x14ac:dyDescent="0.25">
      <c r="A55" s="182">
        <v>48</v>
      </c>
      <c r="B55" s="23" t="s">
        <v>1226</v>
      </c>
      <c r="C55" s="18" t="s">
        <v>46</v>
      </c>
      <c r="D55" s="22" t="s">
        <v>826</v>
      </c>
      <c r="E55" s="22" t="s">
        <v>542</v>
      </c>
      <c r="F55" s="23" t="s">
        <v>936</v>
      </c>
      <c r="G55" s="53" t="s">
        <v>185</v>
      </c>
      <c r="H55" s="250" t="s">
        <v>774</v>
      </c>
      <c r="I55" s="94">
        <v>32287</v>
      </c>
      <c r="J55" s="21" t="str">
        <f t="shared" ca="1" si="3"/>
        <v xml:space="preserve">37 Tahun 5 Bulan </v>
      </c>
      <c r="K55" s="23" t="s">
        <v>39</v>
      </c>
      <c r="L55" s="22" t="s">
        <v>167</v>
      </c>
      <c r="M55" s="23" t="s">
        <v>250</v>
      </c>
      <c r="N55" s="23" t="s">
        <v>473</v>
      </c>
      <c r="O55" s="203">
        <v>42704</v>
      </c>
      <c r="P55" s="34" t="str">
        <f t="shared" ca="1" si="1"/>
        <v>8 Tahun 11 Bulan</v>
      </c>
    </row>
    <row r="56" spans="1:19" ht="18" customHeight="1" x14ac:dyDescent="0.25">
      <c r="A56" s="182">
        <v>49</v>
      </c>
      <c r="B56" s="348" t="s">
        <v>1161</v>
      </c>
      <c r="C56" s="19" t="s">
        <v>830</v>
      </c>
      <c r="D56" s="22" t="s">
        <v>831</v>
      </c>
      <c r="E56" s="22" t="s">
        <v>753</v>
      </c>
      <c r="F56" s="23" t="s">
        <v>844</v>
      </c>
      <c r="G56" s="79" t="s">
        <v>185</v>
      </c>
      <c r="H56" s="90" t="s">
        <v>742</v>
      </c>
      <c r="I56" s="94">
        <v>31494</v>
      </c>
      <c r="J56" s="23" t="str">
        <f ca="1">DATEDIF(I56,TODAY(),"y")&amp;" Tahun "&amp;DATEDIF(I56,TODAY(),"ym")&amp;" Bulan"</f>
        <v>39 Tahun 7 Bulan</v>
      </c>
      <c r="K56" s="23" t="s">
        <v>194</v>
      </c>
      <c r="L56" s="22" t="s">
        <v>166</v>
      </c>
      <c r="M56" s="23" t="s">
        <v>244</v>
      </c>
      <c r="N56" s="107" t="s">
        <v>481</v>
      </c>
      <c r="O56" s="193">
        <v>42738</v>
      </c>
      <c r="P56" s="34" t="str">
        <f t="shared" ca="1" si="1"/>
        <v>8 Tahun 10 Bulan</v>
      </c>
      <c r="Q56" s="12"/>
      <c r="R56" s="12"/>
      <c r="S56" s="12"/>
    </row>
    <row r="57" spans="1:19" ht="15.95" customHeight="1" x14ac:dyDescent="0.25">
      <c r="A57" s="182">
        <v>50</v>
      </c>
      <c r="B57" s="23" t="s">
        <v>1259</v>
      </c>
      <c r="C57" s="23" t="s">
        <v>60</v>
      </c>
      <c r="D57" s="22" t="s">
        <v>822</v>
      </c>
      <c r="E57" s="42" t="s">
        <v>753</v>
      </c>
      <c r="F57" s="23" t="s">
        <v>973</v>
      </c>
      <c r="G57" s="79" t="s">
        <v>186</v>
      </c>
      <c r="H57" s="90" t="s">
        <v>742</v>
      </c>
      <c r="I57" s="94">
        <v>29786</v>
      </c>
      <c r="J57" s="23" t="str">
        <f ca="1">DATEDIF(I57,TODAY(),"y")&amp;" Tahun "&amp;DATEDIF(I57,TODAY(),"ym")&amp;" Bulan "</f>
        <v xml:space="preserve">44 Tahun 4 Bulan </v>
      </c>
      <c r="K57" s="23" t="s">
        <v>39</v>
      </c>
      <c r="L57" s="22" t="s">
        <v>166</v>
      </c>
      <c r="M57" s="23" t="s">
        <v>236</v>
      </c>
      <c r="N57" s="47" t="s">
        <v>1340</v>
      </c>
      <c r="O57" s="291">
        <v>42769</v>
      </c>
      <c r="P57" s="34" t="str">
        <f t="shared" ca="1" si="1"/>
        <v>8 Tahun 9 Bulan</v>
      </c>
      <c r="Q57" s="12"/>
      <c r="R57" s="12"/>
      <c r="S57" s="12"/>
    </row>
    <row r="58" spans="1:19" ht="15.95" customHeight="1" x14ac:dyDescent="0.25">
      <c r="A58" s="182">
        <v>51</v>
      </c>
      <c r="B58" s="348" t="s">
        <v>1158</v>
      </c>
      <c r="C58" s="18" t="s">
        <v>59</v>
      </c>
      <c r="D58" s="22" t="s">
        <v>822</v>
      </c>
      <c r="E58" s="22" t="s">
        <v>542</v>
      </c>
      <c r="F58" s="23" t="s">
        <v>837</v>
      </c>
      <c r="G58" s="79" t="s">
        <v>186</v>
      </c>
      <c r="H58" s="90" t="s">
        <v>742</v>
      </c>
      <c r="I58" s="94">
        <v>33620</v>
      </c>
      <c r="J58" s="23" t="str">
        <f ca="1">DATEDIF(I58,TODAY(),"y")&amp;" Tahun "&amp;DATEDIF(I58,TODAY(),"ym")&amp;" Bulan"</f>
        <v>33 Tahun 10 Bulan</v>
      </c>
      <c r="K58" s="23" t="s">
        <v>39</v>
      </c>
      <c r="L58" s="22" t="s">
        <v>166</v>
      </c>
      <c r="M58" s="23" t="s">
        <v>236</v>
      </c>
      <c r="N58" s="107" t="s">
        <v>481</v>
      </c>
      <c r="O58" s="193">
        <v>42794</v>
      </c>
      <c r="P58" s="34" t="str">
        <f t="shared" ca="1" si="1"/>
        <v>8 Tahun 8 Bulan</v>
      </c>
      <c r="Q58" s="12"/>
      <c r="R58" s="12"/>
      <c r="S58" s="12"/>
    </row>
    <row r="59" spans="1:19" ht="15.95" customHeight="1" x14ac:dyDescent="0.25">
      <c r="A59" s="182">
        <v>52</v>
      </c>
      <c r="B59" s="348" t="s">
        <v>1255</v>
      </c>
      <c r="C59" s="18" t="s">
        <v>65</v>
      </c>
      <c r="D59" s="211" t="s">
        <v>828</v>
      </c>
      <c r="E59" s="22" t="s">
        <v>542</v>
      </c>
      <c r="F59" s="23" t="s">
        <v>841</v>
      </c>
      <c r="G59" s="79" t="s">
        <v>186</v>
      </c>
      <c r="H59" s="90" t="s">
        <v>748</v>
      </c>
      <c r="I59" s="94">
        <v>34581</v>
      </c>
      <c r="J59" s="23" t="str">
        <f ca="1">DATEDIF(I59,TODAY(),"y")&amp;" Tahun "&amp;DATEDIF(I59,TODAY(),"ym")&amp;" Bulan"</f>
        <v>31 Tahun 2 Bulan</v>
      </c>
      <c r="K59" s="23" t="s">
        <v>39</v>
      </c>
      <c r="L59" s="22" t="s">
        <v>167</v>
      </c>
      <c r="M59" s="23" t="s">
        <v>297</v>
      </c>
      <c r="N59" s="107" t="s">
        <v>481</v>
      </c>
      <c r="O59" s="193">
        <v>42826</v>
      </c>
      <c r="P59" s="34" t="str">
        <f t="shared" ca="1" si="1"/>
        <v>8 Tahun 7 Bulan</v>
      </c>
      <c r="Q59" s="12"/>
      <c r="R59" s="12"/>
      <c r="S59" s="12"/>
    </row>
    <row r="60" spans="1:19" ht="15.95" customHeight="1" x14ac:dyDescent="0.25">
      <c r="A60" s="182">
        <v>53</v>
      </c>
      <c r="B60" s="23" t="s">
        <v>1180</v>
      </c>
      <c r="C60" s="23" t="s">
        <v>63</v>
      </c>
      <c r="D60" s="4" t="s">
        <v>860</v>
      </c>
      <c r="E60" s="42" t="s">
        <v>753</v>
      </c>
      <c r="F60" s="23" t="s">
        <v>875</v>
      </c>
      <c r="G60" s="79" t="s">
        <v>186</v>
      </c>
      <c r="H60" s="90" t="s">
        <v>742</v>
      </c>
      <c r="I60" s="94">
        <v>33312</v>
      </c>
      <c r="J60" s="23" t="str">
        <f t="shared" ref="J60:J78" ca="1" si="5">DATEDIF(I60,TODAY(),"y")&amp;" Tahun "&amp;DATEDIF(I60,TODAY(),"ym")&amp;" Bulan "</f>
        <v xml:space="preserve">34 Tahun 8 Bulan </v>
      </c>
      <c r="K60" s="23" t="s">
        <v>39</v>
      </c>
      <c r="L60" s="22" t="s">
        <v>167</v>
      </c>
      <c r="M60" s="23" t="s">
        <v>295</v>
      </c>
      <c r="N60" s="47" t="s">
        <v>485</v>
      </c>
      <c r="O60" s="194">
        <f>DATE(2017,4,3)</f>
        <v>42828</v>
      </c>
      <c r="P60" s="34" t="str">
        <f t="shared" ca="1" si="1"/>
        <v>8 Tahun 7 Bulan</v>
      </c>
      <c r="Q60" s="12"/>
      <c r="R60" s="12"/>
      <c r="S60" s="12"/>
    </row>
    <row r="61" spans="1:19" ht="15.95" customHeight="1" x14ac:dyDescent="0.25">
      <c r="A61" s="182">
        <v>54</v>
      </c>
      <c r="B61" s="23" t="s">
        <v>1302</v>
      </c>
      <c r="C61" s="23" t="s">
        <v>64</v>
      </c>
      <c r="D61" s="22" t="s">
        <v>1106</v>
      </c>
      <c r="E61" s="42" t="s">
        <v>753</v>
      </c>
      <c r="F61" s="23" t="s">
        <v>998</v>
      </c>
      <c r="G61" s="79" t="s">
        <v>186</v>
      </c>
      <c r="H61" s="90" t="s">
        <v>750</v>
      </c>
      <c r="I61" s="94">
        <v>33512</v>
      </c>
      <c r="J61" s="23" t="str">
        <f t="shared" ca="1" si="5"/>
        <v xml:space="preserve">34 Tahun 1 Bulan </v>
      </c>
      <c r="K61" s="23" t="s">
        <v>39</v>
      </c>
      <c r="L61" s="22" t="s">
        <v>166</v>
      </c>
      <c r="M61" s="23" t="s">
        <v>296</v>
      </c>
      <c r="N61" s="47" t="s">
        <v>1340</v>
      </c>
      <c r="O61" s="291">
        <v>42828</v>
      </c>
      <c r="P61" s="34" t="str">
        <f t="shared" ca="1" si="1"/>
        <v>8 Tahun 7 Bulan</v>
      </c>
      <c r="Q61" s="12"/>
      <c r="R61" s="12"/>
      <c r="S61" s="12"/>
    </row>
    <row r="62" spans="1:19" ht="15.95" customHeight="1" x14ac:dyDescent="0.25">
      <c r="A62" s="182">
        <v>55</v>
      </c>
      <c r="B62" s="23" t="s">
        <v>1321</v>
      </c>
      <c r="C62" s="23" t="s">
        <v>294</v>
      </c>
      <c r="D62" s="22"/>
      <c r="E62" s="42" t="s">
        <v>753</v>
      </c>
      <c r="F62" s="23" t="s">
        <v>999</v>
      </c>
      <c r="G62" s="79" t="s">
        <v>186</v>
      </c>
      <c r="H62" s="90" t="s">
        <v>742</v>
      </c>
      <c r="I62" s="94">
        <v>34079</v>
      </c>
      <c r="J62" s="23" t="str">
        <f t="shared" ca="1" si="5"/>
        <v xml:space="preserve">32 Tahun 7 Bulan </v>
      </c>
      <c r="K62" s="23" t="s">
        <v>39</v>
      </c>
      <c r="L62" s="22" t="s">
        <v>165</v>
      </c>
      <c r="M62" s="23" t="s">
        <v>225</v>
      </c>
      <c r="N62" s="47" t="s">
        <v>1340</v>
      </c>
      <c r="O62" s="196">
        <v>42828</v>
      </c>
      <c r="P62" s="34" t="str">
        <f t="shared" ca="1" si="1"/>
        <v>8 Tahun 7 Bulan</v>
      </c>
      <c r="Q62" s="12"/>
      <c r="R62" s="12"/>
      <c r="S62" s="12"/>
    </row>
    <row r="63" spans="1:19" ht="15.95" customHeight="1" x14ac:dyDescent="0.25">
      <c r="A63" s="182">
        <v>56</v>
      </c>
      <c r="B63" s="23" t="s">
        <v>1207</v>
      </c>
      <c r="C63" s="21" t="s">
        <v>62</v>
      </c>
      <c r="D63" s="22" t="s">
        <v>860</v>
      </c>
      <c r="E63" s="22" t="s">
        <v>753</v>
      </c>
      <c r="F63" s="21" t="s">
        <v>910</v>
      </c>
      <c r="G63" s="53" t="s">
        <v>186</v>
      </c>
      <c r="H63" s="250" t="s">
        <v>742</v>
      </c>
      <c r="I63" s="94">
        <v>32049</v>
      </c>
      <c r="J63" s="21" t="str">
        <f t="shared" ca="1" si="5"/>
        <v xml:space="preserve">38 Tahun 1 Bulan </v>
      </c>
      <c r="K63" s="23" t="s">
        <v>39</v>
      </c>
      <c r="L63" s="22" t="s">
        <v>167</v>
      </c>
      <c r="M63" s="23" t="s">
        <v>273</v>
      </c>
      <c r="N63" s="23" t="s">
        <v>473</v>
      </c>
      <c r="O63" s="356">
        <v>42828</v>
      </c>
      <c r="P63" s="34" t="str">
        <f t="shared" ca="1" si="1"/>
        <v>8 Tahun 7 Bulan</v>
      </c>
      <c r="Q63" s="12"/>
      <c r="R63" s="12"/>
      <c r="S63" s="12"/>
    </row>
    <row r="64" spans="1:19" ht="15.95" customHeight="1" x14ac:dyDescent="0.25">
      <c r="A64" s="182">
        <v>57</v>
      </c>
      <c r="B64" s="23" t="s">
        <v>1208</v>
      </c>
      <c r="C64" s="21" t="s">
        <v>66</v>
      </c>
      <c r="D64" s="22" t="s">
        <v>824</v>
      </c>
      <c r="E64" s="22" t="s">
        <v>753</v>
      </c>
      <c r="F64" s="21" t="s">
        <v>911</v>
      </c>
      <c r="G64" s="53" t="s">
        <v>186</v>
      </c>
      <c r="H64" s="250" t="s">
        <v>742</v>
      </c>
      <c r="I64" s="94">
        <v>32036</v>
      </c>
      <c r="J64" s="21" t="str">
        <f t="shared" ca="1" si="5"/>
        <v xml:space="preserve">38 Tahun 2 Bulan </v>
      </c>
      <c r="K64" s="23" t="s">
        <v>39</v>
      </c>
      <c r="L64" s="22" t="s">
        <v>166</v>
      </c>
      <c r="M64" s="23" t="s">
        <v>224</v>
      </c>
      <c r="N64" s="23" t="s">
        <v>473</v>
      </c>
      <c r="O64" s="355">
        <v>42828</v>
      </c>
      <c r="P64" s="34" t="str">
        <f t="shared" ca="1" si="1"/>
        <v>8 Tahun 7 Bulan</v>
      </c>
      <c r="Q64" s="12"/>
      <c r="R64" s="12"/>
      <c r="S64" s="12"/>
    </row>
    <row r="65" spans="1:19" ht="15.95" customHeight="1" x14ac:dyDescent="0.25">
      <c r="A65" s="182">
        <v>58</v>
      </c>
      <c r="B65" s="23" t="s">
        <v>1190</v>
      </c>
      <c r="C65" s="21" t="s">
        <v>71</v>
      </c>
      <c r="D65" s="22"/>
      <c r="E65" s="42" t="s">
        <v>753</v>
      </c>
      <c r="F65" s="21" t="s">
        <v>887</v>
      </c>
      <c r="G65" s="81" t="s">
        <v>187</v>
      </c>
      <c r="H65" s="96" t="s">
        <v>742</v>
      </c>
      <c r="I65" s="94">
        <v>36146</v>
      </c>
      <c r="J65" s="23" t="str">
        <f t="shared" ca="1" si="5"/>
        <v xml:space="preserve">26 Tahun 11 Bulan </v>
      </c>
      <c r="K65" s="21" t="s">
        <v>39</v>
      </c>
      <c r="L65" s="22" t="s">
        <v>169</v>
      </c>
      <c r="M65" s="23" t="s">
        <v>222</v>
      </c>
      <c r="N65" s="47" t="s">
        <v>485</v>
      </c>
      <c r="O65" s="293">
        <f>DATE(2017,6,30)</f>
        <v>42916</v>
      </c>
      <c r="P65" s="34" t="str">
        <f t="shared" ca="1" si="1"/>
        <v>8 Tahun 4 Bulan</v>
      </c>
      <c r="Q65" s="12"/>
      <c r="R65" s="12"/>
      <c r="S65" s="12"/>
    </row>
    <row r="66" spans="1:19" ht="15.95" customHeight="1" x14ac:dyDescent="0.25">
      <c r="A66" s="182">
        <v>59</v>
      </c>
      <c r="B66" s="23" t="s">
        <v>1237</v>
      </c>
      <c r="C66" s="18" t="s">
        <v>82</v>
      </c>
      <c r="D66" s="22"/>
      <c r="E66" s="22" t="s">
        <v>542</v>
      </c>
      <c r="F66" s="23" t="s">
        <v>957</v>
      </c>
      <c r="G66" s="79" t="s">
        <v>187</v>
      </c>
      <c r="H66" s="90" t="s">
        <v>742</v>
      </c>
      <c r="I66" s="94">
        <v>34599</v>
      </c>
      <c r="J66" s="23" t="str">
        <f t="shared" ca="1" si="5"/>
        <v xml:space="preserve">31 Tahun 1 Bulan </v>
      </c>
      <c r="K66" s="23" t="s">
        <v>39</v>
      </c>
      <c r="L66" s="22" t="s">
        <v>169</v>
      </c>
      <c r="M66" s="23" t="s">
        <v>232</v>
      </c>
      <c r="N66" s="47" t="s">
        <v>1340</v>
      </c>
      <c r="O66" s="294">
        <v>42916</v>
      </c>
      <c r="P66" s="34" t="str">
        <f t="shared" ca="1" si="1"/>
        <v>8 Tahun 4 Bulan</v>
      </c>
      <c r="Q66" s="12"/>
      <c r="R66" s="12"/>
      <c r="S66" s="12"/>
    </row>
    <row r="67" spans="1:19" ht="15.95" customHeight="1" x14ac:dyDescent="0.25">
      <c r="A67" s="182">
        <v>60</v>
      </c>
      <c r="B67" s="23" t="s">
        <v>1252</v>
      </c>
      <c r="C67" s="23" t="s">
        <v>86</v>
      </c>
      <c r="D67" s="22"/>
      <c r="E67" s="42" t="s">
        <v>753</v>
      </c>
      <c r="F67" s="23" t="s">
        <v>970</v>
      </c>
      <c r="G67" s="79" t="s">
        <v>187</v>
      </c>
      <c r="H67" s="90" t="s">
        <v>742</v>
      </c>
      <c r="I67" s="94">
        <v>28522</v>
      </c>
      <c r="J67" s="23" t="str">
        <f t="shared" ca="1" si="5"/>
        <v xml:space="preserve">47 Tahun 9 Bulan </v>
      </c>
      <c r="K67" s="23" t="s">
        <v>39</v>
      </c>
      <c r="L67" s="22" t="s">
        <v>169</v>
      </c>
      <c r="M67" s="23" t="s">
        <v>239</v>
      </c>
      <c r="N67" s="47" t="s">
        <v>1340</v>
      </c>
      <c r="O67" s="295">
        <v>42916</v>
      </c>
      <c r="P67" s="34" t="str">
        <f t="shared" ca="1" si="1"/>
        <v>8 Tahun 4 Bulan</v>
      </c>
      <c r="Q67" s="12"/>
      <c r="R67" s="12"/>
      <c r="S67" s="12"/>
    </row>
    <row r="68" spans="1:19" ht="15.95" customHeight="1" x14ac:dyDescent="0.25">
      <c r="A68" s="182">
        <v>61</v>
      </c>
      <c r="B68" s="23" t="s">
        <v>1269</v>
      </c>
      <c r="C68" s="23" t="s">
        <v>79</v>
      </c>
      <c r="D68" s="22" t="s">
        <v>823</v>
      </c>
      <c r="E68" s="42" t="s">
        <v>753</v>
      </c>
      <c r="F68" s="23" t="s">
        <v>979</v>
      </c>
      <c r="G68" s="79" t="s">
        <v>187</v>
      </c>
      <c r="H68" s="90" t="s">
        <v>749</v>
      </c>
      <c r="I68" s="94">
        <v>32990</v>
      </c>
      <c r="J68" s="23" t="str">
        <f t="shared" ca="1" si="5"/>
        <v xml:space="preserve">35 Tahun 6 Bulan </v>
      </c>
      <c r="K68" s="23" t="s">
        <v>39</v>
      </c>
      <c r="L68" s="22" t="s">
        <v>166</v>
      </c>
      <c r="M68" s="23" t="s">
        <v>233</v>
      </c>
      <c r="N68" s="47" t="s">
        <v>1340</v>
      </c>
      <c r="O68" s="294">
        <v>42916</v>
      </c>
      <c r="P68" s="34" t="str">
        <f t="shared" ca="1" si="1"/>
        <v>8 Tahun 4 Bulan</v>
      </c>
      <c r="Q68" s="12"/>
      <c r="R68" s="12"/>
      <c r="S68" s="12"/>
    </row>
    <row r="69" spans="1:19" ht="15.95" customHeight="1" x14ac:dyDescent="0.25">
      <c r="A69" s="182">
        <v>62</v>
      </c>
      <c r="B69" s="23" t="s">
        <v>1339</v>
      </c>
      <c r="C69" s="23" t="s">
        <v>1338</v>
      </c>
      <c r="D69" s="22" t="s">
        <v>822</v>
      </c>
      <c r="E69" s="42" t="s">
        <v>753</v>
      </c>
      <c r="F69" s="23" t="s">
        <v>1025</v>
      </c>
      <c r="G69" s="79" t="s">
        <v>187</v>
      </c>
      <c r="H69" s="90" t="s">
        <v>742</v>
      </c>
      <c r="I69" s="94">
        <v>33340</v>
      </c>
      <c r="J69" s="23" t="str">
        <f t="shared" ca="1" si="5"/>
        <v xml:space="preserve">34 Tahun 7 Bulan </v>
      </c>
      <c r="K69" s="23" t="s">
        <v>39</v>
      </c>
      <c r="L69" s="22" t="s">
        <v>166</v>
      </c>
      <c r="M69" s="23" t="s">
        <v>236</v>
      </c>
      <c r="N69" s="47" t="s">
        <v>1340</v>
      </c>
      <c r="O69" s="199">
        <v>42916</v>
      </c>
      <c r="P69" s="34" t="str">
        <f t="shared" ca="1" si="1"/>
        <v>8 Tahun 4 Bulan</v>
      </c>
      <c r="Q69" s="12"/>
      <c r="R69" s="12"/>
      <c r="S69" s="12"/>
    </row>
    <row r="70" spans="1:19" ht="15.95" customHeight="1" x14ac:dyDescent="0.25">
      <c r="A70" s="182">
        <v>63</v>
      </c>
      <c r="B70" s="23" t="s">
        <v>1343</v>
      </c>
      <c r="C70" s="23" t="s">
        <v>80</v>
      </c>
      <c r="D70" s="22"/>
      <c r="E70" s="42" t="s">
        <v>753</v>
      </c>
      <c r="F70" s="23" t="s">
        <v>1026</v>
      </c>
      <c r="G70" s="79" t="s">
        <v>187</v>
      </c>
      <c r="H70" s="90" t="s">
        <v>742</v>
      </c>
      <c r="I70" s="94">
        <v>35902</v>
      </c>
      <c r="J70" s="23" t="str">
        <f t="shared" ca="1" si="5"/>
        <v xml:space="preserve">27 Tahun 7 Bulan </v>
      </c>
      <c r="K70" s="23" t="s">
        <v>39</v>
      </c>
      <c r="L70" s="22" t="s">
        <v>165</v>
      </c>
      <c r="M70" s="23" t="s">
        <v>225</v>
      </c>
      <c r="N70" s="47" t="s">
        <v>1340</v>
      </c>
      <c r="O70" s="294">
        <v>42916</v>
      </c>
      <c r="P70" s="34" t="str">
        <f t="shared" ca="1" si="1"/>
        <v>8 Tahun 4 Bulan</v>
      </c>
      <c r="Q70" s="12"/>
      <c r="R70" s="12"/>
      <c r="S70" s="12"/>
    </row>
    <row r="71" spans="1:19" s="25" customFormat="1" ht="15.95" customHeight="1" x14ac:dyDescent="0.25">
      <c r="A71" s="182">
        <v>64</v>
      </c>
      <c r="B71" s="23" t="s">
        <v>1264</v>
      </c>
      <c r="C71" s="23" t="s">
        <v>74</v>
      </c>
      <c r="D71" s="22" t="s">
        <v>831</v>
      </c>
      <c r="E71" s="42" t="s">
        <v>753</v>
      </c>
      <c r="F71" s="23" t="s">
        <v>1092</v>
      </c>
      <c r="G71" s="79" t="s">
        <v>187</v>
      </c>
      <c r="H71" s="90" t="s">
        <v>742</v>
      </c>
      <c r="I71" s="94">
        <v>33801</v>
      </c>
      <c r="J71" s="23" t="str">
        <f t="shared" ca="1" si="5"/>
        <v xml:space="preserve">33 Tahun 4 Bulan </v>
      </c>
      <c r="K71" s="23" t="s">
        <v>39</v>
      </c>
      <c r="L71" s="22" t="s">
        <v>166</v>
      </c>
      <c r="M71" s="23" t="s">
        <v>244</v>
      </c>
      <c r="N71" s="47" t="s">
        <v>1340</v>
      </c>
      <c r="O71" s="294">
        <v>42916</v>
      </c>
      <c r="P71" s="34" t="str">
        <f t="shared" ca="1" si="1"/>
        <v>8 Tahun 4 Bulan</v>
      </c>
    </row>
    <row r="72" spans="1:19" ht="15.75" customHeight="1" x14ac:dyDescent="0.25">
      <c r="A72" s="182">
        <v>65</v>
      </c>
      <c r="B72" s="23" t="s">
        <v>1249</v>
      </c>
      <c r="C72" s="18" t="s">
        <v>85</v>
      </c>
      <c r="D72" s="22"/>
      <c r="E72" s="22" t="s">
        <v>542</v>
      </c>
      <c r="F72" s="23" t="s">
        <v>1095</v>
      </c>
      <c r="G72" s="79" t="s">
        <v>187</v>
      </c>
      <c r="H72" s="90" t="s">
        <v>742</v>
      </c>
      <c r="I72" s="94">
        <v>36113</v>
      </c>
      <c r="J72" s="23" t="str">
        <f t="shared" ca="1" si="5"/>
        <v xml:space="preserve">27 Tahun 0 Bulan </v>
      </c>
      <c r="K72" s="23" t="s">
        <v>39</v>
      </c>
      <c r="L72" s="22" t="s">
        <v>165</v>
      </c>
      <c r="M72" s="23" t="s">
        <v>254</v>
      </c>
      <c r="N72" s="47" t="s">
        <v>1340</v>
      </c>
      <c r="O72" s="294">
        <v>42916</v>
      </c>
      <c r="P72" s="34" t="str">
        <f t="shared" ref="P72:P135" ca="1" si="6">DATEDIF(O72,TODAY(),"y")&amp;" Tahun "&amp;DATEDIF(O72,TODAY(),"ym")&amp;" Bulan"</f>
        <v>8 Tahun 4 Bulan</v>
      </c>
      <c r="Q72" s="12"/>
      <c r="R72" s="12"/>
      <c r="S72" s="12"/>
    </row>
    <row r="73" spans="1:19" s="25" customFormat="1" ht="17.45" customHeight="1" x14ac:dyDescent="0.25">
      <c r="A73" s="182">
        <v>66</v>
      </c>
      <c r="B73" s="23" t="s">
        <v>1285</v>
      </c>
      <c r="C73" s="23" t="s">
        <v>813</v>
      </c>
      <c r="D73" s="22"/>
      <c r="E73" s="42" t="s">
        <v>753</v>
      </c>
      <c r="F73" s="23" t="s">
        <v>1103</v>
      </c>
      <c r="G73" s="79" t="s">
        <v>187</v>
      </c>
      <c r="H73" s="90" t="s">
        <v>742</v>
      </c>
      <c r="I73" s="94">
        <v>33734</v>
      </c>
      <c r="J73" s="23" t="str">
        <f t="shared" ca="1" si="5"/>
        <v xml:space="preserve">33 Tahun 6 Bulan </v>
      </c>
      <c r="K73" s="23" t="s">
        <v>39</v>
      </c>
      <c r="L73" s="22" t="s">
        <v>169</v>
      </c>
      <c r="M73" s="23"/>
      <c r="N73" s="47" t="s">
        <v>1340</v>
      </c>
      <c r="O73" s="295">
        <v>42916</v>
      </c>
      <c r="P73" s="34" t="str">
        <f t="shared" ca="1" si="6"/>
        <v>8 Tahun 4 Bulan</v>
      </c>
    </row>
    <row r="74" spans="1:19" ht="15.95" customHeight="1" x14ac:dyDescent="0.25">
      <c r="A74" s="182">
        <v>67</v>
      </c>
      <c r="B74" s="23" t="s">
        <v>1209</v>
      </c>
      <c r="C74" s="21" t="s">
        <v>67</v>
      </c>
      <c r="D74" s="22" t="s">
        <v>949</v>
      </c>
      <c r="E74" s="22" t="s">
        <v>753</v>
      </c>
      <c r="F74" s="21" t="s">
        <v>912</v>
      </c>
      <c r="G74" s="53" t="s">
        <v>187</v>
      </c>
      <c r="H74" s="250" t="s">
        <v>742</v>
      </c>
      <c r="I74" s="94">
        <v>30944</v>
      </c>
      <c r="J74" s="21" t="str">
        <f t="shared" ca="1" si="5"/>
        <v xml:space="preserve">41 Tahun 2 Bulan </v>
      </c>
      <c r="K74" s="23" t="s">
        <v>39</v>
      </c>
      <c r="L74" s="22" t="s">
        <v>166</v>
      </c>
      <c r="M74" s="23" t="s">
        <v>252</v>
      </c>
      <c r="N74" s="23" t="s">
        <v>473</v>
      </c>
      <c r="O74" s="356">
        <v>42916</v>
      </c>
      <c r="P74" s="34" t="str">
        <f t="shared" ca="1" si="6"/>
        <v>8 Tahun 4 Bulan</v>
      </c>
      <c r="Q74" s="12"/>
      <c r="R74" s="12"/>
      <c r="S74" s="12"/>
    </row>
    <row r="75" spans="1:19" ht="15.95" customHeight="1" x14ac:dyDescent="0.25">
      <c r="A75" s="182">
        <v>68</v>
      </c>
      <c r="B75" s="23" t="s">
        <v>1210</v>
      </c>
      <c r="C75" s="21" t="s">
        <v>70</v>
      </c>
      <c r="D75" s="22" t="s">
        <v>831</v>
      </c>
      <c r="E75" s="22" t="s">
        <v>753</v>
      </c>
      <c r="F75" s="21" t="s">
        <v>913</v>
      </c>
      <c r="G75" s="53" t="s">
        <v>187</v>
      </c>
      <c r="H75" s="250" t="s">
        <v>742</v>
      </c>
      <c r="I75" s="94">
        <v>34271</v>
      </c>
      <c r="J75" s="21" t="str">
        <f t="shared" ca="1" si="5"/>
        <v xml:space="preserve">32 Tahun 0 Bulan </v>
      </c>
      <c r="K75" s="23" t="s">
        <v>39</v>
      </c>
      <c r="L75" s="22" t="s">
        <v>166</v>
      </c>
      <c r="M75" s="23" t="s">
        <v>251</v>
      </c>
      <c r="N75" s="23" t="s">
        <v>473</v>
      </c>
      <c r="O75" s="356">
        <v>42916</v>
      </c>
      <c r="P75" s="34" t="str">
        <f t="shared" ca="1" si="6"/>
        <v>8 Tahun 4 Bulan</v>
      </c>
      <c r="Q75" s="12"/>
      <c r="R75" s="12"/>
      <c r="S75" s="12"/>
    </row>
    <row r="76" spans="1:19" ht="15.95" customHeight="1" x14ac:dyDescent="0.25">
      <c r="A76" s="182">
        <v>69</v>
      </c>
      <c r="B76" s="23" t="s">
        <v>1211</v>
      </c>
      <c r="C76" s="21" t="s">
        <v>83</v>
      </c>
      <c r="D76" s="22" t="s">
        <v>950</v>
      </c>
      <c r="E76" s="22" t="s">
        <v>753</v>
      </c>
      <c r="F76" s="21" t="s">
        <v>914</v>
      </c>
      <c r="G76" s="53" t="s">
        <v>187</v>
      </c>
      <c r="H76" s="250" t="s">
        <v>742</v>
      </c>
      <c r="I76" s="94">
        <v>33447</v>
      </c>
      <c r="J76" s="21" t="str">
        <f t="shared" ca="1" si="5"/>
        <v xml:space="preserve">34 Tahun 3 Bulan </v>
      </c>
      <c r="K76" s="23" t="s">
        <v>39</v>
      </c>
      <c r="L76" s="22" t="s">
        <v>166</v>
      </c>
      <c r="M76" s="23" t="s">
        <v>253</v>
      </c>
      <c r="N76" s="23" t="s">
        <v>473</v>
      </c>
      <c r="O76" s="355">
        <v>42916</v>
      </c>
      <c r="P76" s="34" t="str">
        <f t="shared" ca="1" si="6"/>
        <v>8 Tahun 4 Bulan</v>
      </c>
      <c r="Q76" s="12"/>
      <c r="R76" s="12"/>
      <c r="S76" s="12"/>
    </row>
    <row r="77" spans="1:19" ht="15.95" customHeight="1" x14ac:dyDescent="0.25">
      <c r="A77" s="182">
        <v>70</v>
      </c>
      <c r="B77" s="23" t="s">
        <v>1213</v>
      </c>
      <c r="C77" s="21" t="s">
        <v>945</v>
      </c>
      <c r="D77" s="22"/>
      <c r="E77" s="22" t="s">
        <v>753</v>
      </c>
      <c r="F77" s="21" t="s">
        <v>915</v>
      </c>
      <c r="G77" s="53" t="s">
        <v>187</v>
      </c>
      <c r="H77" s="250" t="s">
        <v>742</v>
      </c>
      <c r="I77" s="94">
        <v>35429</v>
      </c>
      <c r="J77" s="21" t="str">
        <f t="shared" ca="1" si="5"/>
        <v xml:space="preserve">28 Tahun 10 Bulan </v>
      </c>
      <c r="K77" s="23" t="s">
        <v>39</v>
      </c>
      <c r="L77" s="22" t="s">
        <v>169</v>
      </c>
      <c r="M77" s="23" t="s">
        <v>239</v>
      </c>
      <c r="N77" s="23" t="s">
        <v>473</v>
      </c>
      <c r="O77" s="355">
        <v>42916</v>
      </c>
      <c r="P77" s="34" t="str">
        <f t="shared" ca="1" si="6"/>
        <v>8 Tahun 4 Bulan</v>
      </c>
      <c r="Q77" s="12"/>
      <c r="R77" s="12"/>
      <c r="S77" s="12"/>
    </row>
    <row r="78" spans="1:19" ht="15.95" customHeight="1" x14ac:dyDescent="0.25">
      <c r="A78" s="182">
        <v>71</v>
      </c>
      <c r="B78" s="23" t="s">
        <v>1212</v>
      </c>
      <c r="C78" s="21" t="s">
        <v>84</v>
      </c>
      <c r="D78" s="22"/>
      <c r="E78" s="22" t="s">
        <v>753</v>
      </c>
      <c r="F78" s="21" t="s">
        <v>916</v>
      </c>
      <c r="G78" s="53" t="s">
        <v>187</v>
      </c>
      <c r="H78" s="250" t="s">
        <v>742</v>
      </c>
      <c r="I78" s="94">
        <v>35936</v>
      </c>
      <c r="J78" s="21" t="str">
        <f t="shared" ca="1" si="5"/>
        <v xml:space="preserve">27 Tahun 5 Bulan </v>
      </c>
      <c r="K78" s="23" t="s">
        <v>39</v>
      </c>
      <c r="L78" s="22" t="s">
        <v>165</v>
      </c>
      <c r="M78" s="23" t="s">
        <v>225</v>
      </c>
      <c r="N78" s="23" t="s">
        <v>473</v>
      </c>
      <c r="O78" s="355">
        <v>42916</v>
      </c>
      <c r="P78" s="34" t="str">
        <f t="shared" ca="1" si="6"/>
        <v>8 Tahun 4 Bulan</v>
      </c>
      <c r="Q78" s="12"/>
      <c r="R78" s="12"/>
      <c r="S78" s="12"/>
    </row>
    <row r="79" spans="1:19" ht="15.95" customHeight="1" x14ac:dyDescent="0.25">
      <c r="A79" s="182">
        <v>72</v>
      </c>
      <c r="B79" s="348" t="s">
        <v>1156</v>
      </c>
      <c r="C79" s="18" t="s">
        <v>829</v>
      </c>
      <c r="D79" s="22" t="s">
        <v>823</v>
      </c>
      <c r="E79" s="22" t="s">
        <v>542</v>
      </c>
      <c r="F79" s="23" t="s">
        <v>88</v>
      </c>
      <c r="G79" s="79" t="s">
        <v>188</v>
      </c>
      <c r="H79" s="90" t="s">
        <v>745</v>
      </c>
      <c r="I79" s="94">
        <v>31985</v>
      </c>
      <c r="J79" s="23" t="str">
        <f ca="1">DATEDIF(I79,TODAY(),"y")&amp;" Tahun "&amp;DATEDIF(I79,TODAY(),"ym")&amp;" Bulan"</f>
        <v>38 Tahun 3 Bulan</v>
      </c>
      <c r="K79" s="23" t="s">
        <v>39</v>
      </c>
      <c r="L79" s="22" t="s">
        <v>166</v>
      </c>
      <c r="M79" s="23" t="s">
        <v>233</v>
      </c>
      <c r="N79" s="107" t="s">
        <v>481</v>
      </c>
      <c r="O79" s="296">
        <v>43009</v>
      </c>
      <c r="P79" s="34" t="str">
        <f t="shared" ca="1" si="6"/>
        <v>8 Tahun 1 Bulan</v>
      </c>
      <c r="Q79" s="12"/>
      <c r="R79" s="12"/>
      <c r="S79" s="12"/>
    </row>
    <row r="80" spans="1:19" ht="15.95" customHeight="1" x14ac:dyDescent="0.25">
      <c r="A80" s="182">
        <v>73</v>
      </c>
      <c r="B80" s="348" t="s">
        <v>1162</v>
      </c>
      <c r="C80" s="23" t="s">
        <v>486</v>
      </c>
      <c r="D80" s="22"/>
      <c r="E80" s="22" t="s">
        <v>753</v>
      </c>
      <c r="F80" s="23" t="s">
        <v>845</v>
      </c>
      <c r="G80" s="79" t="s">
        <v>188</v>
      </c>
      <c r="H80" s="90" t="s">
        <v>742</v>
      </c>
      <c r="I80" s="94">
        <v>35053</v>
      </c>
      <c r="J80" s="23" t="str">
        <f ca="1">DATEDIF(I80,TODAY(),"y")&amp;" Tahun "&amp;DATEDIF(I80,TODAY(),"ym")&amp;" Bulan"</f>
        <v>29 Tahun 11 Bulan</v>
      </c>
      <c r="K80" s="23" t="s">
        <v>39</v>
      </c>
      <c r="L80" s="22" t="s">
        <v>169</v>
      </c>
      <c r="M80" s="23" t="s">
        <v>222</v>
      </c>
      <c r="N80" s="107" t="s">
        <v>481</v>
      </c>
      <c r="O80" s="296">
        <v>43009</v>
      </c>
      <c r="P80" s="34" t="str">
        <f t="shared" ca="1" si="6"/>
        <v>8 Tahun 1 Bulan</v>
      </c>
      <c r="Q80" s="12"/>
      <c r="R80" s="12"/>
      <c r="S80" s="12"/>
    </row>
    <row r="81" spans="1:19" ht="15.95" customHeight="1" x14ac:dyDescent="0.25">
      <c r="A81" s="182">
        <v>74</v>
      </c>
      <c r="B81" s="23" t="s">
        <v>1181</v>
      </c>
      <c r="C81" s="23" t="s">
        <v>98</v>
      </c>
      <c r="D81" s="22"/>
      <c r="E81" s="42" t="s">
        <v>753</v>
      </c>
      <c r="F81" s="23" t="s">
        <v>876</v>
      </c>
      <c r="G81" s="79" t="s">
        <v>188</v>
      </c>
      <c r="H81" s="90" t="s">
        <v>742</v>
      </c>
      <c r="I81" s="94">
        <v>30522</v>
      </c>
      <c r="J81" s="23" t="str">
        <f t="shared" ref="J81:J104" ca="1" si="7">DATEDIF(I81,TODAY(),"y")&amp;" Tahun "&amp;DATEDIF(I81,TODAY(),"ym")&amp;" Bulan "</f>
        <v xml:space="preserve">42 Tahun 3 Bulan </v>
      </c>
      <c r="K81" s="23" t="s">
        <v>39</v>
      </c>
      <c r="L81" s="22" t="s">
        <v>169</v>
      </c>
      <c r="M81" s="23" t="s">
        <v>239</v>
      </c>
      <c r="N81" s="47" t="s">
        <v>485</v>
      </c>
      <c r="O81" s="297">
        <f>DATE(2017,10,1)</f>
        <v>43009</v>
      </c>
      <c r="P81" s="34" t="str">
        <f t="shared" ca="1" si="6"/>
        <v>8 Tahun 1 Bulan</v>
      </c>
      <c r="Q81" s="12"/>
      <c r="R81" s="12"/>
      <c r="S81" s="12"/>
    </row>
    <row r="82" spans="1:19" ht="15.95" customHeight="1" x14ac:dyDescent="0.25">
      <c r="A82" s="182">
        <v>75</v>
      </c>
      <c r="B82" s="23" t="s">
        <v>1194</v>
      </c>
      <c r="C82" s="23" t="s">
        <v>862</v>
      </c>
      <c r="D82" s="22" t="s">
        <v>860</v>
      </c>
      <c r="E82" s="42" t="s">
        <v>753</v>
      </c>
      <c r="F82" s="23" t="s">
        <v>891</v>
      </c>
      <c r="G82" s="79" t="s">
        <v>188</v>
      </c>
      <c r="H82" s="90" t="s">
        <v>742</v>
      </c>
      <c r="I82" s="94">
        <v>34375</v>
      </c>
      <c r="J82" s="23" t="str">
        <f t="shared" ca="1" si="7"/>
        <v xml:space="preserve">31 Tahun 9 Bulan </v>
      </c>
      <c r="K82" s="23" t="s">
        <v>39</v>
      </c>
      <c r="L82" s="22" t="s">
        <v>167</v>
      </c>
      <c r="M82" s="23" t="s">
        <v>239</v>
      </c>
      <c r="N82" s="47" t="s">
        <v>485</v>
      </c>
      <c r="O82" s="297">
        <f>DATE(2017,10,1)</f>
        <v>43009</v>
      </c>
      <c r="P82" s="34" t="str">
        <f t="shared" ca="1" si="6"/>
        <v>8 Tahun 1 Bulan</v>
      </c>
      <c r="Q82" s="12"/>
      <c r="R82" s="12"/>
      <c r="S82" s="12"/>
    </row>
    <row r="83" spans="1:19" ht="15.95" customHeight="1" x14ac:dyDescent="0.25">
      <c r="A83" s="182">
        <v>76</v>
      </c>
      <c r="B83" s="23" t="s">
        <v>1258</v>
      </c>
      <c r="C83" s="23" t="s">
        <v>803</v>
      </c>
      <c r="D83" s="22"/>
      <c r="E83" s="42" t="s">
        <v>753</v>
      </c>
      <c r="F83" s="23" t="s">
        <v>972</v>
      </c>
      <c r="G83" s="79" t="s">
        <v>188</v>
      </c>
      <c r="H83" s="90" t="s">
        <v>742</v>
      </c>
      <c r="I83" s="94">
        <v>34503</v>
      </c>
      <c r="J83" s="23" t="str">
        <f t="shared" ca="1" si="7"/>
        <v xml:space="preserve">31 Tahun 5 Bulan </v>
      </c>
      <c r="K83" s="23" t="s">
        <v>39</v>
      </c>
      <c r="L83" s="22" t="s">
        <v>165</v>
      </c>
      <c r="M83" s="23" t="s">
        <v>225</v>
      </c>
      <c r="N83" s="47" t="s">
        <v>1340</v>
      </c>
      <c r="O83" s="198">
        <v>43009</v>
      </c>
      <c r="P83" s="34" t="str">
        <f t="shared" ca="1" si="6"/>
        <v>8 Tahun 1 Bulan</v>
      </c>
      <c r="Q83" s="12"/>
      <c r="R83" s="12"/>
      <c r="S83" s="12"/>
    </row>
    <row r="84" spans="1:19" ht="15.95" customHeight="1" x14ac:dyDescent="0.25">
      <c r="A84" s="182">
        <v>77</v>
      </c>
      <c r="B84" s="23" t="s">
        <v>1260</v>
      </c>
      <c r="C84" s="23" t="s">
        <v>91</v>
      </c>
      <c r="D84" s="22"/>
      <c r="E84" s="42" t="s">
        <v>753</v>
      </c>
      <c r="F84" s="23" t="s">
        <v>974</v>
      </c>
      <c r="G84" s="79" t="s">
        <v>188</v>
      </c>
      <c r="H84" s="90" t="s">
        <v>742</v>
      </c>
      <c r="I84" s="94">
        <v>34588</v>
      </c>
      <c r="J84" s="23" t="str">
        <f t="shared" ca="1" si="7"/>
        <v xml:space="preserve">31 Tahun 2 Bulan </v>
      </c>
      <c r="K84" s="23" t="s">
        <v>39</v>
      </c>
      <c r="L84" s="22" t="s">
        <v>169</v>
      </c>
      <c r="M84" s="23" t="s">
        <v>239</v>
      </c>
      <c r="N84" s="47" t="s">
        <v>1340</v>
      </c>
      <c r="O84" s="198">
        <v>43009</v>
      </c>
      <c r="P84" s="34" t="str">
        <f t="shared" ca="1" si="6"/>
        <v>8 Tahun 1 Bulan</v>
      </c>
      <c r="Q84" s="12"/>
      <c r="R84" s="12"/>
      <c r="S84" s="12"/>
    </row>
    <row r="85" spans="1:19" ht="15.95" customHeight="1" x14ac:dyDescent="0.25">
      <c r="A85" s="182">
        <v>78</v>
      </c>
      <c r="B85" s="23" t="s">
        <v>1268</v>
      </c>
      <c r="C85" s="23" t="s">
        <v>97</v>
      </c>
      <c r="D85" s="22"/>
      <c r="E85" s="42" t="s">
        <v>753</v>
      </c>
      <c r="F85" s="23" t="s">
        <v>978</v>
      </c>
      <c r="G85" s="79" t="s">
        <v>188</v>
      </c>
      <c r="H85" s="90" t="s">
        <v>746</v>
      </c>
      <c r="I85" s="94">
        <v>33562</v>
      </c>
      <c r="J85" s="23" t="str">
        <f t="shared" ca="1" si="7"/>
        <v xml:space="preserve">34 Tahun 0 Bulan </v>
      </c>
      <c r="K85" s="23" t="s">
        <v>39</v>
      </c>
      <c r="L85" s="22" t="s">
        <v>165</v>
      </c>
      <c r="M85" s="23" t="s">
        <v>225</v>
      </c>
      <c r="N85" s="47" t="s">
        <v>1340</v>
      </c>
      <c r="O85" s="198">
        <v>43009</v>
      </c>
      <c r="P85" s="34" t="str">
        <f t="shared" ca="1" si="6"/>
        <v>8 Tahun 1 Bulan</v>
      </c>
      <c r="Q85" s="12"/>
      <c r="R85" s="12"/>
      <c r="S85" s="12"/>
    </row>
    <row r="86" spans="1:19" ht="15.95" customHeight="1" x14ac:dyDescent="0.25">
      <c r="A86" s="182">
        <v>79</v>
      </c>
      <c r="B86" s="23" t="s">
        <v>1328</v>
      </c>
      <c r="C86" s="23" t="s">
        <v>256</v>
      </c>
      <c r="D86" s="22"/>
      <c r="E86" s="42" t="s">
        <v>753</v>
      </c>
      <c r="F86" s="23" t="s">
        <v>1015</v>
      </c>
      <c r="G86" s="79" t="s">
        <v>188</v>
      </c>
      <c r="H86" s="90" t="s">
        <v>742</v>
      </c>
      <c r="I86" s="94">
        <v>35593</v>
      </c>
      <c r="J86" s="23" t="str">
        <f t="shared" ca="1" si="7"/>
        <v xml:space="preserve">28 Tahun 5 Bulan </v>
      </c>
      <c r="K86" s="23" t="s">
        <v>39</v>
      </c>
      <c r="L86" s="22" t="s">
        <v>165</v>
      </c>
      <c r="M86" s="23" t="s">
        <v>225</v>
      </c>
      <c r="N86" s="47" t="s">
        <v>1340</v>
      </c>
      <c r="O86" s="198">
        <v>43009</v>
      </c>
      <c r="P86" s="34" t="str">
        <f t="shared" ca="1" si="6"/>
        <v>8 Tahun 1 Bulan</v>
      </c>
      <c r="Q86" s="12"/>
      <c r="R86" s="12"/>
      <c r="S86" s="12"/>
    </row>
    <row r="87" spans="1:19" ht="15.95" customHeight="1" x14ac:dyDescent="0.25">
      <c r="A87" s="182">
        <v>80</v>
      </c>
      <c r="B87" s="23" t="s">
        <v>1329</v>
      </c>
      <c r="C87" s="23" t="s">
        <v>92</v>
      </c>
      <c r="D87" s="22"/>
      <c r="E87" s="42" t="s">
        <v>753</v>
      </c>
      <c r="F87" s="23" t="s">
        <v>1016</v>
      </c>
      <c r="G87" s="79" t="s">
        <v>188</v>
      </c>
      <c r="H87" s="90" t="s">
        <v>742</v>
      </c>
      <c r="I87" s="94">
        <v>34141</v>
      </c>
      <c r="J87" s="23" t="str">
        <f t="shared" ca="1" si="7"/>
        <v xml:space="preserve">32 Tahun 4 Bulan </v>
      </c>
      <c r="K87" s="23" t="s">
        <v>39</v>
      </c>
      <c r="L87" s="22" t="s">
        <v>165</v>
      </c>
      <c r="M87" s="23" t="s">
        <v>225</v>
      </c>
      <c r="N87" s="47" t="s">
        <v>1340</v>
      </c>
      <c r="O87" s="198">
        <v>43009</v>
      </c>
      <c r="P87" s="34" t="str">
        <f t="shared" ca="1" si="6"/>
        <v>8 Tahun 1 Bulan</v>
      </c>
      <c r="Q87" s="12"/>
      <c r="R87" s="12"/>
      <c r="S87" s="12"/>
    </row>
    <row r="88" spans="1:19" ht="15.95" customHeight="1" x14ac:dyDescent="0.25">
      <c r="A88" s="182">
        <v>81</v>
      </c>
      <c r="B88" s="23" t="s">
        <v>1366</v>
      </c>
      <c r="C88" s="23" t="s">
        <v>99</v>
      </c>
      <c r="D88" s="22"/>
      <c r="E88" s="42" t="s">
        <v>753</v>
      </c>
      <c r="F88" s="23" t="s">
        <v>1050</v>
      </c>
      <c r="G88" s="79" t="s">
        <v>188</v>
      </c>
      <c r="H88" s="90" t="s">
        <v>742</v>
      </c>
      <c r="I88" s="94">
        <v>33231</v>
      </c>
      <c r="J88" s="23" t="str">
        <f t="shared" ca="1" si="7"/>
        <v xml:space="preserve">34 Tahun 10 Bulan </v>
      </c>
      <c r="K88" s="23" t="s">
        <v>39</v>
      </c>
      <c r="L88" s="22" t="s">
        <v>165</v>
      </c>
      <c r="M88" s="23" t="s">
        <v>225</v>
      </c>
      <c r="N88" s="47" t="s">
        <v>1340</v>
      </c>
      <c r="O88" s="198">
        <v>43009</v>
      </c>
      <c r="P88" s="34" t="str">
        <f t="shared" ca="1" si="6"/>
        <v>8 Tahun 1 Bulan</v>
      </c>
      <c r="Q88" s="12"/>
      <c r="R88" s="12"/>
      <c r="S88" s="12"/>
    </row>
    <row r="89" spans="1:19" ht="15.95" customHeight="1" x14ac:dyDescent="0.25">
      <c r="A89" s="182">
        <v>82</v>
      </c>
      <c r="B89" s="23" t="s">
        <v>1214</v>
      </c>
      <c r="C89" s="21" t="s">
        <v>87</v>
      </c>
      <c r="D89" s="22"/>
      <c r="E89" s="22" t="s">
        <v>753</v>
      </c>
      <c r="F89" s="21" t="s">
        <v>917</v>
      </c>
      <c r="G89" s="53" t="s">
        <v>188</v>
      </c>
      <c r="H89" s="250" t="s">
        <v>742</v>
      </c>
      <c r="I89" s="94">
        <v>34787</v>
      </c>
      <c r="J89" s="21" t="str">
        <f t="shared" ca="1" si="7"/>
        <v xml:space="preserve">30 Tahun 7 Bulan </v>
      </c>
      <c r="K89" s="23" t="s">
        <v>39</v>
      </c>
      <c r="L89" s="22" t="s">
        <v>169</v>
      </c>
      <c r="M89" s="23" t="s">
        <v>222</v>
      </c>
      <c r="N89" s="23" t="s">
        <v>473</v>
      </c>
      <c r="O89" s="355">
        <v>43009</v>
      </c>
      <c r="P89" s="34" t="str">
        <f t="shared" ca="1" si="6"/>
        <v>8 Tahun 1 Bulan</v>
      </c>
      <c r="Q89" s="12"/>
      <c r="R89" s="12"/>
      <c r="S89" s="12"/>
    </row>
    <row r="90" spans="1:19" ht="15.95" customHeight="1" x14ac:dyDescent="0.25">
      <c r="A90" s="182">
        <v>83</v>
      </c>
      <c r="B90" s="23" t="s">
        <v>1215</v>
      </c>
      <c r="C90" s="20" t="s">
        <v>951</v>
      </c>
      <c r="D90" s="22" t="s">
        <v>831</v>
      </c>
      <c r="E90" s="22" t="s">
        <v>542</v>
      </c>
      <c r="F90" s="21" t="s">
        <v>918</v>
      </c>
      <c r="G90" s="53" t="s">
        <v>188</v>
      </c>
      <c r="H90" s="250" t="s">
        <v>749</v>
      </c>
      <c r="I90" s="94">
        <v>33648</v>
      </c>
      <c r="J90" s="21" t="str">
        <f t="shared" ca="1" si="7"/>
        <v xml:space="preserve">33 Tahun 9 Bulan </v>
      </c>
      <c r="K90" s="23" t="s">
        <v>39</v>
      </c>
      <c r="L90" s="22" t="s">
        <v>166</v>
      </c>
      <c r="M90" s="23" t="s">
        <v>255</v>
      </c>
      <c r="N90" s="23" t="s">
        <v>473</v>
      </c>
      <c r="O90" s="355">
        <v>43009</v>
      </c>
      <c r="P90" s="34" t="str">
        <f t="shared" ca="1" si="6"/>
        <v>8 Tahun 1 Bulan</v>
      </c>
      <c r="Q90" s="12"/>
      <c r="R90" s="12"/>
      <c r="S90" s="12"/>
    </row>
    <row r="91" spans="1:19" ht="15.95" customHeight="1" x14ac:dyDescent="0.25">
      <c r="A91" s="182">
        <v>84</v>
      </c>
      <c r="B91" s="23" t="s">
        <v>1216</v>
      </c>
      <c r="C91" s="21" t="s">
        <v>953</v>
      </c>
      <c r="D91" s="22" t="s">
        <v>831</v>
      </c>
      <c r="E91" s="22" t="s">
        <v>753</v>
      </c>
      <c r="F91" s="21" t="s">
        <v>920</v>
      </c>
      <c r="G91" s="53" t="s">
        <v>188</v>
      </c>
      <c r="H91" s="250" t="s">
        <v>742</v>
      </c>
      <c r="I91" s="94">
        <v>33075</v>
      </c>
      <c r="J91" s="21" t="str">
        <f t="shared" ca="1" si="7"/>
        <v xml:space="preserve">35 Tahun 3 Bulan </v>
      </c>
      <c r="K91" s="23" t="s">
        <v>39</v>
      </c>
      <c r="L91" s="22" t="s">
        <v>166</v>
      </c>
      <c r="M91" s="23" t="s">
        <v>255</v>
      </c>
      <c r="N91" s="23" t="s">
        <v>473</v>
      </c>
      <c r="O91" s="355">
        <v>43009</v>
      </c>
      <c r="P91" s="34" t="str">
        <f t="shared" ca="1" si="6"/>
        <v>8 Tahun 1 Bulan</v>
      </c>
      <c r="Q91" s="12"/>
      <c r="R91" s="12"/>
      <c r="S91" s="12"/>
    </row>
    <row r="92" spans="1:19" ht="15.95" customHeight="1" x14ac:dyDescent="0.25">
      <c r="A92" s="182">
        <v>85</v>
      </c>
      <c r="B92" s="23" t="s">
        <v>1217</v>
      </c>
      <c r="C92" s="21" t="s">
        <v>94</v>
      </c>
      <c r="D92" s="22"/>
      <c r="E92" s="22" t="s">
        <v>753</v>
      </c>
      <c r="F92" s="21" t="s">
        <v>921</v>
      </c>
      <c r="G92" s="53" t="s">
        <v>188</v>
      </c>
      <c r="H92" s="250" t="s">
        <v>742</v>
      </c>
      <c r="I92" s="94">
        <v>33094</v>
      </c>
      <c r="J92" s="21" t="str">
        <f t="shared" ca="1" si="7"/>
        <v xml:space="preserve">35 Tahun 3 Bulan </v>
      </c>
      <c r="K92" s="23" t="s">
        <v>39</v>
      </c>
      <c r="L92" s="22" t="s">
        <v>169</v>
      </c>
      <c r="M92" s="23" t="s">
        <v>222</v>
      </c>
      <c r="N92" s="23" t="s">
        <v>473</v>
      </c>
      <c r="O92" s="355">
        <v>43009</v>
      </c>
      <c r="P92" s="34" t="str">
        <f t="shared" ca="1" si="6"/>
        <v>8 Tahun 1 Bulan</v>
      </c>
      <c r="Q92" s="12"/>
      <c r="R92" s="12"/>
      <c r="S92" s="12"/>
    </row>
    <row r="93" spans="1:19" ht="15.95" customHeight="1" x14ac:dyDescent="0.25">
      <c r="A93" s="182">
        <v>86</v>
      </c>
      <c r="B93" s="23" t="s">
        <v>1219</v>
      </c>
      <c r="C93" s="21" t="s">
        <v>1218</v>
      </c>
      <c r="D93" s="22"/>
      <c r="E93" s="22" t="s">
        <v>753</v>
      </c>
      <c r="F93" s="21" t="s">
        <v>922</v>
      </c>
      <c r="G93" s="53" t="s">
        <v>188</v>
      </c>
      <c r="H93" s="250" t="s">
        <v>749</v>
      </c>
      <c r="I93" s="94">
        <v>36227</v>
      </c>
      <c r="J93" s="21" t="str">
        <f t="shared" ca="1" si="7"/>
        <v xml:space="preserve">26 Tahun 8 Bulan </v>
      </c>
      <c r="K93" s="23" t="s">
        <v>39</v>
      </c>
      <c r="L93" s="22" t="s">
        <v>169</v>
      </c>
      <c r="M93" s="23" t="s">
        <v>239</v>
      </c>
      <c r="N93" s="23" t="s">
        <v>473</v>
      </c>
      <c r="O93" s="356">
        <v>43009</v>
      </c>
      <c r="P93" s="34" t="str">
        <f t="shared" ca="1" si="6"/>
        <v>8 Tahun 1 Bulan</v>
      </c>
      <c r="Q93" s="12"/>
      <c r="R93" s="12"/>
      <c r="S93" s="12"/>
    </row>
    <row r="94" spans="1:19" ht="15.95" customHeight="1" x14ac:dyDescent="0.25">
      <c r="A94" s="182">
        <v>87</v>
      </c>
      <c r="B94" s="23" t="s">
        <v>1220</v>
      </c>
      <c r="C94" s="21" t="s">
        <v>816</v>
      </c>
      <c r="D94" s="22"/>
      <c r="E94" s="22" t="s">
        <v>753</v>
      </c>
      <c r="F94" s="21" t="s">
        <v>923</v>
      </c>
      <c r="G94" s="53" t="s">
        <v>188</v>
      </c>
      <c r="H94" s="250" t="s">
        <v>742</v>
      </c>
      <c r="I94" s="94">
        <v>30877</v>
      </c>
      <c r="J94" s="21" t="str">
        <f t="shared" ca="1" si="7"/>
        <v xml:space="preserve">41 Tahun 4 Bulan </v>
      </c>
      <c r="K94" s="23" t="s">
        <v>39</v>
      </c>
      <c r="L94" s="22" t="s">
        <v>165</v>
      </c>
      <c r="M94" s="23" t="s">
        <v>225</v>
      </c>
      <c r="N94" s="23" t="s">
        <v>473</v>
      </c>
      <c r="O94" s="355">
        <v>43009</v>
      </c>
      <c r="P94" s="34" t="str">
        <f t="shared" ca="1" si="6"/>
        <v>8 Tahun 1 Bulan</v>
      </c>
      <c r="Q94" s="12"/>
      <c r="R94" s="12"/>
      <c r="S94" s="12"/>
    </row>
    <row r="95" spans="1:19" ht="15.75" customHeight="1" x14ac:dyDescent="0.25">
      <c r="A95" s="182">
        <v>88</v>
      </c>
      <c r="B95" s="23" t="s">
        <v>1266</v>
      </c>
      <c r="C95" s="23" t="s">
        <v>810</v>
      </c>
      <c r="D95" s="22"/>
      <c r="E95" s="42" t="s">
        <v>753</v>
      </c>
      <c r="F95" s="23" t="s">
        <v>1019</v>
      </c>
      <c r="G95" s="79" t="s">
        <v>188</v>
      </c>
      <c r="H95" s="90" t="s">
        <v>742</v>
      </c>
      <c r="I95" s="94">
        <v>35229</v>
      </c>
      <c r="J95" s="23" t="str">
        <f t="shared" ca="1" si="7"/>
        <v xml:space="preserve">29 Tahun 5 Bulan </v>
      </c>
      <c r="K95" s="23" t="s">
        <v>39</v>
      </c>
      <c r="L95" s="22" t="s">
        <v>165</v>
      </c>
      <c r="M95" s="23" t="s">
        <v>225</v>
      </c>
      <c r="N95" s="47" t="s">
        <v>445</v>
      </c>
      <c r="O95" s="198">
        <v>43009</v>
      </c>
      <c r="P95" s="34" t="str">
        <f t="shared" ca="1" si="6"/>
        <v>8 Tahun 1 Bulan</v>
      </c>
      <c r="Q95" s="12"/>
      <c r="R95" s="12"/>
      <c r="S95" s="12"/>
    </row>
    <row r="96" spans="1:19" ht="15.95" customHeight="1" x14ac:dyDescent="0.25">
      <c r="A96" s="182">
        <v>89</v>
      </c>
      <c r="B96" s="23" t="s">
        <v>1184</v>
      </c>
      <c r="C96" s="23" t="s">
        <v>101</v>
      </c>
      <c r="D96" s="22"/>
      <c r="E96" s="42" t="s">
        <v>753</v>
      </c>
      <c r="F96" s="23" t="s">
        <v>102</v>
      </c>
      <c r="G96" s="79" t="s">
        <v>188</v>
      </c>
      <c r="H96" s="90" t="s">
        <v>742</v>
      </c>
      <c r="I96" s="94">
        <v>31675</v>
      </c>
      <c r="J96" s="23" t="str">
        <f t="shared" ca="1" si="7"/>
        <v xml:space="preserve">39 Tahun 2 Bulan </v>
      </c>
      <c r="K96" s="23" t="s">
        <v>39</v>
      </c>
      <c r="L96" s="22" t="s">
        <v>165</v>
      </c>
      <c r="M96" s="23" t="s">
        <v>225</v>
      </c>
      <c r="N96" s="47" t="s">
        <v>485</v>
      </c>
      <c r="O96" s="297">
        <f>DATE(2017,11,1)</f>
        <v>43040</v>
      </c>
      <c r="P96" s="34" t="str">
        <f t="shared" ca="1" si="6"/>
        <v>8 Tahun 0 Bulan</v>
      </c>
      <c r="Q96" s="12"/>
      <c r="R96" s="12"/>
      <c r="S96" s="12"/>
    </row>
    <row r="97" spans="1:19" ht="15.95" customHeight="1" x14ac:dyDescent="0.25">
      <c r="A97" s="182">
        <v>90</v>
      </c>
      <c r="B97" s="23" t="s">
        <v>1257</v>
      </c>
      <c r="C97" s="23" t="s">
        <v>100</v>
      </c>
      <c r="D97" s="22"/>
      <c r="E97" s="42" t="s">
        <v>753</v>
      </c>
      <c r="F97" s="23" t="s">
        <v>971</v>
      </c>
      <c r="G97" s="79" t="s">
        <v>188</v>
      </c>
      <c r="H97" s="90" t="s">
        <v>742</v>
      </c>
      <c r="I97" s="94">
        <v>33989</v>
      </c>
      <c r="J97" s="23" t="str">
        <f t="shared" ca="1" si="7"/>
        <v xml:space="preserve">32 Tahun 10 Bulan </v>
      </c>
      <c r="K97" s="23" t="s">
        <v>39</v>
      </c>
      <c r="L97" s="22" t="s">
        <v>165</v>
      </c>
      <c r="M97" s="23" t="s">
        <v>225</v>
      </c>
      <c r="N97" s="47" t="s">
        <v>1340</v>
      </c>
      <c r="O97" s="198">
        <v>43040</v>
      </c>
      <c r="P97" s="34" t="str">
        <f t="shared" ca="1" si="6"/>
        <v>8 Tahun 0 Bulan</v>
      </c>
      <c r="Q97" s="12"/>
      <c r="R97" s="12"/>
      <c r="S97" s="12"/>
    </row>
    <row r="98" spans="1:19" ht="15.95" customHeight="1" x14ac:dyDescent="0.25">
      <c r="A98" s="182">
        <v>91</v>
      </c>
      <c r="B98" s="23" t="s">
        <v>1270</v>
      </c>
      <c r="C98" s="23" t="s">
        <v>804</v>
      </c>
      <c r="D98" s="22"/>
      <c r="E98" s="42" t="s">
        <v>753</v>
      </c>
      <c r="F98" s="23" t="s">
        <v>980</v>
      </c>
      <c r="G98" s="79" t="s">
        <v>188</v>
      </c>
      <c r="H98" s="90" t="s">
        <v>742</v>
      </c>
      <c r="I98" s="94">
        <v>33887</v>
      </c>
      <c r="J98" s="23" t="str">
        <f t="shared" ca="1" si="7"/>
        <v xml:space="preserve">33 Tahun 1 Bulan </v>
      </c>
      <c r="K98" s="23" t="s">
        <v>39</v>
      </c>
      <c r="L98" s="22" t="s">
        <v>169</v>
      </c>
      <c r="M98" s="23" t="s">
        <v>239</v>
      </c>
      <c r="N98" s="47" t="s">
        <v>1340</v>
      </c>
      <c r="O98" s="198">
        <v>43040</v>
      </c>
      <c r="P98" s="34" t="str">
        <f t="shared" ca="1" si="6"/>
        <v>8 Tahun 0 Bulan</v>
      </c>
      <c r="Q98" s="12"/>
      <c r="R98" s="12"/>
      <c r="S98" s="12"/>
    </row>
    <row r="99" spans="1:19" ht="15.95" customHeight="1" x14ac:dyDescent="0.25">
      <c r="A99" s="182">
        <v>92</v>
      </c>
      <c r="B99" s="23" t="s">
        <v>1278</v>
      </c>
      <c r="C99" s="23" t="s">
        <v>805</v>
      </c>
      <c r="D99" s="22"/>
      <c r="E99" s="42" t="s">
        <v>753</v>
      </c>
      <c r="F99" s="23" t="s">
        <v>989</v>
      </c>
      <c r="G99" s="79" t="s">
        <v>188</v>
      </c>
      <c r="H99" s="90" t="s">
        <v>742</v>
      </c>
      <c r="I99" s="94">
        <v>35389</v>
      </c>
      <c r="J99" s="23" t="str">
        <f t="shared" ca="1" si="7"/>
        <v xml:space="preserve">29 Tahun 0 Bulan </v>
      </c>
      <c r="K99" s="23" t="s">
        <v>39</v>
      </c>
      <c r="L99" s="22" t="s">
        <v>169</v>
      </c>
      <c r="M99" s="23" t="s">
        <v>239</v>
      </c>
      <c r="N99" s="47" t="s">
        <v>1340</v>
      </c>
      <c r="O99" s="197">
        <v>43040</v>
      </c>
      <c r="P99" s="34" t="str">
        <f t="shared" ca="1" si="6"/>
        <v>8 Tahun 0 Bulan</v>
      </c>
      <c r="Q99" s="12"/>
      <c r="R99" s="12"/>
      <c r="S99" s="12"/>
    </row>
    <row r="100" spans="1:19" ht="15.95" customHeight="1" x14ac:dyDescent="0.25">
      <c r="A100" s="182">
        <v>93</v>
      </c>
      <c r="B100" s="23" t="s">
        <v>1337</v>
      </c>
      <c r="C100" s="23" t="s">
        <v>1336</v>
      </c>
      <c r="D100" s="22"/>
      <c r="E100" s="42" t="s">
        <v>753</v>
      </c>
      <c r="F100" s="23" t="s">
        <v>1024</v>
      </c>
      <c r="G100" s="79" t="s">
        <v>188</v>
      </c>
      <c r="H100" s="90" t="s">
        <v>749</v>
      </c>
      <c r="I100" s="94">
        <v>33377</v>
      </c>
      <c r="J100" s="23" t="str">
        <f t="shared" ca="1" si="7"/>
        <v xml:space="preserve">34 Tahun 6 Bulan </v>
      </c>
      <c r="K100" s="23" t="s">
        <v>39</v>
      </c>
      <c r="L100" s="22" t="s">
        <v>165</v>
      </c>
      <c r="M100" s="23" t="s">
        <v>225</v>
      </c>
      <c r="N100" s="47" t="s">
        <v>1340</v>
      </c>
      <c r="O100" s="197">
        <v>43040</v>
      </c>
      <c r="P100" s="34" t="str">
        <f t="shared" ca="1" si="6"/>
        <v>8 Tahun 0 Bulan</v>
      </c>
      <c r="Q100" s="12"/>
      <c r="R100" s="12"/>
      <c r="S100" s="12"/>
    </row>
    <row r="101" spans="1:19" ht="15.95" customHeight="1" x14ac:dyDescent="0.25">
      <c r="A101" s="182">
        <v>94</v>
      </c>
      <c r="B101" s="23" t="s">
        <v>1221</v>
      </c>
      <c r="C101" s="21" t="s">
        <v>817</v>
      </c>
      <c r="D101" s="22"/>
      <c r="E101" s="22" t="s">
        <v>753</v>
      </c>
      <c r="F101" s="21" t="s">
        <v>924</v>
      </c>
      <c r="G101" s="53" t="s">
        <v>188</v>
      </c>
      <c r="H101" s="250" t="s">
        <v>742</v>
      </c>
      <c r="I101" s="94">
        <v>35448</v>
      </c>
      <c r="J101" s="21" t="str">
        <f t="shared" ca="1" si="7"/>
        <v xml:space="preserve">28 Tahun 10 Bulan </v>
      </c>
      <c r="K101" s="23" t="s">
        <v>39</v>
      </c>
      <c r="L101" s="22" t="s">
        <v>165</v>
      </c>
      <c r="M101" s="23" t="s">
        <v>225</v>
      </c>
      <c r="N101" s="23" t="s">
        <v>473</v>
      </c>
      <c r="O101" s="356">
        <v>43040</v>
      </c>
      <c r="P101" s="34" t="str">
        <f t="shared" ca="1" si="6"/>
        <v>8 Tahun 0 Bulan</v>
      </c>
      <c r="Q101" s="12"/>
      <c r="R101" s="12"/>
      <c r="S101" s="12"/>
    </row>
    <row r="102" spans="1:19" ht="15.95" customHeight="1" x14ac:dyDescent="0.25">
      <c r="A102" s="182">
        <v>95</v>
      </c>
      <c r="B102" s="23" t="s">
        <v>1222</v>
      </c>
      <c r="C102" s="21" t="s">
        <v>818</v>
      </c>
      <c r="D102" s="22"/>
      <c r="E102" s="22" t="s">
        <v>753</v>
      </c>
      <c r="F102" s="21" t="s">
        <v>925</v>
      </c>
      <c r="G102" s="53" t="s">
        <v>188</v>
      </c>
      <c r="H102" s="250" t="s">
        <v>742</v>
      </c>
      <c r="I102" s="94">
        <v>33358</v>
      </c>
      <c r="J102" s="21" t="str">
        <f t="shared" ca="1" si="7"/>
        <v xml:space="preserve">34 Tahun 6 Bulan </v>
      </c>
      <c r="K102" s="23" t="s">
        <v>39</v>
      </c>
      <c r="L102" s="22" t="s">
        <v>169</v>
      </c>
      <c r="M102" s="23" t="s">
        <v>259</v>
      </c>
      <c r="N102" s="23" t="s">
        <v>473</v>
      </c>
      <c r="O102" s="356">
        <v>43040</v>
      </c>
      <c r="P102" s="34" t="str">
        <f t="shared" ca="1" si="6"/>
        <v>8 Tahun 0 Bulan</v>
      </c>
      <c r="Q102" s="12"/>
      <c r="R102" s="12"/>
      <c r="S102" s="12"/>
    </row>
    <row r="103" spans="1:19" ht="15.95" customHeight="1" x14ac:dyDescent="0.25">
      <c r="A103" s="182">
        <v>96</v>
      </c>
      <c r="B103" s="23" t="s">
        <v>1223</v>
      </c>
      <c r="C103" s="20" t="s">
        <v>103</v>
      </c>
      <c r="D103" s="22"/>
      <c r="E103" s="22" t="s">
        <v>542</v>
      </c>
      <c r="F103" s="21" t="s">
        <v>926</v>
      </c>
      <c r="G103" s="53" t="s">
        <v>188</v>
      </c>
      <c r="H103" s="250" t="s">
        <v>742</v>
      </c>
      <c r="I103" s="94">
        <v>36558</v>
      </c>
      <c r="J103" s="21" t="str">
        <f t="shared" ca="1" si="7"/>
        <v xml:space="preserve">25 Tahun 9 Bulan </v>
      </c>
      <c r="K103" s="23" t="s">
        <v>39</v>
      </c>
      <c r="L103" s="22" t="s">
        <v>165</v>
      </c>
      <c r="M103" s="23" t="s">
        <v>225</v>
      </c>
      <c r="N103" s="23" t="s">
        <v>473</v>
      </c>
      <c r="O103" s="356">
        <v>43040</v>
      </c>
      <c r="P103" s="34" t="str">
        <f t="shared" ca="1" si="6"/>
        <v>8 Tahun 0 Bulan</v>
      </c>
      <c r="Q103" s="12"/>
      <c r="R103" s="12"/>
      <c r="S103" s="12"/>
    </row>
    <row r="104" spans="1:19" ht="15.95" customHeight="1" x14ac:dyDescent="0.25">
      <c r="A104" s="182">
        <v>97</v>
      </c>
      <c r="B104" s="23" t="s">
        <v>1261</v>
      </c>
      <c r="C104" s="23" t="s">
        <v>809</v>
      </c>
      <c r="D104" s="22"/>
      <c r="E104" s="42" t="s">
        <v>753</v>
      </c>
      <c r="F104" s="23" t="s">
        <v>1010</v>
      </c>
      <c r="G104" s="79" t="s">
        <v>188</v>
      </c>
      <c r="H104" s="90" t="s">
        <v>742</v>
      </c>
      <c r="I104" s="94">
        <v>34385</v>
      </c>
      <c r="J104" s="23" t="str">
        <f t="shared" ca="1" si="7"/>
        <v xml:space="preserve">31 Tahun 9 Bulan </v>
      </c>
      <c r="K104" s="23" t="s">
        <v>39</v>
      </c>
      <c r="L104" s="22" t="s">
        <v>165</v>
      </c>
      <c r="M104" s="23" t="s">
        <v>225</v>
      </c>
      <c r="N104" s="47" t="s">
        <v>445</v>
      </c>
      <c r="O104" s="198">
        <v>43040</v>
      </c>
      <c r="P104" s="34" t="str">
        <f t="shared" ca="1" si="6"/>
        <v>8 Tahun 0 Bulan</v>
      </c>
      <c r="Q104" s="12"/>
      <c r="R104" s="12"/>
      <c r="S104" s="12"/>
    </row>
    <row r="105" spans="1:19" ht="15.95" customHeight="1" x14ac:dyDescent="0.25">
      <c r="A105" s="182">
        <v>98</v>
      </c>
      <c r="B105" s="348" t="s">
        <v>1163</v>
      </c>
      <c r="C105" s="23" t="s">
        <v>130</v>
      </c>
      <c r="D105" s="211" t="s">
        <v>831</v>
      </c>
      <c r="E105" s="22" t="s">
        <v>753</v>
      </c>
      <c r="F105" s="23" t="s">
        <v>847</v>
      </c>
      <c r="G105" s="79" t="s">
        <v>189</v>
      </c>
      <c r="H105" s="90" t="s">
        <v>749</v>
      </c>
      <c r="I105" s="94">
        <v>34681</v>
      </c>
      <c r="J105" s="23" t="str">
        <f ca="1">DATEDIF(I105,TODAY(),"y")&amp;" Tahun "&amp;DATEDIF(I105,TODAY(),"ym")&amp;" Bulan"</f>
        <v>30 Tahun 11 Bulan</v>
      </c>
      <c r="K105" s="23" t="s">
        <v>39</v>
      </c>
      <c r="L105" s="22" t="s">
        <v>166</v>
      </c>
      <c r="M105" s="23" t="s">
        <v>247</v>
      </c>
      <c r="N105" s="107" t="s">
        <v>481</v>
      </c>
      <c r="O105" s="296">
        <v>43102</v>
      </c>
      <c r="P105" s="34" t="str">
        <f t="shared" ca="1" si="6"/>
        <v>7 Tahun 10 Bulan</v>
      </c>
      <c r="Q105" s="12"/>
      <c r="R105" s="12"/>
      <c r="S105" s="12"/>
    </row>
    <row r="106" spans="1:19" ht="15.95" customHeight="1" x14ac:dyDescent="0.25">
      <c r="A106" s="182">
        <v>99</v>
      </c>
      <c r="B106" s="23" t="s">
        <v>1238</v>
      </c>
      <c r="C106" s="18" t="s">
        <v>105</v>
      </c>
      <c r="D106" s="22" t="s">
        <v>831</v>
      </c>
      <c r="E106" s="22" t="s">
        <v>542</v>
      </c>
      <c r="F106" s="23" t="s">
        <v>958</v>
      </c>
      <c r="G106" s="79" t="s">
        <v>188</v>
      </c>
      <c r="H106" s="90" t="s">
        <v>742</v>
      </c>
      <c r="I106" s="94">
        <v>34325</v>
      </c>
      <c r="J106" s="23" t="str">
        <f t="shared" ref="J106:J122" ca="1" si="8">DATEDIF(I106,TODAY(),"y")&amp;" Tahun "&amp;DATEDIF(I106,TODAY(),"ym")&amp;" Bulan "</f>
        <v xml:space="preserve">31 Tahun 10 Bulan </v>
      </c>
      <c r="K106" s="23" t="s">
        <v>39</v>
      </c>
      <c r="L106" s="22" t="s">
        <v>166</v>
      </c>
      <c r="M106" s="23" t="s">
        <v>255</v>
      </c>
      <c r="N106" s="47" t="s">
        <v>1340</v>
      </c>
      <c r="O106" s="198">
        <v>43102</v>
      </c>
      <c r="P106" s="34" t="str">
        <f t="shared" ca="1" si="6"/>
        <v>7 Tahun 10 Bulan</v>
      </c>
      <c r="Q106" s="12"/>
      <c r="R106" s="12"/>
      <c r="S106" s="12"/>
    </row>
    <row r="107" spans="1:19" ht="15.95" customHeight="1" x14ac:dyDescent="0.25">
      <c r="A107" s="182">
        <v>100</v>
      </c>
      <c r="B107" s="23" t="s">
        <v>1247</v>
      </c>
      <c r="C107" s="18" t="s">
        <v>121</v>
      </c>
      <c r="D107" s="22"/>
      <c r="E107" s="22" t="s">
        <v>542</v>
      </c>
      <c r="F107" s="23" t="s">
        <v>968</v>
      </c>
      <c r="G107" s="79" t="s">
        <v>189</v>
      </c>
      <c r="H107" s="90" t="s">
        <v>742</v>
      </c>
      <c r="I107" s="94">
        <v>34666</v>
      </c>
      <c r="J107" s="23" t="str">
        <f t="shared" ca="1" si="8"/>
        <v xml:space="preserve">30 Tahun 11 Bulan </v>
      </c>
      <c r="K107" s="23" t="s">
        <v>39</v>
      </c>
      <c r="L107" s="22" t="s">
        <v>165</v>
      </c>
      <c r="M107" s="23"/>
      <c r="N107" s="47" t="s">
        <v>1340</v>
      </c>
      <c r="O107" s="198">
        <v>43102</v>
      </c>
      <c r="P107" s="34" t="str">
        <f t="shared" ca="1" si="6"/>
        <v>7 Tahun 10 Bulan</v>
      </c>
      <c r="Q107" s="12"/>
      <c r="R107" s="12"/>
      <c r="S107" s="12"/>
    </row>
    <row r="108" spans="1:19" ht="15.95" customHeight="1" x14ac:dyDescent="0.25">
      <c r="A108" s="182">
        <v>101</v>
      </c>
      <c r="B108" s="23" t="s">
        <v>1263</v>
      </c>
      <c r="C108" s="23" t="s">
        <v>120</v>
      </c>
      <c r="D108" s="22"/>
      <c r="E108" s="42" t="s">
        <v>753</v>
      </c>
      <c r="F108" s="23" t="s">
        <v>975</v>
      </c>
      <c r="G108" s="79" t="s">
        <v>189</v>
      </c>
      <c r="H108" s="90" t="s">
        <v>742</v>
      </c>
      <c r="I108" s="94">
        <v>35632</v>
      </c>
      <c r="J108" s="23" t="str">
        <f t="shared" ca="1" si="8"/>
        <v xml:space="preserve">28 Tahun 3 Bulan </v>
      </c>
      <c r="K108" s="23" t="s">
        <v>39</v>
      </c>
      <c r="L108" s="22" t="s">
        <v>169</v>
      </c>
      <c r="M108" s="23" t="s">
        <v>258</v>
      </c>
      <c r="N108" s="47" t="s">
        <v>1340</v>
      </c>
      <c r="O108" s="197">
        <v>43102</v>
      </c>
      <c r="P108" s="34" t="str">
        <f t="shared" ca="1" si="6"/>
        <v>7 Tahun 10 Bulan</v>
      </c>
      <c r="Q108" s="12"/>
      <c r="R108" s="12"/>
      <c r="S108" s="12"/>
    </row>
    <row r="109" spans="1:19" ht="15.95" customHeight="1" x14ac:dyDescent="0.25">
      <c r="A109" s="182">
        <v>102</v>
      </c>
      <c r="B109" s="23" t="s">
        <v>1272</v>
      </c>
      <c r="C109" s="23" t="s">
        <v>125</v>
      </c>
      <c r="D109" s="22"/>
      <c r="E109" s="42" t="s">
        <v>753</v>
      </c>
      <c r="F109" s="23" t="s">
        <v>982</v>
      </c>
      <c r="G109" s="79" t="s">
        <v>189</v>
      </c>
      <c r="H109" s="90" t="s">
        <v>742</v>
      </c>
      <c r="I109" s="94">
        <v>36330</v>
      </c>
      <c r="J109" s="23" t="str">
        <f t="shared" ca="1" si="8"/>
        <v xml:space="preserve">26 Tahun 5 Bulan </v>
      </c>
      <c r="K109" s="23" t="s">
        <v>39</v>
      </c>
      <c r="L109" s="22" t="s">
        <v>169</v>
      </c>
      <c r="M109" s="23" t="s">
        <v>222</v>
      </c>
      <c r="N109" s="47" t="s">
        <v>1340</v>
      </c>
      <c r="O109" s="198">
        <v>43102</v>
      </c>
      <c r="P109" s="34" t="str">
        <f t="shared" ca="1" si="6"/>
        <v>7 Tahun 10 Bulan</v>
      </c>
      <c r="Q109" s="12"/>
      <c r="R109" s="12"/>
      <c r="S109" s="12"/>
    </row>
    <row r="110" spans="1:19" ht="15.95" customHeight="1" x14ac:dyDescent="0.25">
      <c r="A110" s="182">
        <v>103</v>
      </c>
      <c r="B110" s="23" t="s">
        <v>1273</v>
      </c>
      <c r="C110" s="23" t="s">
        <v>128</v>
      </c>
      <c r="D110" s="22"/>
      <c r="E110" s="42" t="s">
        <v>753</v>
      </c>
      <c r="F110" s="23" t="s">
        <v>983</v>
      </c>
      <c r="G110" s="79" t="s">
        <v>189</v>
      </c>
      <c r="H110" s="90" t="s">
        <v>742</v>
      </c>
      <c r="I110" s="94">
        <v>36040</v>
      </c>
      <c r="J110" s="23" t="str">
        <f t="shared" ca="1" si="8"/>
        <v xml:space="preserve">27 Tahun 2 Bulan </v>
      </c>
      <c r="K110" s="23" t="s">
        <v>39</v>
      </c>
      <c r="L110" s="22" t="s">
        <v>169</v>
      </c>
      <c r="M110" s="23" t="s">
        <v>267</v>
      </c>
      <c r="N110" s="47" t="s">
        <v>1340</v>
      </c>
      <c r="O110" s="198">
        <v>43102</v>
      </c>
      <c r="P110" s="34" t="str">
        <f t="shared" ca="1" si="6"/>
        <v>7 Tahun 10 Bulan</v>
      </c>
      <c r="Q110" s="12"/>
      <c r="R110" s="12"/>
      <c r="S110" s="12"/>
    </row>
    <row r="111" spans="1:19" ht="15.95" customHeight="1" x14ac:dyDescent="0.25">
      <c r="A111" s="182">
        <v>104</v>
      </c>
      <c r="B111" s="23" t="s">
        <v>1293</v>
      </c>
      <c r="C111" s="23" t="s">
        <v>129</v>
      </c>
      <c r="D111" s="22"/>
      <c r="E111" s="42" t="s">
        <v>753</v>
      </c>
      <c r="F111" s="23" t="s">
        <v>990</v>
      </c>
      <c r="G111" s="79" t="s">
        <v>189</v>
      </c>
      <c r="H111" s="90" t="s">
        <v>742</v>
      </c>
      <c r="I111" s="94">
        <v>36067</v>
      </c>
      <c r="J111" s="23" t="str">
        <f t="shared" ca="1" si="8"/>
        <v xml:space="preserve">27 Tahun 1 Bulan </v>
      </c>
      <c r="K111" s="23" t="s">
        <v>39</v>
      </c>
      <c r="L111" s="22" t="s">
        <v>169</v>
      </c>
      <c r="M111" s="23" t="s">
        <v>239</v>
      </c>
      <c r="N111" s="47" t="s">
        <v>1340</v>
      </c>
      <c r="O111" s="198">
        <v>43102</v>
      </c>
      <c r="P111" s="34" t="str">
        <f t="shared" ca="1" si="6"/>
        <v>7 Tahun 10 Bulan</v>
      </c>
      <c r="Q111" s="12"/>
      <c r="R111" s="12"/>
      <c r="S111" s="12"/>
    </row>
    <row r="112" spans="1:19" ht="15.95" customHeight="1" x14ac:dyDescent="0.25">
      <c r="A112" s="182">
        <v>105</v>
      </c>
      <c r="B112" s="23" t="s">
        <v>1322</v>
      </c>
      <c r="C112" s="23" t="s">
        <v>127</v>
      </c>
      <c r="D112" s="22" t="s">
        <v>831</v>
      </c>
      <c r="E112" s="42" t="s">
        <v>753</v>
      </c>
      <c r="F112" s="23" t="s">
        <v>1000</v>
      </c>
      <c r="G112" s="79" t="s">
        <v>189</v>
      </c>
      <c r="H112" s="90" t="s">
        <v>758</v>
      </c>
      <c r="I112" s="94">
        <v>33588</v>
      </c>
      <c r="J112" s="23" t="str">
        <f t="shared" ca="1" si="8"/>
        <v xml:space="preserve">33 Tahun 11 Bulan </v>
      </c>
      <c r="K112" s="23" t="s">
        <v>39</v>
      </c>
      <c r="L112" s="22" t="s">
        <v>166</v>
      </c>
      <c r="M112" s="23" t="s">
        <v>266</v>
      </c>
      <c r="N112" s="47" t="s">
        <v>1340</v>
      </c>
      <c r="O112" s="198">
        <v>43102</v>
      </c>
      <c r="P112" s="34" t="str">
        <f t="shared" ca="1" si="6"/>
        <v>7 Tahun 10 Bulan</v>
      </c>
      <c r="Q112" s="12"/>
      <c r="R112" s="12"/>
      <c r="S112" s="12"/>
    </row>
    <row r="113" spans="1:19" ht="15.95" customHeight="1" x14ac:dyDescent="0.25">
      <c r="A113" s="182">
        <v>106</v>
      </c>
      <c r="B113" s="23" t="s">
        <v>1281</v>
      </c>
      <c r="C113" s="23" t="s">
        <v>807</v>
      </c>
      <c r="D113" s="22"/>
      <c r="E113" s="42" t="s">
        <v>753</v>
      </c>
      <c r="F113" s="23" t="s">
        <v>1007</v>
      </c>
      <c r="G113" s="79" t="s">
        <v>189</v>
      </c>
      <c r="H113" s="90" t="s">
        <v>742</v>
      </c>
      <c r="I113" s="94">
        <v>35972</v>
      </c>
      <c r="J113" s="23" t="str">
        <f t="shared" ca="1" si="8"/>
        <v xml:space="preserve">27 Tahun 4 Bulan </v>
      </c>
      <c r="K113" s="23" t="s">
        <v>39</v>
      </c>
      <c r="L113" s="22" t="s">
        <v>165</v>
      </c>
      <c r="M113" s="23" t="s">
        <v>225</v>
      </c>
      <c r="N113" s="47" t="s">
        <v>1340</v>
      </c>
      <c r="O113" s="198">
        <v>43102</v>
      </c>
      <c r="P113" s="34" t="str">
        <f t="shared" ca="1" si="6"/>
        <v>7 Tahun 10 Bulan</v>
      </c>
      <c r="Q113" s="12"/>
      <c r="R113" s="12"/>
      <c r="S113" s="12"/>
    </row>
    <row r="114" spans="1:19" ht="15.95" customHeight="1" x14ac:dyDescent="0.25">
      <c r="A114" s="182">
        <v>107</v>
      </c>
      <c r="B114" s="23" t="s">
        <v>1289</v>
      </c>
      <c r="C114" s="23" t="s">
        <v>124</v>
      </c>
      <c r="D114" s="22"/>
      <c r="E114" s="42" t="s">
        <v>753</v>
      </c>
      <c r="F114" s="23" t="s">
        <v>1009</v>
      </c>
      <c r="G114" s="79" t="s">
        <v>189</v>
      </c>
      <c r="H114" s="90" t="s">
        <v>742</v>
      </c>
      <c r="I114" s="94">
        <v>34741</v>
      </c>
      <c r="J114" s="23" t="str">
        <f t="shared" ca="1" si="8"/>
        <v xml:space="preserve">30 Tahun 9 Bulan </v>
      </c>
      <c r="K114" s="56" t="s">
        <v>39</v>
      </c>
      <c r="L114" s="22" t="s">
        <v>165</v>
      </c>
      <c r="M114" s="23" t="s">
        <v>225</v>
      </c>
      <c r="N114" s="47" t="s">
        <v>1340</v>
      </c>
      <c r="O114" s="198">
        <v>43102</v>
      </c>
      <c r="P114" s="34" t="str">
        <f t="shared" ca="1" si="6"/>
        <v>7 Tahun 10 Bulan</v>
      </c>
      <c r="Q114" s="12"/>
      <c r="R114" s="12"/>
      <c r="S114" s="12"/>
    </row>
    <row r="115" spans="1:19" ht="15.95" customHeight="1" x14ac:dyDescent="0.25">
      <c r="A115" s="182">
        <v>108</v>
      </c>
      <c r="B115" s="23" t="s">
        <v>1330</v>
      </c>
      <c r="C115" s="23" t="s">
        <v>1137</v>
      </c>
      <c r="D115" s="22"/>
      <c r="E115" s="42" t="s">
        <v>753</v>
      </c>
      <c r="F115" s="23" t="s">
        <v>1017</v>
      </c>
      <c r="G115" s="79" t="s">
        <v>189</v>
      </c>
      <c r="H115" s="90" t="s">
        <v>760</v>
      </c>
      <c r="I115" s="94">
        <v>33479</v>
      </c>
      <c r="J115" s="23" t="str">
        <f t="shared" ca="1" si="8"/>
        <v xml:space="preserve">34 Tahun 2 Bulan </v>
      </c>
      <c r="K115" s="23" t="s">
        <v>195</v>
      </c>
      <c r="L115" s="22" t="s">
        <v>169</v>
      </c>
      <c r="M115" s="23" t="s">
        <v>239</v>
      </c>
      <c r="N115" s="47" t="s">
        <v>1340</v>
      </c>
      <c r="O115" s="198">
        <v>43102</v>
      </c>
      <c r="P115" s="34" t="str">
        <f t="shared" ca="1" si="6"/>
        <v>7 Tahun 10 Bulan</v>
      </c>
      <c r="Q115" s="12"/>
      <c r="R115" s="12"/>
      <c r="S115" s="12"/>
    </row>
    <row r="116" spans="1:19" ht="15.95" customHeight="1" x14ac:dyDescent="0.25">
      <c r="A116" s="182">
        <v>109</v>
      </c>
      <c r="B116" s="23" t="s">
        <v>1334</v>
      </c>
      <c r="C116" s="23" t="s">
        <v>108</v>
      </c>
      <c r="D116" s="22"/>
      <c r="E116" s="42" t="s">
        <v>753</v>
      </c>
      <c r="F116" s="23" t="s">
        <v>971</v>
      </c>
      <c r="G116" s="79" t="s">
        <v>189</v>
      </c>
      <c r="H116" s="90" t="s">
        <v>742</v>
      </c>
      <c r="I116" s="94">
        <v>34929</v>
      </c>
      <c r="J116" s="23" t="str">
        <f t="shared" ca="1" si="8"/>
        <v xml:space="preserve">30 Tahun 3 Bulan </v>
      </c>
      <c r="K116" s="23" t="s">
        <v>39</v>
      </c>
      <c r="L116" s="22" t="s">
        <v>165</v>
      </c>
      <c r="M116" s="23" t="s">
        <v>225</v>
      </c>
      <c r="N116" s="47" t="s">
        <v>1340</v>
      </c>
      <c r="O116" s="198">
        <v>43102</v>
      </c>
      <c r="P116" s="34" t="str">
        <f t="shared" ca="1" si="6"/>
        <v>7 Tahun 10 Bulan</v>
      </c>
      <c r="Q116" s="12"/>
      <c r="R116" s="12"/>
      <c r="S116" s="12"/>
    </row>
    <row r="117" spans="1:19" ht="15.95" customHeight="1" x14ac:dyDescent="0.25">
      <c r="A117" s="182">
        <v>110</v>
      </c>
      <c r="B117" s="23" t="s">
        <v>1335</v>
      </c>
      <c r="C117" s="23" t="s">
        <v>116</v>
      </c>
      <c r="D117" s="22"/>
      <c r="E117" s="42" t="s">
        <v>753</v>
      </c>
      <c r="F117" s="23" t="s">
        <v>1021</v>
      </c>
      <c r="G117" s="79" t="s">
        <v>189</v>
      </c>
      <c r="H117" s="90" t="s">
        <v>742</v>
      </c>
      <c r="I117" s="94">
        <v>35696</v>
      </c>
      <c r="J117" s="23" t="str">
        <f t="shared" ca="1" si="8"/>
        <v xml:space="preserve">28 Tahun 1 Bulan </v>
      </c>
      <c r="K117" s="23" t="s">
        <v>39</v>
      </c>
      <c r="L117" s="22" t="s">
        <v>169</v>
      </c>
      <c r="M117" s="23" t="s">
        <v>222</v>
      </c>
      <c r="N117" s="47" t="s">
        <v>1340</v>
      </c>
      <c r="O117" s="198">
        <v>43102</v>
      </c>
      <c r="P117" s="34" t="str">
        <f t="shared" ca="1" si="6"/>
        <v>7 Tahun 10 Bulan</v>
      </c>
      <c r="Q117" s="12"/>
      <c r="R117" s="12"/>
      <c r="S117" s="12"/>
    </row>
    <row r="118" spans="1:19" ht="15.95" customHeight="1" x14ac:dyDescent="0.25">
      <c r="A118" s="182">
        <v>111</v>
      </c>
      <c r="B118" s="23" t="s">
        <v>1350</v>
      </c>
      <c r="C118" s="23" t="s">
        <v>133</v>
      </c>
      <c r="D118" s="22"/>
      <c r="E118" s="42" t="s">
        <v>753</v>
      </c>
      <c r="F118" s="23" t="s">
        <v>1035</v>
      </c>
      <c r="G118" s="79" t="s">
        <v>189</v>
      </c>
      <c r="H118" s="90" t="s">
        <v>742</v>
      </c>
      <c r="I118" s="94">
        <v>34901</v>
      </c>
      <c r="J118" s="23" t="str">
        <f t="shared" ca="1" si="8"/>
        <v xml:space="preserve">30 Tahun 3 Bulan </v>
      </c>
      <c r="K118" s="23" t="s">
        <v>39</v>
      </c>
      <c r="L118" s="22" t="s">
        <v>169</v>
      </c>
      <c r="M118" s="23" t="s">
        <v>222</v>
      </c>
      <c r="N118" s="47" t="s">
        <v>1340</v>
      </c>
      <c r="O118" s="198">
        <v>43102</v>
      </c>
      <c r="P118" s="34" t="str">
        <f t="shared" ca="1" si="6"/>
        <v>7 Tahun 10 Bulan</v>
      </c>
      <c r="Q118" s="12"/>
      <c r="R118" s="12"/>
      <c r="S118" s="12"/>
    </row>
    <row r="119" spans="1:19" ht="15.95" customHeight="1" x14ac:dyDescent="0.25">
      <c r="A119" s="182">
        <v>112</v>
      </c>
      <c r="B119" s="23" t="s">
        <v>1283</v>
      </c>
      <c r="C119" s="23" t="s">
        <v>109</v>
      </c>
      <c r="D119" s="22"/>
      <c r="E119" s="42" t="s">
        <v>753</v>
      </c>
      <c r="F119" s="23" t="s">
        <v>1042</v>
      </c>
      <c r="G119" s="79" t="s">
        <v>189</v>
      </c>
      <c r="H119" s="90" t="s">
        <v>742</v>
      </c>
      <c r="I119" s="94">
        <v>35112</v>
      </c>
      <c r="J119" s="23" t="str">
        <f t="shared" ca="1" si="8"/>
        <v xml:space="preserve">29 Tahun 9 Bulan </v>
      </c>
      <c r="K119" s="23" t="s">
        <v>39</v>
      </c>
      <c r="L119" s="22" t="s">
        <v>169</v>
      </c>
      <c r="M119" s="23"/>
      <c r="N119" s="47" t="s">
        <v>1340</v>
      </c>
      <c r="O119" s="198">
        <v>43102</v>
      </c>
      <c r="P119" s="34" t="str">
        <f t="shared" ca="1" si="6"/>
        <v>7 Tahun 10 Bulan</v>
      </c>
      <c r="Q119" s="12"/>
      <c r="R119" s="12"/>
      <c r="S119" s="12"/>
    </row>
    <row r="120" spans="1:19" ht="15.95" customHeight="1" x14ac:dyDescent="0.25">
      <c r="A120" s="182">
        <v>113</v>
      </c>
      <c r="B120" s="23" t="s">
        <v>1307</v>
      </c>
      <c r="C120" s="23" t="s">
        <v>113</v>
      </c>
      <c r="D120" s="22" t="s">
        <v>860</v>
      </c>
      <c r="E120" s="42" t="s">
        <v>753</v>
      </c>
      <c r="F120" s="23" t="s">
        <v>1083</v>
      </c>
      <c r="G120" s="79" t="s">
        <v>189</v>
      </c>
      <c r="H120" s="90" t="s">
        <v>742</v>
      </c>
      <c r="I120" s="94">
        <v>34142</v>
      </c>
      <c r="J120" s="23" t="str">
        <f t="shared" ca="1" si="8"/>
        <v xml:space="preserve">32 Tahun 4 Bulan </v>
      </c>
      <c r="K120" s="23" t="s">
        <v>39</v>
      </c>
      <c r="L120" s="22" t="s">
        <v>167</v>
      </c>
      <c r="M120" s="23" t="s">
        <v>224</v>
      </c>
      <c r="N120" s="47" t="s">
        <v>1340</v>
      </c>
      <c r="O120" s="197">
        <v>43102</v>
      </c>
      <c r="P120" s="34" t="str">
        <f t="shared" ca="1" si="6"/>
        <v>7 Tahun 10 Bulan</v>
      </c>
      <c r="Q120" s="12"/>
      <c r="R120" s="12"/>
      <c r="S120" s="12"/>
    </row>
    <row r="121" spans="1:19" ht="15.95" customHeight="1" x14ac:dyDescent="0.25">
      <c r="A121" s="182">
        <v>114</v>
      </c>
      <c r="B121" s="23" t="s">
        <v>1250</v>
      </c>
      <c r="C121" s="18" t="s">
        <v>110</v>
      </c>
      <c r="D121" s="22"/>
      <c r="E121" s="22" t="s">
        <v>542</v>
      </c>
      <c r="F121" s="23" t="s">
        <v>1094</v>
      </c>
      <c r="G121" s="79" t="s">
        <v>189</v>
      </c>
      <c r="H121" s="90" t="s">
        <v>742</v>
      </c>
      <c r="I121" s="94">
        <v>36500</v>
      </c>
      <c r="J121" s="23" t="str">
        <f t="shared" ca="1" si="8"/>
        <v xml:space="preserve">25 Tahun 11 Bulan </v>
      </c>
      <c r="K121" s="23" t="s">
        <v>39</v>
      </c>
      <c r="L121" s="22" t="s">
        <v>165</v>
      </c>
      <c r="M121" s="23" t="s">
        <v>225</v>
      </c>
      <c r="N121" s="47" t="s">
        <v>1340</v>
      </c>
      <c r="O121" s="197">
        <v>43102</v>
      </c>
      <c r="P121" s="34" t="str">
        <f t="shared" ca="1" si="6"/>
        <v>7 Tahun 10 Bulan</v>
      </c>
      <c r="Q121" s="12"/>
      <c r="R121" s="12"/>
      <c r="S121" s="12"/>
    </row>
    <row r="122" spans="1:19" ht="15.95" customHeight="1" x14ac:dyDescent="0.25">
      <c r="A122" s="182">
        <v>115</v>
      </c>
      <c r="B122" s="23" t="s">
        <v>1224</v>
      </c>
      <c r="C122" s="21" t="s">
        <v>391</v>
      </c>
      <c r="D122" s="22"/>
      <c r="E122" s="22" t="s">
        <v>753</v>
      </c>
      <c r="F122" s="21" t="s">
        <v>927</v>
      </c>
      <c r="G122" s="53" t="s">
        <v>189</v>
      </c>
      <c r="H122" s="250" t="s">
        <v>742</v>
      </c>
      <c r="I122" s="94">
        <v>35281</v>
      </c>
      <c r="J122" s="21" t="str">
        <f t="shared" ca="1" si="8"/>
        <v xml:space="preserve">29 Tahun 3 Bulan </v>
      </c>
      <c r="K122" s="23" t="s">
        <v>39</v>
      </c>
      <c r="L122" s="22" t="s">
        <v>169</v>
      </c>
      <c r="M122" s="23" t="s">
        <v>222</v>
      </c>
      <c r="N122" s="23" t="s">
        <v>473</v>
      </c>
      <c r="O122" s="355">
        <v>43102</v>
      </c>
      <c r="P122" s="34" t="str">
        <f t="shared" ca="1" si="6"/>
        <v>7 Tahun 10 Bulan</v>
      </c>
      <c r="Q122" s="12"/>
      <c r="R122" s="12"/>
      <c r="S122" s="12"/>
    </row>
    <row r="123" spans="1:19" ht="15.95" customHeight="1" x14ac:dyDescent="0.25">
      <c r="A123" s="182">
        <v>116</v>
      </c>
      <c r="B123" s="348" t="s">
        <v>1157</v>
      </c>
      <c r="C123" s="18" t="s">
        <v>139</v>
      </c>
      <c r="D123" s="22" t="s">
        <v>822</v>
      </c>
      <c r="E123" s="22" t="s">
        <v>542</v>
      </c>
      <c r="F123" s="23" t="s">
        <v>836</v>
      </c>
      <c r="G123" s="79" t="s">
        <v>190</v>
      </c>
      <c r="H123" s="90" t="s">
        <v>742</v>
      </c>
      <c r="I123" s="94">
        <v>33937</v>
      </c>
      <c r="J123" s="23" t="str">
        <f ca="1">DATEDIF(I123,TODAY(),"y")&amp;" Tahun "&amp;DATEDIF(I123,TODAY(),"ym")&amp;" Bulan"</f>
        <v>32 Tahun 11 Bulan</v>
      </c>
      <c r="K123" s="23" t="s">
        <v>39</v>
      </c>
      <c r="L123" s="22" t="s">
        <v>166</v>
      </c>
      <c r="M123" s="23" t="s">
        <v>274</v>
      </c>
      <c r="N123" s="107" t="s">
        <v>481</v>
      </c>
      <c r="O123" s="296">
        <v>43374</v>
      </c>
      <c r="P123" s="34" t="str">
        <f t="shared" ca="1" si="6"/>
        <v>7 Tahun 1 Bulan</v>
      </c>
      <c r="Q123" s="12"/>
      <c r="R123" s="12"/>
      <c r="S123" s="12"/>
    </row>
    <row r="124" spans="1:19" ht="15.95" customHeight="1" x14ac:dyDescent="0.25">
      <c r="A124" s="182">
        <v>117</v>
      </c>
      <c r="B124" s="348" t="s">
        <v>1159</v>
      </c>
      <c r="C124" s="18" t="s">
        <v>302</v>
      </c>
      <c r="D124" s="22" t="s">
        <v>825</v>
      </c>
      <c r="E124" s="22" t="s">
        <v>542</v>
      </c>
      <c r="F124" s="23" t="s">
        <v>838</v>
      </c>
      <c r="G124" s="79" t="s">
        <v>191</v>
      </c>
      <c r="H124" s="90" t="s">
        <v>742</v>
      </c>
      <c r="I124" s="94">
        <v>34225</v>
      </c>
      <c r="J124" s="23" t="str">
        <f ca="1">DATEDIF(I124,TODAY(),"y")&amp;" Tahun "&amp;DATEDIF(I124,TODAY(),"ym")&amp;" Bulan"</f>
        <v>32 Tahun 2 Bulan</v>
      </c>
      <c r="K124" s="23" t="s">
        <v>39</v>
      </c>
      <c r="L124" s="22" t="s">
        <v>166</v>
      </c>
      <c r="M124" s="23" t="s">
        <v>243</v>
      </c>
      <c r="N124" s="107" t="s">
        <v>481</v>
      </c>
      <c r="O124" s="296">
        <v>43374</v>
      </c>
      <c r="P124" s="34" t="str">
        <f t="shared" ca="1" si="6"/>
        <v>7 Tahun 1 Bulan</v>
      </c>
      <c r="Q124" s="12"/>
      <c r="R124" s="12"/>
      <c r="S124" s="12"/>
    </row>
    <row r="125" spans="1:19" ht="15.95" customHeight="1" x14ac:dyDescent="0.25">
      <c r="A125" s="182">
        <v>118</v>
      </c>
      <c r="B125" s="348" t="s">
        <v>1160</v>
      </c>
      <c r="C125" s="23" t="s">
        <v>155</v>
      </c>
      <c r="D125" s="22"/>
      <c r="E125" s="22" t="s">
        <v>753</v>
      </c>
      <c r="F125" s="23" t="s">
        <v>843</v>
      </c>
      <c r="G125" s="79" t="s">
        <v>190</v>
      </c>
      <c r="H125" s="90" t="s">
        <v>749</v>
      </c>
      <c r="I125" s="94">
        <v>34718</v>
      </c>
      <c r="J125" s="23" t="str">
        <f ca="1">DATEDIF(I125,TODAY(),"y")&amp;" Tahun "&amp;DATEDIF(I125,TODAY(),"ym")&amp;" Bulan"</f>
        <v>30 Tahun 10 Bulan</v>
      </c>
      <c r="K125" s="23" t="s">
        <v>39</v>
      </c>
      <c r="L125" s="22" t="s">
        <v>169</v>
      </c>
      <c r="M125" s="23" t="s">
        <v>276</v>
      </c>
      <c r="N125" s="107" t="s">
        <v>481</v>
      </c>
      <c r="O125" s="201">
        <v>43374</v>
      </c>
      <c r="P125" s="34" t="str">
        <f t="shared" ca="1" si="6"/>
        <v>7 Tahun 1 Bulan</v>
      </c>
      <c r="Q125" s="12"/>
      <c r="R125" s="12"/>
      <c r="S125" s="12"/>
    </row>
    <row r="126" spans="1:19" ht="15.95" customHeight="1" x14ac:dyDescent="0.25">
      <c r="A126" s="182">
        <v>119</v>
      </c>
      <c r="B126" s="348" t="s">
        <v>1164</v>
      </c>
      <c r="C126" s="23" t="s">
        <v>147</v>
      </c>
      <c r="D126" s="211"/>
      <c r="E126" s="22" t="s">
        <v>753</v>
      </c>
      <c r="F126" s="23" t="s">
        <v>846</v>
      </c>
      <c r="G126" s="79" t="s">
        <v>190</v>
      </c>
      <c r="H126" s="90" t="s">
        <v>742</v>
      </c>
      <c r="I126" s="94">
        <v>33326</v>
      </c>
      <c r="J126" s="23" t="str">
        <f ca="1">DATEDIF(I126,TODAY(),"y")&amp;" Tahun "&amp;DATEDIF(I126,TODAY(),"ym")&amp;" Bulan"</f>
        <v>34 Tahun 7 Bulan</v>
      </c>
      <c r="K126" s="56" t="s">
        <v>39</v>
      </c>
      <c r="L126" s="22" t="s">
        <v>169</v>
      </c>
      <c r="M126" s="23" t="s">
        <v>222</v>
      </c>
      <c r="N126" s="107" t="s">
        <v>481</v>
      </c>
      <c r="O126" s="201">
        <v>43374</v>
      </c>
      <c r="P126" s="34" t="str">
        <f t="shared" ca="1" si="6"/>
        <v>7 Tahun 1 Bulan</v>
      </c>
      <c r="Q126" s="12"/>
      <c r="R126" s="12"/>
      <c r="S126" s="12"/>
    </row>
    <row r="127" spans="1:19" ht="15.95" customHeight="1" x14ac:dyDescent="0.25">
      <c r="A127" s="182">
        <v>120</v>
      </c>
      <c r="B127" s="23" t="s">
        <v>1182</v>
      </c>
      <c r="C127" s="23" t="s">
        <v>800</v>
      </c>
      <c r="D127" s="22" t="s">
        <v>824</v>
      </c>
      <c r="E127" s="42" t="s">
        <v>753</v>
      </c>
      <c r="F127" s="23" t="s">
        <v>877</v>
      </c>
      <c r="G127" s="79" t="s">
        <v>189</v>
      </c>
      <c r="H127" s="90" t="s">
        <v>742</v>
      </c>
      <c r="I127" s="94">
        <v>31881</v>
      </c>
      <c r="J127" s="23" t="str">
        <f t="shared" ref="J127:J158" ca="1" si="9">DATEDIF(I127,TODAY(),"y")&amp;" Tahun "&amp;DATEDIF(I127,TODAY(),"ym")&amp;" Bulan "</f>
        <v xml:space="preserve">38 Tahun 7 Bulan </v>
      </c>
      <c r="K127" s="23" t="s">
        <v>194</v>
      </c>
      <c r="L127" s="22" t="s">
        <v>166</v>
      </c>
      <c r="M127" s="23" t="s">
        <v>270</v>
      </c>
      <c r="N127" s="47" t="s">
        <v>485</v>
      </c>
      <c r="O127" s="297">
        <f>DATE(2018,10,1)</f>
        <v>43374</v>
      </c>
      <c r="P127" s="34" t="str">
        <f t="shared" ca="1" si="6"/>
        <v>7 Tahun 1 Bulan</v>
      </c>
      <c r="Q127" s="12"/>
      <c r="R127" s="12"/>
      <c r="S127" s="12"/>
    </row>
    <row r="128" spans="1:19" ht="15.95" customHeight="1" x14ac:dyDescent="0.25">
      <c r="A128" s="182">
        <v>121</v>
      </c>
      <c r="B128" s="23" t="s">
        <v>1186</v>
      </c>
      <c r="C128" s="23" t="s">
        <v>321</v>
      </c>
      <c r="D128" s="22"/>
      <c r="E128" s="42" t="s">
        <v>753</v>
      </c>
      <c r="F128" s="23" t="s">
        <v>880</v>
      </c>
      <c r="G128" s="79" t="s">
        <v>191</v>
      </c>
      <c r="H128" s="90" t="s">
        <v>742</v>
      </c>
      <c r="I128" s="94">
        <v>34295</v>
      </c>
      <c r="J128" s="23" t="str">
        <f t="shared" ca="1" si="9"/>
        <v xml:space="preserve">31 Tahun 11 Bulan </v>
      </c>
      <c r="K128" s="23" t="s">
        <v>39</v>
      </c>
      <c r="L128" s="22" t="s">
        <v>169</v>
      </c>
      <c r="M128" s="23" t="s">
        <v>222</v>
      </c>
      <c r="N128" s="47" t="s">
        <v>485</v>
      </c>
      <c r="O128" s="297">
        <f>DATE(2018,10,1)</f>
        <v>43374</v>
      </c>
      <c r="P128" s="34" t="str">
        <f t="shared" ca="1" si="6"/>
        <v>7 Tahun 1 Bulan</v>
      </c>
      <c r="Q128" s="12"/>
      <c r="R128" s="12"/>
      <c r="S128" s="12"/>
    </row>
    <row r="129" spans="1:19" ht="15.95" customHeight="1" x14ac:dyDescent="0.25">
      <c r="A129" s="182">
        <v>122</v>
      </c>
      <c r="B129" s="23" t="s">
        <v>1192</v>
      </c>
      <c r="C129" s="23" t="s">
        <v>301</v>
      </c>
      <c r="D129" s="22"/>
      <c r="E129" s="42" t="s">
        <v>753</v>
      </c>
      <c r="F129" s="23" t="s">
        <v>889</v>
      </c>
      <c r="G129" s="79" t="s">
        <v>191</v>
      </c>
      <c r="H129" s="90" t="s">
        <v>742</v>
      </c>
      <c r="I129" s="94">
        <v>34410</v>
      </c>
      <c r="J129" s="23" t="str">
        <f t="shared" ca="1" si="9"/>
        <v xml:space="preserve">31 Tahun 8 Bulan </v>
      </c>
      <c r="K129" s="23" t="s">
        <v>39</v>
      </c>
      <c r="L129" s="22" t="s">
        <v>169</v>
      </c>
      <c r="M129" s="23" t="s">
        <v>222</v>
      </c>
      <c r="N129" s="47" t="s">
        <v>485</v>
      </c>
      <c r="O129" s="297">
        <f>DATE(2018,10,1)</f>
        <v>43374</v>
      </c>
      <c r="P129" s="34" t="str">
        <f t="shared" ca="1" si="6"/>
        <v>7 Tahun 1 Bulan</v>
      </c>
      <c r="Q129" s="12"/>
      <c r="R129" s="12"/>
      <c r="S129" s="12"/>
    </row>
    <row r="130" spans="1:19" ht="15.95" customHeight="1" x14ac:dyDescent="0.25">
      <c r="A130" s="182">
        <v>123</v>
      </c>
      <c r="B130" s="23" t="s">
        <v>1193</v>
      </c>
      <c r="C130" s="23" t="s">
        <v>150</v>
      </c>
      <c r="D130" s="22"/>
      <c r="E130" s="42" t="s">
        <v>753</v>
      </c>
      <c r="F130" s="23" t="s">
        <v>890</v>
      </c>
      <c r="G130" s="79" t="s">
        <v>190</v>
      </c>
      <c r="H130" s="90" t="s">
        <v>742</v>
      </c>
      <c r="I130" s="94">
        <v>30706</v>
      </c>
      <c r="J130" s="23" t="str">
        <f t="shared" ca="1" si="9"/>
        <v xml:space="preserve">41 Tahun 9 Bulan </v>
      </c>
      <c r="K130" s="56" t="s">
        <v>39</v>
      </c>
      <c r="L130" s="22" t="s">
        <v>169</v>
      </c>
      <c r="M130" s="23" t="s">
        <v>222</v>
      </c>
      <c r="N130" s="47" t="s">
        <v>485</v>
      </c>
      <c r="O130" s="298">
        <f>DATE(2018,10,1)</f>
        <v>43374</v>
      </c>
      <c r="P130" s="34" t="str">
        <f t="shared" ca="1" si="6"/>
        <v>7 Tahun 1 Bulan</v>
      </c>
      <c r="Q130" s="12"/>
      <c r="R130" s="12"/>
      <c r="S130" s="12"/>
    </row>
    <row r="131" spans="1:19" ht="15.95" customHeight="1" x14ac:dyDescent="0.25">
      <c r="A131" s="182">
        <v>124</v>
      </c>
      <c r="B131" s="23" t="s">
        <v>1236</v>
      </c>
      <c r="C131" s="18" t="s">
        <v>177</v>
      </c>
      <c r="D131" s="22"/>
      <c r="E131" s="22" t="s">
        <v>542</v>
      </c>
      <c r="F131" s="23" t="s">
        <v>956</v>
      </c>
      <c r="G131" s="79" t="s">
        <v>191</v>
      </c>
      <c r="H131" s="90" t="s">
        <v>742</v>
      </c>
      <c r="I131" s="94">
        <v>36777</v>
      </c>
      <c r="J131" s="23" t="str">
        <f t="shared" ca="1" si="9"/>
        <v xml:space="preserve">25 Tahun 2 Bulan </v>
      </c>
      <c r="K131" s="23" t="s">
        <v>39</v>
      </c>
      <c r="L131" s="22" t="s">
        <v>169</v>
      </c>
      <c r="M131" s="23" t="s">
        <v>281</v>
      </c>
      <c r="N131" s="47" t="s">
        <v>1340</v>
      </c>
      <c r="O131" s="198">
        <v>43374</v>
      </c>
      <c r="P131" s="34" t="str">
        <f t="shared" ca="1" si="6"/>
        <v>7 Tahun 1 Bulan</v>
      </c>
      <c r="Q131" s="12"/>
      <c r="R131" s="12"/>
      <c r="S131" s="12"/>
    </row>
    <row r="132" spans="1:19" ht="15.95" customHeight="1" x14ac:dyDescent="0.25">
      <c r="A132" s="182">
        <v>125</v>
      </c>
      <c r="B132" s="23" t="s">
        <v>1239</v>
      </c>
      <c r="C132" s="18" t="s">
        <v>306</v>
      </c>
      <c r="D132" s="22"/>
      <c r="E132" s="22" t="s">
        <v>542</v>
      </c>
      <c r="F132" s="23" t="s">
        <v>959</v>
      </c>
      <c r="G132" s="79" t="s">
        <v>191</v>
      </c>
      <c r="H132" s="90" t="s">
        <v>742</v>
      </c>
      <c r="I132" s="94">
        <v>36755</v>
      </c>
      <c r="J132" s="23" t="str">
        <f t="shared" ca="1" si="9"/>
        <v xml:space="preserve">25 Tahun 3 Bulan </v>
      </c>
      <c r="K132" s="23" t="s">
        <v>39</v>
      </c>
      <c r="L132" s="22" t="s">
        <v>240</v>
      </c>
      <c r="M132" s="23" t="s">
        <v>228</v>
      </c>
      <c r="N132" s="47" t="s">
        <v>1340</v>
      </c>
      <c r="O132" s="198">
        <v>43374</v>
      </c>
      <c r="P132" s="34" t="str">
        <f t="shared" ca="1" si="6"/>
        <v>7 Tahun 1 Bulan</v>
      </c>
      <c r="Q132" s="12"/>
      <c r="R132" s="12"/>
      <c r="S132" s="12"/>
    </row>
    <row r="133" spans="1:19" ht="15.95" customHeight="1" x14ac:dyDescent="0.25">
      <c r="A133" s="182">
        <v>126</v>
      </c>
      <c r="B133" s="23" t="s">
        <v>1234</v>
      </c>
      <c r="C133" s="18" t="s">
        <v>154</v>
      </c>
      <c r="D133" s="22" t="s">
        <v>1107</v>
      </c>
      <c r="E133" s="22" t="s">
        <v>542</v>
      </c>
      <c r="F133" s="23" t="s">
        <v>960</v>
      </c>
      <c r="G133" s="79" t="s">
        <v>191</v>
      </c>
      <c r="H133" s="90" t="s">
        <v>742</v>
      </c>
      <c r="I133" s="94">
        <v>34460</v>
      </c>
      <c r="J133" s="23" t="str">
        <f t="shared" ca="1" si="9"/>
        <v xml:space="preserve">31 Tahun 6 Bulan </v>
      </c>
      <c r="K133" s="56" t="s">
        <v>39</v>
      </c>
      <c r="L133" s="22" t="s">
        <v>166</v>
      </c>
      <c r="M133" s="23" t="s">
        <v>280</v>
      </c>
      <c r="N133" s="47" t="s">
        <v>1340</v>
      </c>
      <c r="O133" s="198">
        <v>43374</v>
      </c>
      <c r="P133" s="34" t="str">
        <f t="shared" ca="1" si="6"/>
        <v>7 Tahun 1 Bulan</v>
      </c>
      <c r="Q133" s="12"/>
      <c r="R133" s="12"/>
      <c r="S133" s="12"/>
    </row>
    <row r="134" spans="1:19" ht="15.95" customHeight="1" x14ac:dyDescent="0.25">
      <c r="A134" s="182">
        <v>127</v>
      </c>
      <c r="B134" s="23" t="s">
        <v>1246</v>
      </c>
      <c r="C134" s="18" t="s">
        <v>1105</v>
      </c>
      <c r="D134" s="22" t="s">
        <v>831</v>
      </c>
      <c r="E134" s="22" t="s">
        <v>542</v>
      </c>
      <c r="F134" s="23" t="s">
        <v>961</v>
      </c>
      <c r="G134" s="79" t="s">
        <v>190</v>
      </c>
      <c r="H134" s="90" t="s">
        <v>742</v>
      </c>
      <c r="I134" s="94">
        <v>30318</v>
      </c>
      <c r="J134" s="23" t="str">
        <f t="shared" ca="1" si="9"/>
        <v xml:space="preserve">42 Tahun 10 Bulan </v>
      </c>
      <c r="K134" s="56" t="s">
        <v>39</v>
      </c>
      <c r="L134" s="22" t="s">
        <v>166</v>
      </c>
      <c r="M134" s="23" t="s">
        <v>275</v>
      </c>
      <c r="N134" s="47" t="s">
        <v>1340</v>
      </c>
      <c r="O134" s="197">
        <v>43374</v>
      </c>
      <c r="P134" s="34" t="str">
        <f t="shared" ca="1" si="6"/>
        <v>7 Tahun 1 Bulan</v>
      </c>
      <c r="Q134" s="12"/>
      <c r="R134" s="12"/>
      <c r="S134" s="12"/>
    </row>
    <row r="135" spans="1:19" ht="15.95" customHeight="1" x14ac:dyDescent="0.25">
      <c r="A135" s="182">
        <v>128</v>
      </c>
      <c r="B135" s="23" t="s">
        <v>1265</v>
      </c>
      <c r="C135" s="23" t="s">
        <v>138</v>
      </c>
      <c r="D135" s="22"/>
      <c r="E135" s="42" t="s">
        <v>753</v>
      </c>
      <c r="F135" s="23" t="s">
        <v>976</v>
      </c>
      <c r="G135" s="79" t="s">
        <v>190</v>
      </c>
      <c r="H135" s="90" t="s">
        <v>742</v>
      </c>
      <c r="I135" s="94">
        <v>35652</v>
      </c>
      <c r="J135" s="23" t="str">
        <f t="shared" ca="1" si="9"/>
        <v xml:space="preserve">28 Tahun 3 Bulan </v>
      </c>
      <c r="K135" s="23" t="s">
        <v>39</v>
      </c>
      <c r="L135" s="22" t="s">
        <v>169</v>
      </c>
      <c r="M135" s="23" t="s">
        <v>222</v>
      </c>
      <c r="N135" s="47" t="s">
        <v>1340</v>
      </c>
      <c r="O135" s="197">
        <v>43374</v>
      </c>
      <c r="P135" s="34" t="str">
        <f t="shared" ca="1" si="6"/>
        <v>7 Tahun 1 Bulan</v>
      </c>
      <c r="Q135" s="12"/>
      <c r="R135" s="12"/>
      <c r="S135" s="12"/>
    </row>
    <row r="136" spans="1:19" ht="15.95" customHeight="1" x14ac:dyDescent="0.25">
      <c r="A136" s="182">
        <v>129</v>
      </c>
      <c r="B136" s="23" t="s">
        <v>1274</v>
      </c>
      <c r="C136" s="23" t="s">
        <v>131</v>
      </c>
      <c r="D136" s="22"/>
      <c r="E136" s="42" t="s">
        <v>753</v>
      </c>
      <c r="F136" s="23" t="s">
        <v>984</v>
      </c>
      <c r="G136" s="79" t="s">
        <v>189</v>
      </c>
      <c r="H136" s="90" t="s">
        <v>742</v>
      </c>
      <c r="I136" s="94">
        <v>35556</v>
      </c>
      <c r="J136" s="23" t="str">
        <f t="shared" ca="1" si="9"/>
        <v xml:space="preserve">28 Tahun 6 Bulan </v>
      </c>
      <c r="K136" s="23" t="s">
        <v>39</v>
      </c>
      <c r="L136" s="22" t="s">
        <v>165</v>
      </c>
      <c r="M136" s="23" t="s">
        <v>225</v>
      </c>
      <c r="N136" s="47" t="s">
        <v>1340</v>
      </c>
      <c r="O136" s="197">
        <v>43374</v>
      </c>
      <c r="P136" s="34" t="str">
        <f t="shared" ref="P136:P199" ca="1" si="10">DATEDIF(O136,TODAY(),"y")&amp;" Tahun "&amp;DATEDIF(O136,TODAY(),"ym")&amp;" Bulan"</f>
        <v>7 Tahun 1 Bulan</v>
      </c>
      <c r="Q136" s="12"/>
      <c r="R136" s="12"/>
      <c r="S136" s="12"/>
    </row>
    <row r="137" spans="1:19" ht="15.95" customHeight="1" x14ac:dyDescent="0.25">
      <c r="A137" s="182">
        <v>130</v>
      </c>
      <c r="B137" s="23" t="s">
        <v>1277</v>
      </c>
      <c r="C137" s="23" t="s">
        <v>160</v>
      </c>
      <c r="D137" s="22" t="s">
        <v>860</v>
      </c>
      <c r="E137" s="42" t="s">
        <v>753</v>
      </c>
      <c r="F137" s="23" t="s">
        <v>986</v>
      </c>
      <c r="G137" s="79" t="s">
        <v>191</v>
      </c>
      <c r="H137" s="90" t="s">
        <v>742</v>
      </c>
      <c r="I137" s="94">
        <v>33662</v>
      </c>
      <c r="J137" s="23" t="str">
        <f t="shared" ca="1" si="9"/>
        <v xml:space="preserve">33 Tahun 8 Bulan </v>
      </c>
      <c r="K137" s="56" t="s">
        <v>39</v>
      </c>
      <c r="L137" s="22" t="s">
        <v>167</v>
      </c>
      <c r="M137" s="23" t="s">
        <v>224</v>
      </c>
      <c r="N137" s="47" t="s">
        <v>1340</v>
      </c>
      <c r="O137" s="197">
        <v>43374</v>
      </c>
      <c r="P137" s="34" t="str">
        <f t="shared" ca="1" si="10"/>
        <v>7 Tahun 1 Bulan</v>
      </c>
      <c r="Q137" s="12"/>
      <c r="R137" s="12"/>
      <c r="S137" s="12"/>
    </row>
    <row r="138" spans="1:19" ht="15.95" customHeight="1" x14ac:dyDescent="0.25">
      <c r="A138" s="182">
        <v>131</v>
      </c>
      <c r="B138" s="23" t="s">
        <v>1292</v>
      </c>
      <c r="C138" s="23" t="s">
        <v>132</v>
      </c>
      <c r="D138" s="22"/>
      <c r="E138" s="42" t="s">
        <v>753</v>
      </c>
      <c r="F138" s="23" t="s">
        <v>988</v>
      </c>
      <c r="G138" s="79" t="s">
        <v>189</v>
      </c>
      <c r="H138" s="90" t="s">
        <v>742</v>
      </c>
      <c r="I138" s="94">
        <v>32214</v>
      </c>
      <c r="J138" s="23" t="str">
        <f t="shared" ca="1" si="9"/>
        <v xml:space="preserve">37 Tahun 8 Bulan </v>
      </c>
      <c r="K138" s="23" t="s">
        <v>39</v>
      </c>
      <c r="L138" s="22" t="s">
        <v>169</v>
      </c>
      <c r="M138" s="23" t="s">
        <v>222</v>
      </c>
      <c r="N138" s="47" t="s">
        <v>1340</v>
      </c>
      <c r="O138" s="197">
        <v>43374</v>
      </c>
      <c r="P138" s="34" t="str">
        <f t="shared" ca="1" si="10"/>
        <v>7 Tahun 1 Bulan</v>
      </c>
      <c r="Q138" s="12"/>
      <c r="R138" s="12"/>
      <c r="S138" s="12"/>
    </row>
    <row r="139" spans="1:19" ht="15.95" customHeight="1" x14ac:dyDescent="0.25">
      <c r="A139" s="182">
        <v>132</v>
      </c>
      <c r="B139" s="23" t="s">
        <v>1294</v>
      </c>
      <c r="C139" s="23" t="s">
        <v>136</v>
      </c>
      <c r="D139" s="22"/>
      <c r="E139" s="42" t="s">
        <v>753</v>
      </c>
      <c r="F139" s="23" t="s">
        <v>991</v>
      </c>
      <c r="G139" s="79" t="s">
        <v>190</v>
      </c>
      <c r="H139" s="90" t="s">
        <v>742</v>
      </c>
      <c r="I139" s="94">
        <v>34374</v>
      </c>
      <c r="J139" s="23" t="str">
        <f t="shared" ca="1" si="9"/>
        <v xml:space="preserve">31 Tahun 9 Bulan </v>
      </c>
      <c r="K139" s="23" t="s">
        <v>39</v>
      </c>
      <c r="L139" s="22" t="s">
        <v>169</v>
      </c>
      <c r="M139" s="23" t="s">
        <v>222</v>
      </c>
      <c r="N139" s="47" t="s">
        <v>1340</v>
      </c>
      <c r="O139" s="197">
        <v>43374</v>
      </c>
      <c r="P139" s="34" t="str">
        <f t="shared" ca="1" si="10"/>
        <v>7 Tahun 1 Bulan</v>
      </c>
      <c r="Q139" s="12"/>
      <c r="R139" s="12"/>
      <c r="S139" s="12"/>
    </row>
    <row r="140" spans="1:19" ht="15.95" customHeight="1" x14ac:dyDescent="0.25">
      <c r="A140" s="182">
        <v>133</v>
      </c>
      <c r="B140" s="23" t="s">
        <v>1295</v>
      </c>
      <c r="C140" s="23" t="s">
        <v>149</v>
      </c>
      <c r="D140" s="22" t="s">
        <v>860</v>
      </c>
      <c r="E140" s="42" t="s">
        <v>753</v>
      </c>
      <c r="F140" s="23" t="s">
        <v>992</v>
      </c>
      <c r="G140" s="79" t="s">
        <v>190</v>
      </c>
      <c r="H140" s="90" t="s">
        <v>742</v>
      </c>
      <c r="I140" s="94">
        <v>34358</v>
      </c>
      <c r="J140" s="23" t="str">
        <f t="shared" ca="1" si="9"/>
        <v xml:space="preserve">31 Tahun 9 Bulan </v>
      </c>
      <c r="K140" s="56" t="s">
        <v>39</v>
      </c>
      <c r="L140" s="22" t="s">
        <v>167</v>
      </c>
      <c r="M140" s="23" t="s">
        <v>230</v>
      </c>
      <c r="N140" s="47" t="s">
        <v>1340</v>
      </c>
      <c r="O140" s="197">
        <v>43374</v>
      </c>
      <c r="P140" s="34" t="str">
        <f t="shared" ca="1" si="10"/>
        <v>7 Tahun 1 Bulan</v>
      </c>
      <c r="Q140" s="12"/>
      <c r="R140" s="12"/>
      <c r="S140" s="12"/>
    </row>
    <row r="141" spans="1:19" ht="15.95" customHeight="1" x14ac:dyDescent="0.25">
      <c r="A141" s="182">
        <v>134</v>
      </c>
      <c r="B141" s="23" t="s">
        <v>1296</v>
      </c>
      <c r="C141" s="23" t="s">
        <v>152</v>
      </c>
      <c r="D141" s="22"/>
      <c r="E141" s="42" t="s">
        <v>753</v>
      </c>
      <c r="F141" s="23" t="s">
        <v>993</v>
      </c>
      <c r="G141" s="79" t="s">
        <v>191</v>
      </c>
      <c r="H141" s="90" t="s">
        <v>742</v>
      </c>
      <c r="I141" s="94">
        <v>30645</v>
      </c>
      <c r="J141" s="23" t="str">
        <f t="shared" ca="1" si="9"/>
        <v xml:space="preserve">41 Tahun 11 Bulan </v>
      </c>
      <c r="K141" s="56" t="s">
        <v>39</v>
      </c>
      <c r="L141" s="22" t="s">
        <v>166</v>
      </c>
      <c r="M141" s="23" t="s">
        <v>279</v>
      </c>
      <c r="N141" s="47" t="s">
        <v>1340</v>
      </c>
      <c r="O141" s="198">
        <v>43374</v>
      </c>
      <c r="P141" s="34" t="str">
        <f t="shared" ca="1" si="10"/>
        <v>7 Tahun 1 Bulan</v>
      </c>
      <c r="Q141" s="12"/>
      <c r="R141" s="12"/>
      <c r="S141" s="12"/>
    </row>
    <row r="142" spans="1:19" ht="15.95" customHeight="1" x14ac:dyDescent="0.25">
      <c r="A142" s="182">
        <v>135</v>
      </c>
      <c r="B142" s="23" t="s">
        <v>1297</v>
      </c>
      <c r="C142" s="23" t="s">
        <v>176</v>
      </c>
      <c r="D142" s="22"/>
      <c r="E142" s="42" t="s">
        <v>753</v>
      </c>
      <c r="F142" s="23" t="s">
        <v>994</v>
      </c>
      <c r="G142" s="79" t="s">
        <v>191</v>
      </c>
      <c r="H142" s="90" t="s">
        <v>742</v>
      </c>
      <c r="I142" s="94">
        <v>36356</v>
      </c>
      <c r="J142" s="23" t="str">
        <f t="shared" ca="1" si="9"/>
        <v xml:space="preserve">26 Tahun 4 Bulan </v>
      </c>
      <c r="K142" s="23" t="s">
        <v>39</v>
      </c>
      <c r="L142" s="22" t="s">
        <v>165</v>
      </c>
      <c r="M142" s="23" t="s">
        <v>228</v>
      </c>
      <c r="N142" s="47" t="s">
        <v>1340</v>
      </c>
      <c r="O142" s="197">
        <v>43374</v>
      </c>
      <c r="P142" s="34" t="str">
        <f t="shared" ca="1" si="10"/>
        <v>7 Tahun 1 Bulan</v>
      </c>
      <c r="Q142" s="12"/>
      <c r="R142" s="12"/>
      <c r="S142" s="12"/>
    </row>
    <row r="143" spans="1:19" ht="15.95" customHeight="1" x14ac:dyDescent="0.25">
      <c r="A143" s="182">
        <v>136</v>
      </c>
      <c r="B143" s="23" t="s">
        <v>1317</v>
      </c>
      <c r="C143" s="23" t="s">
        <v>204</v>
      </c>
      <c r="D143" s="22"/>
      <c r="E143" s="42" t="s">
        <v>753</v>
      </c>
      <c r="F143" s="23" t="s">
        <v>995</v>
      </c>
      <c r="G143" s="79" t="s">
        <v>191</v>
      </c>
      <c r="H143" s="90" t="s">
        <v>742</v>
      </c>
      <c r="I143" s="94">
        <v>36415</v>
      </c>
      <c r="J143" s="23" t="str">
        <f t="shared" ca="1" si="9"/>
        <v xml:space="preserve">26 Tahun 2 Bulan </v>
      </c>
      <c r="K143" s="23" t="s">
        <v>39</v>
      </c>
      <c r="L143" s="22" t="s">
        <v>169</v>
      </c>
      <c r="M143" s="23" t="s">
        <v>239</v>
      </c>
      <c r="N143" s="47" t="s">
        <v>1340</v>
      </c>
      <c r="O143" s="197">
        <v>43374</v>
      </c>
      <c r="P143" s="34" t="str">
        <f t="shared" ca="1" si="10"/>
        <v>7 Tahun 1 Bulan</v>
      </c>
      <c r="Q143" s="12"/>
      <c r="R143" s="12"/>
      <c r="S143" s="12"/>
    </row>
    <row r="144" spans="1:19" ht="15.95" customHeight="1" x14ac:dyDescent="0.25">
      <c r="A144" s="182">
        <v>137</v>
      </c>
      <c r="B144" s="23" t="s">
        <v>1280</v>
      </c>
      <c r="C144" s="23" t="s">
        <v>300</v>
      </c>
      <c r="D144" s="22"/>
      <c r="E144" s="42" t="s">
        <v>753</v>
      </c>
      <c r="F144" s="23" t="s">
        <v>996</v>
      </c>
      <c r="G144" s="79" t="s">
        <v>191</v>
      </c>
      <c r="H144" s="90" t="s">
        <v>749</v>
      </c>
      <c r="I144" s="94">
        <v>34096</v>
      </c>
      <c r="J144" s="23" t="str">
        <f t="shared" ca="1" si="9"/>
        <v xml:space="preserve">32 Tahun 6 Bulan </v>
      </c>
      <c r="K144" s="23" t="s">
        <v>39</v>
      </c>
      <c r="L144" s="22" t="s">
        <v>165</v>
      </c>
      <c r="M144" s="23" t="s">
        <v>228</v>
      </c>
      <c r="N144" s="47" t="s">
        <v>1340</v>
      </c>
      <c r="O144" s="197">
        <v>43374</v>
      </c>
      <c r="P144" s="34" t="str">
        <f t="shared" ca="1" si="10"/>
        <v>7 Tahun 1 Bulan</v>
      </c>
      <c r="Q144" s="12"/>
      <c r="R144" s="12"/>
      <c r="S144" s="12"/>
    </row>
    <row r="145" spans="1:19" ht="15.95" customHeight="1" x14ac:dyDescent="0.25">
      <c r="A145" s="182">
        <v>138</v>
      </c>
      <c r="B145" s="23" t="s">
        <v>1320</v>
      </c>
      <c r="C145" s="23" t="s">
        <v>1112</v>
      </c>
      <c r="D145" s="22" t="s">
        <v>898</v>
      </c>
      <c r="E145" s="42" t="s">
        <v>753</v>
      </c>
      <c r="F145" s="23" t="s">
        <v>1001</v>
      </c>
      <c r="G145" s="79" t="s">
        <v>190</v>
      </c>
      <c r="H145" s="90" t="s">
        <v>759</v>
      </c>
      <c r="I145" s="94">
        <v>31682</v>
      </c>
      <c r="J145" s="23" t="str">
        <f t="shared" ca="1" si="9"/>
        <v xml:space="preserve">39 Tahun 1 Bulan </v>
      </c>
      <c r="K145" s="56" t="s">
        <v>39</v>
      </c>
      <c r="L145" s="22" t="s">
        <v>166</v>
      </c>
      <c r="M145" s="23" t="s">
        <v>245</v>
      </c>
      <c r="N145" s="47" t="s">
        <v>1340</v>
      </c>
      <c r="O145" s="197">
        <v>43374</v>
      </c>
      <c r="P145" s="34" t="str">
        <f t="shared" ca="1" si="10"/>
        <v>7 Tahun 1 Bulan</v>
      </c>
      <c r="Q145" s="12"/>
      <c r="R145" s="12"/>
      <c r="S145" s="12"/>
    </row>
    <row r="146" spans="1:19" ht="15.95" customHeight="1" x14ac:dyDescent="0.25">
      <c r="A146" s="182">
        <v>139</v>
      </c>
      <c r="B146" s="23" t="s">
        <v>1325</v>
      </c>
      <c r="C146" s="23" t="s">
        <v>134</v>
      </c>
      <c r="D146" s="22"/>
      <c r="E146" s="42" t="s">
        <v>753</v>
      </c>
      <c r="F146" s="23" t="s">
        <v>1005</v>
      </c>
      <c r="G146" s="79" t="s">
        <v>189</v>
      </c>
      <c r="H146" s="90" t="s">
        <v>742</v>
      </c>
      <c r="I146" s="94">
        <v>33264</v>
      </c>
      <c r="J146" s="23" t="str">
        <f t="shared" ca="1" si="9"/>
        <v xml:space="preserve">34 Tahun 9 Bulan </v>
      </c>
      <c r="K146" s="23" t="s">
        <v>39</v>
      </c>
      <c r="L146" s="22" t="s">
        <v>169</v>
      </c>
      <c r="M146" s="23" t="s">
        <v>222</v>
      </c>
      <c r="N146" s="47" t="s">
        <v>1340</v>
      </c>
      <c r="O146" s="197">
        <v>43374</v>
      </c>
      <c r="P146" s="34" t="str">
        <f t="shared" ca="1" si="10"/>
        <v>7 Tahun 1 Bulan</v>
      </c>
      <c r="Q146" s="12"/>
      <c r="R146" s="12"/>
      <c r="S146" s="12"/>
    </row>
    <row r="147" spans="1:19" s="25" customFormat="1" ht="15.95" customHeight="1" x14ac:dyDescent="0.25">
      <c r="A147" s="182">
        <v>140</v>
      </c>
      <c r="B147" s="23" t="s">
        <v>1290</v>
      </c>
      <c r="C147" s="23" t="s">
        <v>137</v>
      </c>
      <c r="D147" s="22"/>
      <c r="E147" s="42" t="s">
        <v>753</v>
      </c>
      <c r="F147" s="23" t="s">
        <v>991</v>
      </c>
      <c r="G147" s="79" t="s">
        <v>190</v>
      </c>
      <c r="H147" s="90" t="s">
        <v>742</v>
      </c>
      <c r="I147" s="94">
        <v>34982</v>
      </c>
      <c r="J147" s="23" t="str">
        <f t="shared" ca="1" si="9"/>
        <v xml:space="preserve">30 Tahun 1 Bulan </v>
      </c>
      <c r="K147" s="23" t="s">
        <v>39</v>
      </c>
      <c r="L147" s="22" t="s">
        <v>169</v>
      </c>
      <c r="M147" s="23" t="s">
        <v>222</v>
      </c>
      <c r="N147" s="47" t="s">
        <v>1340</v>
      </c>
      <c r="O147" s="198">
        <v>43374</v>
      </c>
      <c r="P147" s="34" t="str">
        <f t="shared" ca="1" si="10"/>
        <v>7 Tahun 1 Bulan</v>
      </c>
    </row>
    <row r="148" spans="1:19" s="25" customFormat="1" ht="15.95" customHeight="1" x14ac:dyDescent="0.25">
      <c r="A148" s="182">
        <v>141</v>
      </c>
      <c r="B148" s="23" t="s">
        <v>1327</v>
      </c>
      <c r="C148" s="23" t="s">
        <v>298</v>
      </c>
      <c r="D148" s="22"/>
      <c r="E148" s="42" t="s">
        <v>753</v>
      </c>
      <c r="F148" s="23" t="s">
        <v>1014</v>
      </c>
      <c r="G148" s="79" t="s">
        <v>191</v>
      </c>
      <c r="H148" s="90" t="s">
        <v>742</v>
      </c>
      <c r="I148" s="94">
        <v>33504</v>
      </c>
      <c r="J148" s="23" t="str">
        <f t="shared" ca="1" si="9"/>
        <v xml:space="preserve">34 Tahun 1 Bulan </v>
      </c>
      <c r="K148" s="23" t="s">
        <v>39</v>
      </c>
      <c r="L148" s="22" t="s">
        <v>165</v>
      </c>
      <c r="M148" s="23" t="s">
        <v>225</v>
      </c>
      <c r="N148" s="47" t="s">
        <v>1340</v>
      </c>
      <c r="O148" s="197">
        <v>43374</v>
      </c>
      <c r="P148" s="34" t="str">
        <f t="shared" ca="1" si="10"/>
        <v>7 Tahun 1 Bulan</v>
      </c>
    </row>
    <row r="149" spans="1:19" s="25" customFormat="1" ht="15.95" customHeight="1" x14ac:dyDescent="0.25">
      <c r="A149" s="182">
        <v>142</v>
      </c>
      <c r="B149" s="23" t="s">
        <v>1332</v>
      </c>
      <c r="C149" s="23" t="s">
        <v>1331</v>
      </c>
      <c r="D149" s="22"/>
      <c r="E149" s="42" t="s">
        <v>753</v>
      </c>
      <c r="F149" s="23" t="s">
        <v>1018</v>
      </c>
      <c r="G149" s="79" t="s">
        <v>191</v>
      </c>
      <c r="H149" s="90" t="s">
        <v>749</v>
      </c>
      <c r="I149" s="94">
        <v>36001</v>
      </c>
      <c r="J149" s="23" t="str">
        <f t="shared" ca="1" si="9"/>
        <v xml:space="preserve">27 Tahun 3 Bulan </v>
      </c>
      <c r="K149" s="23" t="s">
        <v>39</v>
      </c>
      <c r="L149" s="22" t="s">
        <v>165</v>
      </c>
      <c r="M149" s="23" t="s">
        <v>225</v>
      </c>
      <c r="N149" s="47" t="s">
        <v>1340</v>
      </c>
      <c r="O149" s="197">
        <v>43374</v>
      </c>
      <c r="P149" s="34" t="str">
        <f t="shared" ca="1" si="10"/>
        <v>7 Tahun 1 Bulan</v>
      </c>
    </row>
    <row r="150" spans="1:19" ht="15.95" customHeight="1" x14ac:dyDescent="0.25">
      <c r="A150" s="182">
        <v>143</v>
      </c>
      <c r="B150" s="23" t="s">
        <v>1349</v>
      </c>
      <c r="C150" s="23" t="s">
        <v>1136</v>
      </c>
      <c r="D150" s="22"/>
      <c r="E150" s="42" t="s">
        <v>753</v>
      </c>
      <c r="F150" s="23" t="s">
        <v>1033</v>
      </c>
      <c r="G150" s="79" t="s">
        <v>190</v>
      </c>
      <c r="H150" s="90" t="s">
        <v>746</v>
      </c>
      <c r="I150" s="94">
        <v>35794</v>
      </c>
      <c r="J150" s="23" t="str">
        <f t="shared" ca="1" si="9"/>
        <v xml:space="preserve">27 Tahun 10 Bulan </v>
      </c>
      <c r="K150" s="56" t="s">
        <v>39</v>
      </c>
      <c r="L150" s="22" t="s">
        <v>169</v>
      </c>
      <c r="M150" s="23" t="s">
        <v>222</v>
      </c>
      <c r="N150" s="47" t="s">
        <v>1340</v>
      </c>
      <c r="O150" s="197">
        <v>43374</v>
      </c>
      <c r="P150" s="34" t="str">
        <f t="shared" ca="1" si="10"/>
        <v>7 Tahun 1 Bulan</v>
      </c>
      <c r="Q150" s="12"/>
      <c r="R150" s="12"/>
      <c r="S150" s="12"/>
    </row>
    <row r="151" spans="1:19" ht="15.95" customHeight="1" x14ac:dyDescent="0.25">
      <c r="A151" s="182">
        <v>144</v>
      </c>
      <c r="B151" s="23" t="s">
        <v>1282</v>
      </c>
      <c r="C151" s="19" t="s">
        <v>171</v>
      </c>
      <c r="D151" s="22"/>
      <c r="E151" s="42" t="s">
        <v>753</v>
      </c>
      <c r="F151" s="23" t="s">
        <v>1034</v>
      </c>
      <c r="G151" s="79" t="s">
        <v>191</v>
      </c>
      <c r="H151" s="90" t="s">
        <v>742</v>
      </c>
      <c r="I151" s="94">
        <v>35928</v>
      </c>
      <c r="J151" s="23" t="str">
        <f t="shared" ca="1" si="9"/>
        <v xml:space="preserve">27 Tahun 6 Bulan </v>
      </c>
      <c r="K151" s="56" t="s">
        <v>39</v>
      </c>
      <c r="L151" s="22" t="s">
        <v>165</v>
      </c>
      <c r="M151" s="23" t="s">
        <v>225</v>
      </c>
      <c r="N151" s="47" t="s">
        <v>1340</v>
      </c>
      <c r="O151" s="197">
        <v>43374</v>
      </c>
      <c r="P151" s="34" t="str">
        <f t="shared" ca="1" si="10"/>
        <v>7 Tahun 1 Bulan</v>
      </c>
      <c r="Q151" s="12"/>
      <c r="R151" s="12"/>
      <c r="S151" s="12"/>
    </row>
    <row r="152" spans="1:19" s="25" customFormat="1" ht="15.95" customHeight="1" x14ac:dyDescent="0.25">
      <c r="A152" s="182">
        <v>145</v>
      </c>
      <c r="B152" s="23" t="s">
        <v>1359</v>
      </c>
      <c r="C152" s="23" t="s">
        <v>198</v>
      </c>
      <c r="D152" s="22"/>
      <c r="E152" s="42" t="s">
        <v>753</v>
      </c>
      <c r="F152" s="23" t="s">
        <v>1041</v>
      </c>
      <c r="G152" s="79" t="s">
        <v>191</v>
      </c>
      <c r="H152" s="90" t="s">
        <v>742</v>
      </c>
      <c r="I152" s="94">
        <v>34748</v>
      </c>
      <c r="J152" s="23" t="str">
        <f t="shared" ca="1" si="9"/>
        <v xml:space="preserve">30 Tahun 9 Bulan </v>
      </c>
      <c r="K152" s="23" t="s">
        <v>39</v>
      </c>
      <c r="L152" s="22" t="s">
        <v>165</v>
      </c>
      <c r="M152" s="23" t="s">
        <v>225</v>
      </c>
      <c r="N152" s="47" t="s">
        <v>1340</v>
      </c>
      <c r="O152" s="197">
        <v>43374</v>
      </c>
      <c r="P152" s="34" t="str">
        <f t="shared" ca="1" si="10"/>
        <v>7 Tahun 1 Bulan</v>
      </c>
    </row>
    <row r="153" spans="1:19" s="25" customFormat="1" ht="15.95" customHeight="1" x14ac:dyDescent="0.25">
      <c r="A153" s="182">
        <v>146</v>
      </c>
      <c r="B153" s="23" t="s">
        <v>1360</v>
      </c>
      <c r="C153" s="23" t="s">
        <v>315</v>
      </c>
      <c r="D153" s="22"/>
      <c r="E153" s="42" t="s">
        <v>753</v>
      </c>
      <c r="F153" s="23" t="s">
        <v>1043</v>
      </c>
      <c r="G153" s="79" t="s">
        <v>191</v>
      </c>
      <c r="H153" s="90" t="s">
        <v>746</v>
      </c>
      <c r="I153" s="94">
        <v>31317</v>
      </c>
      <c r="J153" s="23" t="str">
        <f t="shared" ca="1" si="9"/>
        <v xml:space="preserve">40 Tahun 1 Bulan </v>
      </c>
      <c r="K153" s="23" t="s">
        <v>39</v>
      </c>
      <c r="L153" s="22" t="s">
        <v>169</v>
      </c>
      <c r="M153" s="23" t="s">
        <v>222</v>
      </c>
      <c r="N153" s="47" t="s">
        <v>1340</v>
      </c>
      <c r="O153" s="198">
        <v>43374</v>
      </c>
      <c r="P153" s="34" t="str">
        <f t="shared" ca="1" si="10"/>
        <v>7 Tahun 1 Bulan</v>
      </c>
    </row>
    <row r="154" spans="1:19" ht="17.45" customHeight="1" x14ac:dyDescent="0.25">
      <c r="A154" s="182">
        <v>147</v>
      </c>
      <c r="B154" s="23" t="s">
        <v>1363</v>
      </c>
      <c r="C154" s="23" t="s">
        <v>170</v>
      </c>
      <c r="D154" s="22"/>
      <c r="E154" s="42" t="s">
        <v>753</v>
      </c>
      <c r="F154" s="23" t="s">
        <v>1046</v>
      </c>
      <c r="G154" s="79" t="s">
        <v>190</v>
      </c>
      <c r="H154" s="90" t="s">
        <v>742</v>
      </c>
      <c r="I154" s="94">
        <v>35366</v>
      </c>
      <c r="J154" s="23" t="str">
        <f t="shared" ca="1" si="9"/>
        <v xml:space="preserve">29 Tahun 0 Bulan </v>
      </c>
      <c r="K154" s="56" t="s">
        <v>195</v>
      </c>
      <c r="L154" s="22" t="s">
        <v>165</v>
      </c>
      <c r="M154" s="23"/>
      <c r="N154" s="47" t="s">
        <v>1340</v>
      </c>
      <c r="O154" s="197">
        <v>43374</v>
      </c>
      <c r="P154" s="34" t="str">
        <f t="shared" ca="1" si="10"/>
        <v>7 Tahun 1 Bulan</v>
      </c>
      <c r="Q154" s="12"/>
      <c r="R154" s="12"/>
      <c r="S154" s="12"/>
    </row>
    <row r="155" spans="1:19" s="25" customFormat="1" ht="17.45" customHeight="1" x14ac:dyDescent="0.25">
      <c r="A155" s="182">
        <v>148</v>
      </c>
      <c r="B155" s="23" t="s">
        <v>1306</v>
      </c>
      <c r="C155" s="23" t="s">
        <v>491</v>
      </c>
      <c r="D155" s="22" t="s">
        <v>1113</v>
      </c>
      <c r="E155" s="42" t="s">
        <v>753</v>
      </c>
      <c r="F155" s="23" t="s">
        <v>1049</v>
      </c>
      <c r="G155" s="79" t="s">
        <v>190</v>
      </c>
      <c r="H155" s="90" t="s">
        <v>742</v>
      </c>
      <c r="I155" s="94">
        <v>30323</v>
      </c>
      <c r="J155" s="23" t="str">
        <f t="shared" ca="1" si="9"/>
        <v xml:space="preserve">42 Tahun 10 Bulan </v>
      </c>
      <c r="K155" s="23" t="s">
        <v>39</v>
      </c>
      <c r="L155" s="22" t="s">
        <v>167</v>
      </c>
      <c r="M155" s="23" t="s">
        <v>273</v>
      </c>
      <c r="N155" s="47" t="s">
        <v>1340</v>
      </c>
      <c r="O155" s="198">
        <v>43374</v>
      </c>
      <c r="P155" s="34" t="str">
        <f t="shared" ca="1" si="10"/>
        <v>7 Tahun 1 Bulan</v>
      </c>
    </row>
    <row r="156" spans="1:19" ht="15.95" customHeight="1" x14ac:dyDescent="0.25">
      <c r="A156" s="182">
        <v>149</v>
      </c>
      <c r="B156" s="23" t="s">
        <v>1315</v>
      </c>
      <c r="C156" s="23" t="s">
        <v>163</v>
      </c>
      <c r="D156" s="22"/>
      <c r="E156" s="42" t="s">
        <v>753</v>
      </c>
      <c r="F156" s="23" t="s">
        <v>1078</v>
      </c>
      <c r="G156" s="79" t="s">
        <v>190</v>
      </c>
      <c r="H156" s="90" t="s">
        <v>742</v>
      </c>
      <c r="I156" s="94">
        <v>35437</v>
      </c>
      <c r="J156" s="23" t="str">
        <f t="shared" ca="1" si="9"/>
        <v xml:space="preserve">28 Tahun 10 Bulan </v>
      </c>
      <c r="K156" s="23" t="s">
        <v>39</v>
      </c>
      <c r="L156" s="22" t="s">
        <v>169</v>
      </c>
      <c r="M156" s="23" t="s">
        <v>222</v>
      </c>
      <c r="N156" s="47" t="s">
        <v>1340</v>
      </c>
      <c r="O156" s="198">
        <v>43374</v>
      </c>
      <c r="P156" s="34" t="str">
        <f t="shared" ca="1" si="10"/>
        <v>7 Tahun 1 Bulan</v>
      </c>
      <c r="Q156" s="12"/>
      <c r="R156" s="12"/>
      <c r="S156" s="12"/>
    </row>
    <row r="157" spans="1:19" s="25" customFormat="1" ht="17.45" customHeight="1" x14ac:dyDescent="0.25">
      <c r="A157" s="182">
        <v>150</v>
      </c>
      <c r="B157" s="23" t="s">
        <v>1316</v>
      </c>
      <c r="C157" s="21" t="s">
        <v>153</v>
      </c>
      <c r="D157" s="22"/>
      <c r="E157" s="42" t="s">
        <v>753</v>
      </c>
      <c r="F157" s="23" t="s">
        <v>1081</v>
      </c>
      <c r="G157" s="79" t="s">
        <v>191</v>
      </c>
      <c r="H157" s="90" t="s">
        <v>742</v>
      </c>
      <c r="I157" s="94">
        <v>33805</v>
      </c>
      <c r="J157" s="23" t="str">
        <f t="shared" ca="1" si="9"/>
        <v xml:space="preserve">33 Tahun 4 Bulan </v>
      </c>
      <c r="K157" s="23" t="s">
        <v>39</v>
      </c>
      <c r="L157" s="22" t="s">
        <v>240</v>
      </c>
      <c r="M157" s="23" t="s">
        <v>225</v>
      </c>
      <c r="N157" s="47" t="s">
        <v>1340</v>
      </c>
      <c r="O157" s="197">
        <v>43374</v>
      </c>
      <c r="P157" s="34" t="str">
        <f t="shared" ca="1" si="10"/>
        <v>7 Tahun 1 Bulan</v>
      </c>
    </row>
    <row r="158" spans="1:19" s="25" customFormat="1" ht="17.45" customHeight="1" x14ac:dyDescent="0.25">
      <c r="A158" s="182">
        <v>151</v>
      </c>
      <c r="B158" s="23" t="s">
        <v>1308</v>
      </c>
      <c r="C158" s="23" t="s">
        <v>161</v>
      </c>
      <c r="D158" s="22"/>
      <c r="E158" s="42" t="s">
        <v>753</v>
      </c>
      <c r="F158" s="23" t="s">
        <v>1086</v>
      </c>
      <c r="G158" s="79" t="s">
        <v>191</v>
      </c>
      <c r="H158" s="90" t="s">
        <v>742</v>
      </c>
      <c r="I158" s="94">
        <v>34566</v>
      </c>
      <c r="J158" s="23" t="str">
        <f t="shared" ca="1" si="9"/>
        <v xml:space="preserve">31 Tahun 3 Bulan </v>
      </c>
      <c r="K158" s="56" t="s">
        <v>39</v>
      </c>
      <c r="L158" s="22" t="s">
        <v>165</v>
      </c>
      <c r="M158" s="23" t="s">
        <v>225</v>
      </c>
      <c r="N158" s="47" t="s">
        <v>1340</v>
      </c>
      <c r="O158" s="197">
        <v>43374</v>
      </c>
      <c r="P158" s="34" t="str">
        <f t="shared" ca="1" si="10"/>
        <v>7 Tahun 1 Bulan</v>
      </c>
    </row>
    <row r="159" spans="1:19" ht="15.95" customHeight="1" x14ac:dyDescent="0.25">
      <c r="A159" s="182">
        <v>152</v>
      </c>
      <c r="B159" s="23" t="s">
        <v>1204</v>
      </c>
      <c r="C159" s="21" t="s">
        <v>219</v>
      </c>
      <c r="D159" s="22"/>
      <c r="E159" s="22" t="s">
        <v>753</v>
      </c>
      <c r="F159" s="21" t="s">
        <v>905</v>
      </c>
      <c r="G159" s="53" t="s">
        <v>207</v>
      </c>
      <c r="H159" s="250" t="s">
        <v>749</v>
      </c>
      <c r="I159" s="94">
        <v>35901</v>
      </c>
      <c r="J159" s="21" t="str">
        <f t="shared" ref="J159:J179" ca="1" si="11">DATEDIF(I159,TODAY(),"y")&amp;" Tahun "&amp;DATEDIF(I159,TODAY(),"ym")&amp;" Bulan "</f>
        <v xml:space="preserve">27 Tahun 7 Bulan </v>
      </c>
      <c r="K159" s="23" t="s">
        <v>39</v>
      </c>
      <c r="L159" s="22" t="s">
        <v>209</v>
      </c>
      <c r="M159" s="21"/>
      <c r="N159" s="23" t="s">
        <v>473</v>
      </c>
      <c r="O159" s="356">
        <v>43374</v>
      </c>
      <c r="P159" s="34" t="str">
        <f t="shared" ca="1" si="10"/>
        <v>7 Tahun 1 Bulan</v>
      </c>
      <c r="Q159" s="12"/>
      <c r="R159" s="12"/>
      <c r="S159" s="12"/>
    </row>
    <row r="160" spans="1:19" ht="15.95" customHeight="1" x14ac:dyDescent="0.25">
      <c r="A160" s="182">
        <v>153</v>
      </c>
      <c r="B160" s="23" t="s">
        <v>1205</v>
      </c>
      <c r="C160" s="21" t="s">
        <v>220</v>
      </c>
      <c r="D160" s="22"/>
      <c r="E160" s="22" t="s">
        <v>753</v>
      </c>
      <c r="F160" s="21" t="s">
        <v>906</v>
      </c>
      <c r="G160" s="53" t="s">
        <v>207</v>
      </c>
      <c r="H160" s="250" t="s">
        <v>742</v>
      </c>
      <c r="I160" s="94">
        <v>32801</v>
      </c>
      <c r="J160" s="21" t="str">
        <f t="shared" ca="1" si="11"/>
        <v xml:space="preserve">36 Tahun 1 Bulan </v>
      </c>
      <c r="K160" s="23" t="s">
        <v>39</v>
      </c>
      <c r="L160" s="22" t="s">
        <v>209</v>
      </c>
      <c r="M160" s="21"/>
      <c r="N160" s="23" t="s">
        <v>473</v>
      </c>
      <c r="O160" s="356">
        <v>43374</v>
      </c>
      <c r="P160" s="34" t="str">
        <f t="shared" ca="1" si="10"/>
        <v>7 Tahun 1 Bulan</v>
      </c>
      <c r="Q160" s="12"/>
      <c r="R160" s="12"/>
      <c r="S160" s="12"/>
    </row>
    <row r="161" spans="1:19" ht="15.95" customHeight="1" x14ac:dyDescent="0.25">
      <c r="A161" s="182">
        <v>154</v>
      </c>
      <c r="B161" s="23" t="s">
        <v>1206</v>
      </c>
      <c r="C161" s="21" t="s">
        <v>56</v>
      </c>
      <c r="D161" s="22" t="s">
        <v>825</v>
      </c>
      <c r="E161" s="22" t="s">
        <v>753</v>
      </c>
      <c r="F161" s="21" t="s">
        <v>907</v>
      </c>
      <c r="G161" s="53" t="s">
        <v>186</v>
      </c>
      <c r="H161" s="250" t="s">
        <v>746</v>
      </c>
      <c r="I161" s="94">
        <v>33499</v>
      </c>
      <c r="J161" s="21" t="str">
        <f t="shared" ca="1" si="11"/>
        <v xml:space="preserve">34 Tahun 2 Bulan </v>
      </c>
      <c r="K161" s="23" t="s">
        <v>39</v>
      </c>
      <c r="L161" s="22" t="s">
        <v>166</v>
      </c>
      <c r="M161" s="23" t="s">
        <v>227</v>
      </c>
      <c r="N161" s="23" t="s">
        <v>473</v>
      </c>
      <c r="O161" s="356">
        <v>43374</v>
      </c>
      <c r="P161" s="34" t="str">
        <f t="shared" ca="1" si="10"/>
        <v>7 Tahun 1 Bulan</v>
      </c>
      <c r="Q161" s="12"/>
      <c r="R161" s="12"/>
      <c r="S161" s="12"/>
    </row>
    <row r="162" spans="1:19" ht="15.95" customHeight="1" x14ac:dyDescent="0.25">
      <c r="A162" s="182">
        <v>155</v>
      </c>
      <c r="B162" s="23" t="s">
        <v>1230</v>
      </c>
      <c r="C162" s="18" t="s">
        <v>135</v>
      </c>
      <c r="D162" s="22" t="s">
        <v>831</v>
      </c>
      <c r="E162" s="22" t="s">
        <v>542</v>
      </c>
      <c r="F162" s="23" t="s">
        <v>933</v>
      </c>
      <c r="G162" s="53" t="s">
        <v>189</v>
      </c>
      <c r="H162" s="250" t="s">
        <v>773</v>
      </c>
      <c r="I162" s="94">
        <v>34303</v>
      </c>
      <c r="J162" s="21" t="str">
        <f t="shared" ca="1" si="11"/>
        <v xml:space="preserve">31 Tahun 11 Bulan </v>
      </c>
      <c r="K162" s="23" t="s">
        <v>39</v>
      </c>
      <c r="L162" s="22" t="s">
        <v>166</v>
      </c>
      <c r="M162" s="23" t="s">
        <v>271</v>
      </c>
      <c r="N162" s="23" t="s">
        <v>473</v>
      </c>
      <c r="O162" s="356">
        <v>43374</v>
      </c>
      <c r="P162" s="34" t="str">
        <f t="shared" ca="1" si="10"/>
        <v>7 Tahun 1 Bulan</v>
      </c>
      <c r="Q162" s="12"/>
      <c r="R162" s="12"/>
      <c r="S162" s="12"/>
    </row>
    <row r="163" spans="1:19" ht="15.95" customHeight="1" x14ac:dyDescent="0.25">
      <c r="A163" s="182">
        <v>156</v>
      </c>
      <c r="B163" s="23" t="s">
        <v>1228</v>
      </c>
      <c r="C163" s="18" t="s">
        <v>200</v>
      </c>
      <c r="D163" s="22" t="s">
        <v>860</v>
      </c>
      <c r="E163" s="22" t="s">
        <v>542</v>
      </c>
      <c r="F163" s="23" t="s">
        <v>937</v>
      </c>
      <c r="G163" s="53" t="s">
        <v>191</v>
      </c>
      <c r="H163" s="250" t="s">
        <v>745</v>
      </c>
      <c r="I163" s="94">
        <v>30508</v>
      </c>
      <c r="J163" s="21" t="str">
        <f t="shared" ca="1" si="11"/>
        <v xml:space="preserve">42 Tahun 4 Bulan </v>
      </c>
      <c r="K163" s="23" t="s">
        <v>39</v>
      </c>
      <c r="L163" s="22" t="s">
        <v>167</v>
      </c>
      <c r="M163" s="23" t="s">
        <v>257</v>
      </c>
      <c r="N163" s="23" t="s">
        <v>473</v>
      </c>
      <c r="O163" s="356">
        <v>43374</v>
      </c>
      <c r="P163" s="34" t="str">
        <f t="shared" ca="1" si="10"/>
        <v>7 Tahun 1 Bulan</v>
      </c>
      <c r="Q163" s="12"/>
      <c r="R163" s="12"/>
      <c r="S163" s="12"/>
    </row>
    <row r="164" spans="1:19" ht="15.95" customHeight="1" x14ac:dyDescent="0.25">
      <c r="A164" s="182">
        <v>157</v>
      </c>
      <c r="B164" s="23" t="s">
        <v>1227</v>
      </c>
      <c r="C164" s="18" t="s">
        <v>324</v>
      </c>
      <c r="D164" s="22"/>
      <c r="E164" s="22" t="s">
        <v>542</v>
      </c>
      <c r="F164" s="23" t="s">
        <v>938</v>
      </c>
      <c r="G164" s="53" t="s">
        <v>191</v>
      </c>
      <c r="H164" s="250" t="s">
        <v>759</v>
      </c>
      <c r="I164" s="94">
        <v>36295</v>
      </c>
      <c r="J164" s="21" t="str">
        <f t="shared" ca="1" si="11"/>
        <v xml:space="preserve">26 Tahun 6 Bulan </v>
      </c>
      <c r="K164" s="23" t="s">
        <v>39</v>
      </c>
      <c r="L164" s="22" t="s">
        <v>165</v>
      </c>
      <c r="M164" s="23" t="s">
        <v>225</v>
      </c>
      <c r="N164" s="23" t="s">
        <v>473</v>
      </c>
      <c r="O164" s="356">
        <v>43374</v>
      </c>
      <c r="P164" s="34" t="str">
        <f t="shared" ca="1" si="10"/>
        <v>7 Tahun 1 Bulan</v>
      </c>
      <c r="Q164" s="12"/>
      <c r="R164" s="12"/>
      <c r="S164" s="12"/>
    </row>
    <row r="165" spans="1:19" ht="15.95" customHeight="1" x14ac:dyDescent="0.25">
      <c r="A165" s="182">
        <v>158</v>
      </c>
      <c r="B165" s="23" t="s">
        <v>1188</v>
      </c>
      <c r="C165" s="23" t="s">
        <v>802</v>
      </c>
      <c r="D165" s="22"/>
      <c r="E165" s="42" t="s">
        <v>753</v>
      </c>
      <c r="F165" s="23" t="s">
        <v>883</v>
      </c>
      <c r="G165" s="79" t="s">
        <v>189</v>
      </c>
      <c r="H165" s="90" t="s">
        <v>742</v>
      </c>
      <c r="I165" s="94">
        <v>32805</v>
      </c>
      <c r="J165" s="23" t="str">
        <f t="shared" ca="1" si="11"/>
        <v xml:space="preserve">36 Tahun 0 Bulan </v>
      </c>
      <c r="K165" s="23" t="s">
        <v>39</v>
      </c>
      <c r="L165" s="22" t="s">
        <v>165</v>
      </c>
      <c r="M165" s="23" t="s">
        <v>225</v>
      </c>
      <c r="N165" s="47" t="s">
        <v>485</v>
      </c>
      <c r="O165" s="298">
        <f>DATE(2018,10,2)</f>
        <v>43375</v>
      </c>
      <c r="P165" s="34" t="str">
        <f t="shared" ca="1" si="10"/>
        <v>7 Tahun 1 Bulan</v>
      </c>
      <c r="Q165" s="12"/>
      <c r="R165" s="12"/>
      <c r="S165" s="12"/>
    </row>
    <row r="166" spans="1:19" ht="15.95" customHeight="1" x14ac:dyDescent="0.25">
      <c r="A166" s="182">
        <v>159</v>
      </c>
      <c r="B166" s="23" t="s">
        <v>1291</v>
      </c>
      <c r="C166" s="23" t="s">
        <v>326</v>
      </c>
      <c r="D166" s="22"/>
      <c r="E166" s="42" t="s">
        <v>753</v>
      </c>
      <c r="F166" s="23" t="s">
        <v>1013</v>
      </c>
      <c r="G166" s="79" t="s">
        <v>191</v>
      </c>
      <c r="H166" s="90" t="s">
        <v>742</v>
      </c>
      <c r="I166" s="94">
        <v>34288</v>
      </c>
      <c r="J166" s="23" t="str">
        <f t="shared" ca="1" si="11"/>
        <v xml:space="preserve">32 Tahun 0 Bulan </v>
      </c>
      <c r="K166" s="23" t="s">
        <v>39</v>
      </c>
      <c r="L166" s="22" t="s">
        <v>169</v>
      </c>
      <c r="M166" s="23" t="s">
        <v>330</v>
      </c>
      <c r="N166" s="47" t="s">
        <v>1340</v>
      </c>
      <c r="O166" s="197">
        <v>43404</v>
      </c>
      <c r="P166" s="34" t="str">
        <f t="shared" ca="1" si="10"/>
        <v>7 Tahun 0 Bulan</v>
      </c>
      <c r="Q166" s="12"/>
      <c r="R166" s="12"/>
      <c r="S166" s="12"/>
    </row>
    <row r="167" spans="1:19" ht="15.95" customHeight="1" x14ac:dyDescent="0.25">
      <c r="A167" s="182">
        <v>160</v>
      </c>
      <c r="B167" s="23" t="s">
        <v>1342</v>
      </c>
      <c r="C167" s="23" t="s">
        <v>334</v>
      </c>
      <c r="D167" s="22"/>
      <c r="E167" s="42" t="s">
        <v>753</v>
      </c>
      <c r="F167" s="23" t="s">
        <v>1023</v>
      </c>
      <c r="G167" s="79" t="s">
        <v>191</v>
      </c>
      <c r="H167" s="90" t="s">
        <v>742</v>
      </c>
      <c r="I167" s="94">
        <v>36270</v>
      </c>
      <c r="J167" s="23" t="str">
        <f t="shared" ca="1" si="11"/>
        <v xml:space="preserve">26 Tahun 7 Bulan </v>
      </c>
      <c r="K167" s="23" t="s">
        <v>39</v>
      </c>
      <c r="L167" s="237" t="s">
        <v>169</v>
      </c>
      <c r="M167" s="299" t="s">
        <v>269</v>
      </c>
      <c r="N167" s="47" t="s">
        <v>1340</v>
      </c>
      <c r="O167" s="197">
        <v>43404</v>
      </c>
      <c r="P167" s="34" t="str">
        <f t="shared" ca="1" si="10"/>
        <v>7 Tahun 0 Bulan</v>
      </c>
      <c r="Q167" s="12"/>
      <c r="R167" s="12"/>
      <c r="S167" s="12"/>
    </row>
    <row r="168" spans="1:19" s="25" customFormat="1" ht="17.45" customHeight="1" x14ac:dyDescent="0.25">
      <c r="A168" s="182">
        <v>161</v>
      </c>
      <c r="B168" s="23" t="s">
        <v>1262</v>
      </c>
      <c r="C168" s="23" t="s">
        <v>331</v>
      </c>
      <c r="D168" s="22"/>
      <c r="E168" s="42" t="s">
        <v>753</v>
      </c>
      <c r="F168" s="23" t="s">
        <v>1099</v>
      </c>
      <c r="G168" s="79" t="s">
        <v>191</v>
      </c>
      <c r="H168" s="90" t="s">
        <v>765</v>
      </c>
      <c r="I168" s="94">
        <v>34317</v>
      </c>
      <c r="J168" s="23" t="str">
        <f t="shared" ca="1" si="11"/>
        <v xml:space="preserve">31 Tahun 11 Bulan </v>
      </c>
      <c r="K168" s="23" t="s">
        <v>39</v>
      </c>
      <c r="L168" s="22" t="s">
        <v>165</v>
      </c>
      <c r="M168" s="23" t="s">
        <v>225</v>
      </c>
      <c r="N168" s="47" t="s">
        <v>1340</v>
      </c>
      <c r="O168" s="201">
        <v>43404</v>
      </c>
      <c r="P168" s="34" t="str">
        <f t="shared" ca="1" si="10"/>
        <v>7 Tahun 0 Bulan</v>
      </c>
    </row>
    <row r="169" spans="1:19" ht="15.95" customHeight="1" x14ac:dyDescent="0.25">
      <c r="A169" s="182">
        <v>162</v>
      </c>
      <c r="B169" s="23" t="s">
        <v>1171</v>
      </c>
      <c r="C169" s="18" t="s">
        <v>335</v>
      </c>
      <c r="D169" s="22"/>
      <c r="E169" s="22" t="s">
        <v>542</v>
      </c>
      <c r="F169" s="23" t="s">
        <v>866</v>
      </c>
      <c r="G169" s="79" t="s">
        <v>191</v>
      </c>
      <c r="H169" s="90" t="s">
        <v>749</v>
      </c>
      <c r="I169" s="94">
        <v>35782</v>
      </c>
      <c r="J169" s="23" t="str">
        <f t="shared" ca="1" si="11"/>
        <v xml:space="preserve">27 Tahun 11 Bulan </v>
      </c>
      <c r="K169" s="23" t="s">
        <v>39</v>
      </c>
      <c r="L169" s="22" t="s">
        <v>165</v>
      </c>
      <c r="M169" s="23"/>
      <c r="N169" s="47" t="s">
        <v>485</v>
      </c>
      <c r="O169" s="298">
        <f>DATE(2018,11,1)</f>
        <v>43405</v>
      </c>
      <c r="P169" s="34" t="str">
        <f t="shared" ca="1" si="10"/>
        <v>7 Tahun 0 Bulan</v>
      </c>
      <c r="Q169" s="12"/>
      <c r="R169" s="12"/>
      <c r="S169" s="12"/>
    </row>
    <row r="170" spans="1:19" ht="15.95" customHeight="1" x14ac:dyDescent="0.25">
      <c r="A170" s="182">
        <v>163</v>
      </c>
      <c r="B170" s="23" t="s">
        <v>1244</v>
      </c>
      <c r="C170" s="18" t="s">
        <v>341</v>
      </c>
      <c r="D170" s="22" t="s">
        <v>1108</v>
      </c>
      <c r="E170" s="22" t="s">
        <v>542</v>
      </c>
      <c r="F170" s="23" t="s">
        <v>965</v>
      </c>
      <c r="G170" s="79" t="s">
        <v>191</v>
      </c>
      <c r="H170" s="90" t="s">
        <v>742</v>
      </c>
      <c r="I170" s="94">
        <v>35080</v>
      </c>
      <c r="J170" s="23" t="str">
        <f t="shared" ca="1" si="11"/>
        <v xml:space="preserve">29 Tahun 10 Bulan </v>
      </c>
      <c r="K170" s="23" t="s">
        <v>39</v>
      </c>
      <c r="L170" s="237" t="s">
        <v>166</v>
      </c>
      <c r="M170" s="299" t="s">
        <v>285</v>
      </c>
      <c r="N170" s="47" t="s">
        <v>1340</v>
      </c>
      <c r="O170" s="197">
        <v>43433</v>
      </c>
      <c r="P170" s="34" t="str">
        <f t="shared" ca="1" si="10"/>
        <v>6 Tahun 11 Bulan</v>
      </c>
      <c r="Q170" s="12"/>
      <c r="R170" s="12"/>
      <c r="S170" s="12"/>
    </row>
    <row r="171" spans="1:19" ht="15.95" customHeight="1" x14ac:dyDescent="0.25">
      <c r="A171" s="182">
        <v>164</v>
      </c>
      <c r="B171" s="23" t="s">
        <v>1348</v>
      </c>
      <c r="C171" s="23" t="s">
        <v>339</v>
      </c>
      <c r="D171" s="22"/>
      <c r="E171" s="42" t="s">
        <v>753</v>
      </c>
      <c r="F171" s="23" t="s">
        <v>1032</v>
      </c>
      <c r="G171" s="79" t="s">
        <v>191</v>
      </c>
      <c r="H171" s="90" t="s">
        <v>742</v>
      </c>
      <c r="I171" s="94">
        <v>35374</v>
      </c>
      <c r="J171" s="23" t="str">
        <f t="shared" ca="1" si="11"/>
        <v xml:space="preserve">29 Tahun 0 Bulan </v>
      </c>
      <c r="K171" s="23" t="s">
        <v>39</v>
      </c>
      <c r="L171" s="237" t="s">
        <v>169</v>
      </c>
      <c r="M171" s="299" t="s">
        <v>222</v>
      </c>
      <c r="N171" s="47" t="s">
        <v>1340</v>
      </c>
      <c r="O171" s="197">
        <v>43433</v>
      </c>
      <c r="P171" s="34" t="str">
        <f t="shared" ca="1" si="10"/>
        <v>6 Tahun 11 Bulan</v>
      </c>
      <c r="Q171" s="12"/>
      <c r="R171" s="12"/>
      <c r="S171" s="12"/>
    </row>
    <row r="172" spans="1:19" ht="15.95" customHeight="1" x14ac:dyDescent="0.25">
      <c r="A172" s="182">
        <v>165</v>
      </c>
      <c r="B172" s="23" t="s">
        <v>1318</v>
      </c>
      <c r="C172" s="21" t="s">
        <v>355</v>
      </c>
      <c r="D172" s="22"/>
      <c r="E172" s="42" t="s">
        <v>753</v>
      </c>
      <c r="F172" s="23" t="s">
        <v>1020</v>
      </c>
      <c r="G172" s="79" t="s">
        <v>191</v>
      </c>
      <c r="H172" s="90" t="s">
        <v>742</v>
      </c>
      <c r="I172" s="94">
        <v>36103</v>
      </c>
      <c r="J172" s="23" t="str">
        <f t="shared" ca="1" si="11"/>
        <v xml:space="preserve">27 Tahun 0 Bulan </v>
      </c>
      <c r="K172" s="23" t="s">
        <v>39</v>
      </c>
      <c r="L172" s="22" t="s">
        <v>169</v>
      </c>
      <c r="M172" s="23" t="s">
        <v>264</v>
      </c>
      <c r="N172" s="47" t="s">
        <v>1340</v>
      </c>
      <c r="O172" s="197">
        <v>43465</v>
      </c>
      <c r="P172" s="34" t="str">
        <f t="shared" ca="1" si="10"/>
        <v>6 Tahun 10 Bulan</v>
      </c>
      <c r="Q172" s="12"/>
      <c r="R172" s="12"/>
      <c r="S172" s="12"/>
    </row>
    <row r="173" spans="1:19" ht="15.95" customHeight="1" x14ac:dyDescent="0.25">
      <c r="A173" s="182">
        <v>166</v>
      </c>
      <c r="B173" s="23" t="s">
        <v>1309</v>
      </c>
      <c r="C173" s="23" t="s">
        <v>345</v>
      </c>
      <c r="D173" s="22"/>
      <c r="E173" s="42" t="s">
        <v>753</v>
      </c>
      <c r="F173" s="23" t="s">
        <v>1087</v>
      </c>
      <c r="G173" s="79" t="s">
        <v>191</v>
      </c>
      <c r="H173" s="90" t="s">
        <v>742</v>
      </c>
      <c r="I173" s="94">
        <v>35705</v>
      </c>
      <c r="J173" s="23" t="str">
        <f t="shared" ca="1" si="11"/>
        <v xml:space="preserve">28 Tahun 1 Bulan </v>
      </c>
      <c r="K173" s="23" t="s">
        <v>39</v>
      </c>
      <c r="L173" s="22" t="s">
        <v>165</v>
      </c>
      <c r="M173" s="23" t="s">
        <v>225</v>
      </c>
      <c r="N173" s="47" t="s">
        <v>1340</v>
      </c>
      <c r="O173" s="197">
        <v>43465</v>
      </c>
      <c r="P173" s="34" t="str">
        <f t="shared" ca="1" si="10"/>
        <v>6 Tahun 10 Bulan</v>
      </c>
      <c r="Q173" s="12"/>
      <c r="R173" s="12"/>
      <c r="S173" s="12"/>
    </row>
    <row r="174" spans="1:19" ht="14.25" customHeight="1" x14ac:dyDescent="0.25">
      <c r="A174" s="182">
        <v>167</v>
      </c>
      <c r="B174" s="23" t="s">
        <v>1319</v>
      </c>
      <c r="C174" s="23" t="s">
        <v>362</v>
      </c>
      <c r="D174" s="22"/>
      <c r="E174" s="42" t="s">
        <v>753</v>
      </c>
      <c r="F174" s="23" t="s">
        <v>1027</v>
      </c>
      <c r="G174" s="79" t="s">
        <v>191</v>
      </c>
      <c r="H174" s="90" t="s">
        <v>761</v>
      </c>
      <c r="I174" s="94">
        <v>34798</v>
      </c>
      <c r="J174" s="23" t="str">
        <f t="shared" ca="1" si="11"/>
        <v xml:space="preserve">30 Tahun 7 Bulan </v>
      </c>
      <c r="K174" s="23" t="s">
        <v>39</v>
      </c>
      <c r="L174" s="22" t="s">
        <v>169</v>
      </c>
      <c r="M174" s="23" t="s">
        <v>305</v>
      </c>
      <c r="N174" s="47" t="s">
        <v>1340</v>
      </c>
      <c r="O174" s="197">
        <v>43497</v>
      </c>
      <c r="P174" s="34" t="str">
        <f t="shared" ca="1" si="10"/>
        <v>6 Tahun 9 Bulan</v>
      </c>
      <c r="Q174" s="12"/>
      <c r="R174" s="12"/>
      <c r="S174" s="12"/>
    </row>
    <row r="175" spans="1:19" s="34" customFormat="1" ht="17.100000000000001" customHeight="1" x14ac:dyDescent="0.25">
      <c r="A175" s="182">
        <v>168</v>
      </c>
      <c r="B175" s="23" t="s">
        <v>1345</v>
      </c>
      <c r="C175" s="23" t="s">
        <v>1344</v>
      </c>
      <c r="D175" s="22"/>
      <c r="E175" s="42" t="s">
        <v>753</v>
      </c>
      <c r="F175" s="23" t="s">
        <v>1028</v>
      </c>
      <c r="G175" s="79" t="s">
        <v>191</v>
      </c>
      <c r="H175" s="90" t="s">
        <v>742</v>
      </c>
      <c r="I175" s="94">
        <v>32270</v>
      </c>
      <c r="J175" s="23" t="str">
        <f t="shared" ca="1" si="11"/>
        <v xml:space="preserve">37 Tahun 6 Bulan </v>
      </c>
      <c r="K175" s="23" t="s">
        <v>39</v>
      </c>
      <c r="L175" s="22" t="s">
        <v>169</v>
      </c>
      <c r="M175" s="23" t="s">
        <v>305</v>
      </c>
      <c r="N175" s="47" t="s">
        <v>1340</v>
      </c>
      <c r="O175" s="197">
        <v>43497</v>
      </c>
      <c r="P175" s="34" t="str">
        <f t="shared" ca="1" si="10"/>
        <v>6 Tahun 9 Bulan</v>
      </c>
    </row>
    <row r="176" spans="1:19" s="34" customFormat="1" ht="17.100000000000001" customHeight="1" x14ac:dyDescent="0.25">
      <c r="A176" s="182">
        <v>169</v>
      </c>
      <c r="B176" s="23" t="s">
        <v>1346</v>
      </c>
      <c r="C176" s="23" t="s">
        <v>360</v>
      </c>
      <c r="D176" s="22"/>
      <c r="E176" s="42" t="s">
        <v>753</v>
      </c>
      <c r="F176" s="23" t="s">
        <v>1029</v>
      </c>
      <c r="G176" s="79" t="s">
        <v>191</v>
      </c>
      <c r="H176" s="90" t="s">
        <v>742</v>
      </c>
      <c r="I176" s="94">
        <v>34716</v>
      </c>
      <c r="J176" s="23" t="str">
        <f t="shared" ca="1" si="11"/>
        <v xml:space="preserve">30 Tahun 10 Bulan </v>
      </c>
      <c r="K176" s="23" t="s">
        <v>39</v>
      </c>
      <c r="L176" s="22" t="s">
        <v>169</v>
      </c>
      <c r="M176" s="23" t="s">
        <v>305</v>
      </c>
      <c r="N176" s="47" t="s">
        <v>1340</v>
      </c>
      <c r="O176" s="197">
        <v>43497</v>
      </c>
      <c r="P176" s="34" t="str">
        <f t="shared" ca="1" si="10"/>
        <v>6 Tahun 9 Bulan</v>
      </c>
    </row>
    <row r="177" spans="1:19" ht="17.100000000000001" customHeight="1" x14ac:dyDescent="0.25">
      <c r="A177" s="182">
        <v>170</v>
      </c>
      <c r="B177" s="23" t="s">
        <v>1347</v>
      </c>
      <c r="C177" s="23" t="s">
        <v>361</v>
      </c>
      <c r="D177" s="22"/>
      <c r="E177" s="42" t="s">
        <v>753</v>
      </c>
      <c r="F177" s="23" t="s">
        <v>1030</v>
      </c>
      <c r="G177" s="79" t="s">
        <v>191</v>
      </c>
      <c r="H177" s="90" t="s">
        <v>749</v>
      </c>
      <c r="I177" s="94">
        <v>33853</v>
      </c>
      <c r="J177" s="23" t="str">
        <f t="shared" ca="1" si="11"/>
        <v xml:space="preserve">33 Tahun 2 Bulan </v>
      </c>
      <c r="K177" s="23" t="s">
        <v>39</v>
      </c>
      <c r="L177" s="22" t="s">
        <v>165</v>
      </c>
      <c r="M177" s="23" t="s">
        <v>225</v>
      </c>
      <c r="N177" s="47" t="s">
        <v>1340</v>
      </c>
      <c r="O177" s="197">
        <v>43497</v>
      </c>
      <c r="P177" s="34" t="str">
        <f t="shared" ca="1" si="10"/>
        <v>6 Tahun 9 Bulan</v>
      </c>
      <c r="Q177" s="12"/>
      <c r="R177" s="12"/>
      <c r="S177" s="12"/>
    </row>
    <row r="178" spans="1:19" ht="15.95" customHeight="1" x14ac:dyDescent="0.25">
      <c r="A178" s="182">
        <v>171</v>
      </c>
      <c r="B178" s="23" t="s">
        <v>1358</v>
      </c>
      <c r="C178" s="23" t="s">
        <v>358</v>
      </c>
      <c r="D178" s="22"/>
      <c r="E178" s="42" t="s">
        <v>753</v>
      </c>
      <c r="F178" s="23" t="s">
        <v>1040</v>
      </c>
      <c r="G178" s="79" t="s">
        <v>375</v>
      </c>
      <c r="H178" s="90" t="s">
        <v>742</v>
      </c>
      <c r="I178" s="94">
        <v>33812</v>
      </c>
      <c r="J178" s="23" t="str">
        <f t="shared" ca="1" si="11"/>
        <v xml:space="preserve">33 Tahun 3 Bulan </v>
      </c>
      <c r="K178" s="23" t="s">
        <v>39</v>
      </c>
      <c r="L178" s="22" t="s">
        <v>169</v>
      </c>
      <c r="M178" s="23" t="s">
        <v>305</v>
      </c>
      <c r="N178" s="47" t="s">
        <v>1340</v>
      </c>
      <c r="O178" s="197">
        <v>43497</v>
      </c>
      <c r="P178" s="34" t="str">
        <f t="shared" ca="1" si="10"/>
        <v>6 Tahun 9 Bulan</v>
      </c>
      <c r="Q178" s="12"/>
      <c r="R178" s="12"/>
      <c r="S178" s="12"/>
    </row>
    <row r="179" spans="1:19" ht="17.100000000000001" customHeight="1" x14ac:dyDescent="0.25">
      <c r="A179" s="182">
        <v>172</v>
      </c>
      <c r="B179" s="23" t="s">
        <v>1189</v>
      </c>
      <c r="C179" s="23" t="s">
        <v>366</v>
      </c>
      <c r="D179" s="22"/>
      <c r="E179" s="42" t="s">
        <v>753</v>
      </c>
      <c r="F179" s="23" t="s">
        <v>886</v>
      </c>
      <c r="G179" s="79" t="s">
        <v>191</v>
      </c>
      <c r="H179" s="90" t="s">
        <v>746</v>
      </c>
      <c r="I179" s="94">
        <v>36608</v>
      </c>
      <c r="J179" s="23" t="str">
        <f t="shared" ca="1" si="11"/>
        <v xml:space="preserve">25 Tahun 7 Bulan </v>
      </c>
      <c r="K179" s="23" t="s">
        <v>39</v>
      </c>
      <c r="L179" s="22" t="s">
        <v>169</v>
      </c>
      <c r="M179" s="23" t="s">
        <v>305</v>
      </c>
      <c r="N179" s="47" t="s">
        <v>485</v>
      </c>
      <c r="O179" s="298">
        <f>DATE(2019,5,29)</f>
        <v>43614</v>
      </c>
      <c r="P179" s="34" t="str">
        <f t="shared" ca="1" si="10"/>
        <v>6 Tahun 5 Bulan</v>
      </c>
      <c r="Q179" s="12"/>
      <c r="R179" s="12"/>
      <c r="S179" s="12"/>
    </row>
    <row r="180" spans="1:19" ht="17.100000000000001" customHeight="1" x14ac:dyDescent="0.25">
      <c r="A180" s="182">
        <v>173</v>
      </c>
      <c r="B180" s="351" t="s">
        <v>1357</v>
      </c>
      <c r="C180" s="18" t="s">
        <v>385</v>
      </c>
      <c r="D180" s="22" t="s">
        <v>827</v>
      </c>
      <c r="E180" s="22" t="s">
        <v>542</v>
      </c>
      <c r="F180" s="23" t="s">
        <v>839</v>
      </c>
      <c r="G180" s="79" t="s">
        <v>375</v>
      </c>
      <c r="H180" s="90" t="s">
        <v>746</v>
      </c>
      <c r="I180" s="94">
        <v>37196</v>
      </c>
      <c r="J180" s="23" t="str">
        <f ca="1">DATEDIF(I180,TODAY(),"y")&amp;" Tahun "&amp;DATEDIF(I180,TODAY(),"ym")&amp;" Bulan"</f>
        <v>24 Tahun 0 Bulan</v>
      </c>
      <c r="K180" s="23" t="s">
        <v>39</v>
      </c>
      <c r="L180" s="22" t="s">
        <v>166</v>
      </c>
      <c r="M180" s="23" t="s">
        <v>228</v>
      </c>
      <c r="N180" s="107" t="s">
        <v>481</v>
      </c>
      <c r="O180" s="201">
        <v>43739</v>
      </c>
      <c r="P180" s="34" t="str">
        <f t="shared" ca="1" si="10"/>
        <v>6 Tahun 1 Bulan</v>
      </c>
      <c r="Q180" s="12"/>
      <c r="R180" s="12"/>
      <c r="S180" s="12"/>
    </row>
    <row r="181" spans="1:19" ht="17.100000000000001" customHeight="1" x14ac:dyDescent="0.25">
      <c r="A181" s="182">
        <v>174</v>
      </c>
      <c r="B181" s="348" t="s">
        <v>1165</v>
      </c>
      <c r="C181" s="18" t="s">
        <v>372</v>
      </c>
      <c r="D181" s="22" t="s">
        <v>822</v>
      </c>
      <c r="E181" s="22" t="s">
        <v>542</v>
      </c>
      <c r="F181" s="19" t="s">
        <v>853</v>
      </c>
      <c r="G181" s="80" t="s">
        <v>191</v>
      </c>
      <c r="H181" s="92" t="s">
        <v>742</v>
      </c>
      <c r="I181" s="95">
        <v>35305</v>
      </c>
      <c r="J181" s="23" t="str">
        <f ca="1">DATEDIF(I181,TODAY(),"y")&amp;" Tahun "&amp;DATEDIF(I181,TODAY(),"ym")&amp;" Bulan"</f>
        <v>29 Tahun 2 Bulan</v>
      </c>
      <c r="K181" s="19" t="s">
        <v>39</v>
      </c>
      <c r="L181" s="22" t="s">
        <v>166</v>
      </c>
      <c r="M181" s="23" t="s">
        <v>236</v>
      </c>
      <c r="N181" s="47" t="s">
        <v>481</v>
      </c>
      <c r="O181" s="201">
        <v>43739</v>
      </c>
      <c r="P181" s="34" t="str">
        <f t="shared" ca="1" si="10"/>
        <v>6 Tahun 1 Bulan</v>
      </c>
      <c r="Q181" s="12"/>
      <c r="R181" s="12"/>
      <c r="S181" s="12"/>
    </row>
    <row r="182" spans="1:19" ht="17.100000000000001" customHeight="1" x14ac:dyDescent="0.25">
      <c r="A182" s="182">
        <v>175</v>
      </c>
      <c r="B182" s="23" t="s">
        <v>1242</v>
      </c>
      <c r="C182" s="18" t="s">
        <v>381</v>
      </c>
      <c r="D182" s="22"/>
      <c r="E182" s="22" t="s">
        <v>542</v>
      </c>
      <c r="F182" s="23" t="s">
        <v>959</v>
      </c>
      <c r="G182" s="79" t="s">
        <v>375</v>
      </c>
      <c r="H182" s="90" t="s">
        <v>742</v>
      </c>
      <c r="I182" s="94">
        <v>37189</v>
      </c>
      <c r="J182" s="23" t="str">
        <f ca="1">DATEDIF(I182,TODAY(),"y")&amp;" Tahun "&amp;DATEDIF(I182,TODAY(),"ym")&amp;" Bulan "</f>
        <v xml:space="preserve">24 Tahun 0 Bulan </v>
      </c>
      <c r="K182" s="23" t="s">
        <v>39</v>
      </c>
      <c r="L182" s="22" t="s">
        <v>169</v>
      </c>
      <c r="M182" s="23" t="s">
        <v>232</v>
      </c>
      <c r="N182" s="47" t="s">
        <v>1340</v>
      </c>
      <c r="O182" s="197">
        <v>43739</v>
      </c>
      <c r="P182" s="34" t="str">
        <f t="shared" ca="1" si="10"/>
        <v>6 Tahun 1 Bulan</v>
      </c>
      <c r="Q182" s="12"/>
      <c r="R182" s="12"/>
      <c r="S182" s="12"/>
    </row>
    <row r="183" spans="1:19" ht="17.100000000000001" customHeight="1" x14ac:dyDescent="0.25">
      <c r="A183" s="182">
        <v>176</v>
      </c>
      <c r="B183" s="23" t="s">
        <v>1241</v>
      </c>
      <c r="C183" s="18" t="s">
        <v>371</v>
      </c>
      <c r="D183" s="22"/>
      <c r="E183" s="22" t="s">
        <v>542</v>
      </c>
      <c r="F183" s="19" t="s">
        <v>963</v>
      </c>
      <c r="G183" s="80" t="s">
        <v>191</v>
      </c>
      <c r="H183" s="92" t="s">
        <v>755</v>
      </c>
      <c r="I183" s="95">
        <v>35806</v>
      </c>
      <c r="J183" s="23" t="str">
        <f ca="1">DATEDIF(I183,TODAY(),"y")&amp;" Tahun "&amp;DATEDIF(I183,TODAY(),"ym")&amp;" Bulan "</f>
        <v xml:space="preserve">27 Tahun 10 Bulan </v>
      </c>
      <c r="K183" s="19" t="s">
        <v>39</v>
      </c>
      <c r="L183" s="22" t="s">
        <v>165</v>
      </c>
      <c r="M183" s="23"/>
      <c r="N183" s="47" t="s">
        <v>1340</v>
      </c>
      <c r="O183" s="197">
        <v>43739</v>
      </c>
      <c r="P183" s="34" t="str">
        <f t="shared" ca="1" si="10"/>
        <v>6 Tahun 1 Bulan</v>
      </c>
      <c r="Q183" s="12"/>
      <c r="R183" s="12"/>
      <c r="S183" s="12"/>
    </row>
    <row r="184" spans="1:19" ht="15.95" customHeight="1" x14ac:dyDescent="0.25">
      <c r="A184" s="182">
        <v>177</v>
      </c>
      <c r="B184" s="23" t="s">
        <v>1351</v>
      </c>
      <c r="C184" s="23" t="s">
        <v>369</v>
      </c>
      <c r="D184" s="22" t="s">
        <v>831</v>
      </c>
      <c r="E184" s="42" t="s">
        <v>753</v>
      </c>
      <c r="F184" s="23" t="s">
        <v>1036</v>
      </c>
      <c r="G184" s="79" t="s">
        <v>191</v>
      </c>
      <c r="H184" s="90" t="s">
        <v>746</v>
      </c>
      <c r="I184" s="94">
        <v>33258</v>
      </c>
      <c r="J184" s="23" t="str">
        <f ca="1">DATEDIF(I184,TODAY(),"y")&amp;" Tahun "&amp;DATEDIF(I184,TODAY(),"ym")&amp;" Bulan "</f>
        <v xml:space="preserve">34 Tahun 10 Bulan </v>
      </c>
      <c r="K184" s="23" t="s">
        <v>39</v>
      </c>
      <c r="L184" s="22" t="s">
        <v>166</v>
      </c>
      <c r="M184" s="23" t="s">
        <v>244</v>
      </c>
      <c r="N184" s="47" t="s">
        <v>1340</v>
      </c>
      <c r="O184" s="197">
        <v>43739</v>
      </c>
      <c r="P184" s="34" t="str">
        <f t="shared" ca="1" si="10"/>
        <v>6 Tahun 1 Bulan</v>
      </c>
      <c r="Q184" s="12"/>
      <c r="R184" s="12"/>
      <c r="S184" s="12"/>
    </row>
    <row r="185" spans="1:19" ht="15.95" customHeight="1" x14ac:dyDescent="0.25">
      <c r="A185" s="182">
        <v>178</v>
      </c>
      <c r="B185" s="354" t="s">
        <v>1370</v>
      </c>
      <c r="C185" s="29" t="s">
        <v>1114</v>
      </c>
      <c r="D185" s="30"/>
      <c r="E185" s="42" t="s">
        <v>753</v>
      </c>
      <c r="F185" s="29" t="s">
        <v>1052</v>
      </c>
      <c r="G185" s="82" t="s">
        <v>375</v>
      </c>
      <c r="H185" s="106" t="s">
        <v>749</v>
      </c>
      <c r="I185" s="94">
        <v>35393</v>
      </c>
      <c r="J185" s="23" t="str">
        <f ca="1">DATEDIF(I185,TODAY(),"y")&amp;" Tahun "&amp;DATEDIF(I185,TODAY(),"ym")&amp;" Bulan "</f>
        <v xml:space="preserve">28 Tahun 11 Bulan </v>
      </c>
      <c r="K185" s="29" t="s">
        <v>39</v>
      </c>
      <c r="L185" s="30" t="s">
        <v>165</v>
      </c>
      <c r="M185" s="29"/>
      <c r="N185" s="47" t="s">
        <v>1340</v>
      </c>
      <c r="O185" s="197">
        <v>43739</v>
      </c>
      <c r="P185" s="34" t="str">
        <f t="shared" ca="1" si="10"/>
        <v>6 Tahun 1 Bulan</v>
      </c>
      <c r="Q185" s="12"/>
      <c r="R185" s="12"/>
      <c r="S185" s="12"/>
    </row>
    <row r="186" spans="1:19" ht="15.95" customHeight="1" x14ac:dyDescent="0.25">
      <c r="A186" s="182">
        <v>179</v>
      </c>
      <c r="B186" s="348" t="s">
        <v>1154</v>
      </c>
      <c r="C186" s="20" t="s">
        <v>423</v>
      </c>
      <c r="D186" s="22" t="s">
        <v>826</v>
      </c>
      <c r="E186" s="22" t="s">
        <v>542</v>
      </c>
      <c r="F186" s="23" t="s">
        <v>840</v>
      </c>
      <c r="G186" s="51" t="s">
        <v>375</v>
      </c>
      <c r="H186" s="91" t="s">
        <v>747</v>
      </c>
      <c r="I186" s="94">
        <v>34761</v>
      </c>
      <c r="J186" s="23" t="str">
        <f ca="1">DATEDIF(I186,TODAY(),"y")&amp;" Tahun "&amp;DATEDIF(I186,TODAY(),"ym")&amp;" Bulan"</f>
        <v>30 Tahun 8 Bulan</v>
      </c>
      <c r="K186" s="29" t="s">
        <v>39</v>
      </c>
      <c r="L186" s="42" t="s">
        <v>167</v>
      </c>
      <c r="M186" s="21" t="s">
        <v>250</v>
      </c>
      <c r="N186" s="107" t="s">
        <v>481</v>
      </c>
      <c r="O186" s="201">
        <v>43830</v>
      </c>
      <c r="P186" s="34" t="str">
        <f t="shared" ca="1" si="10"/>
        <v>5 Tahun 10 Bulan</v>
      </c>
      <c r="Q186" s="12"/>
      <c r="R186" s="12"/>
      <c r="S186" s="12"/>
    </row>
    <row r="187" spans="1:19" ht="15.95" customHeight="1" x14ac:dyDescent="0.25">
      <c r="A187" s="182">
        <v>180</v>
      </c>
      <c r="B187" s="23" t="s">
        <v>1191</v>
      </c>
      <c r="C187" s="23" t="s">
        <v>392</v>
      </c>
      <c r="D187" s="22"/>
      <c r="E187" s="42" t="s">
        <v>753</v>
      </c>
      <c r="F187" s="23" t="s">
        <v>888</v>
      </c>
      <c r="G187" s="79" t="s">
        <v>375</v>
      </c>
      <c r="H187" s="90" t="s">
        <v>742</v>
      </c>
      <c r="I187" s="94">
        <v>36696</v>
      </c>
      <c r="J187" s="23" t="str">
        <f t="shared" ref="J187:J214" ca="1" si="12">DATEDIF(I187,TODAY(),"y")&amp;" Tahun "&amp;DATEDIF(I187,TODAY(),"ym")&amp;" Bulan "</f>
        <v xml:space="preserve">25 Tahun 5 Bulan </v>
      </c>
      <c r="K187" s="29" t="s">
        <v>39</v>
      </c>
      <c r="L187" s="22" t="s">
        <v>169</v>
      </c>
      <c r="M187" s="23" t="s">
        <v>222</v>
      </c>
      <c r="N187" s="47" t="s">
        <v>485</v>
      </c>
      <c r="O187" s="298">
        <f>DATE(2019,12,31)</f>
        <v>43830</v>
      </c>
      <c r="P187" s="34" t="str">
        <f t="shared" ca="1" si="10"/>
        <v>5 Tahun 10 Bulan</v>
      </c>
      <c r="Q187" s="12"/>
      <c r="R187" s="12"/>
      <c r="S187" s="12"/>
    </row>
    <row r="188" spans="1:19" ht="15.95" customHeight="1" x14ac:dyDescent="0.25">
      <c r="A188" s="182">
        <v>181</v>
      </c>
      <c r="B188" s="23" t="s">
        <v>1243</v>
      </c>
      <c r="C188" s="18" t="s">
        <v>419</v>
      </c>
      <c r="D188" s="22"/>
      <c r="E188" s="22" t="s">
        <v>542</v>
      </c>
      <c r="F188" s="23" t="s">
        <v>964</v>
      </c>
      <c r="G188" s="79" t="s">
        <v>375</v>
      </c>
      <c r="H188" s="90" t="s">
        <v>745</v>
      </c>
      <c r="I188" s="94">
        <v>34502</v>
      </c>
      <c r="J188" s="23" t="str">
        <f t="shared" ca="1" si="12"/>
        <v xml:space="preserve">31 Tahun 5 Bulan </v>
      </c>
      <c r="K188" s="23" t="s">
        <v>39</v>
      </c>
      <c r="L188" s="22" t="s">
        <v>240</v>
      </c>
      <c r="M188" s="23" t="s">
        <v>225</v>
      </c>
      <c r="N188" s="47" t="s">
        <v>1340</v>
      </c>
      <c r="O188" s="197">
        <v>43830</v>
      </c>
      <c r="P188" s="34" t="str">
        <f t="shared" ca="1" si="10"/>
        <v>5 Tahun 10 Bulan</v>
      </c>
      <c r="Q188" s="12"/>
      <c r="R188" s="12"/>
      <c r="S188" s="12"/>
    </row>
    <row r="189" spans="1:19" ht="15.95" customHeight="1" x14ac:dyDescent="0.25">
      <c r="A189" s="182">
        <v>182</v>
      </c>
      <c r="B189" s="23" t="s">
        <v>1352</v>
      </c>
      <c r="C189" s="23" t="s">
        <v>386</v>
      </c>
      <c r="D189" s="22"/>
      <c r="E189" s="42" t="s">
        <v>753</v>
      </c>
      <c r="F189" s="23" t="s">
        <v>1038</v>
      </c>
      <c r="G189" s="79" t="s">
        <v>375</v>
      </c>
      <c r="H189" s="90" t="s">
        <v>742</v>
      </c>
      <c r="I189" s="94">
        <v>34636</v>
      </c>
      <c r="J189" s="23" t="str">
        <f t="shared" ca="1" si="12"/>
        <v xml:space="preserve">31 Tahun 0 Bulan </v>
      </c>
      <c r="K189" s="23" t="s">
        <v>39</v>
      </c>
      <c r="L189" s="22" t="s">
        <v>169</v>
      </c>
      <c r="M189" s="23" t="s">
        <v>387</v>
      </c>
      <c r="N189" s="47" t="s">
        <v>1340</v>
      </c>
      <c r="O189" s="198">
        <v>43830</v>
      </c>
      <c r="P189" s="34" t="str">
        <f t="shared" ca="1" si="10"/>
        <v>5 Tahun 10 Bulan</v>
      </c>
      <c r="Q189" s="12"/>
      <c r="R189" s="12"/>
      <c r="S189" s="12"/>
    </row>
    <row r="190" spans="1:19" ht="15.95" customHeight="1" x14ac:dyDescent="0.25">
      <c r="A190" s="182">
        <v>183</v>
      </c>
      <c r="B190" s="23" t="s">
        <v>1353</v>
      </c>
      <c r="C190" s="23" t="s">
        <v>388</v>
      </c>
      <c r="D190" s="22"/>
      <c r="E190" s="42" t="s">
        <v>753</v>
      </c>
      <c r="F190" s="23" t="s">
        <v>1039</v>
      </c>
      <c r="G190" s="79" t="s">
        <v>375</v>
      </c>
      <c r="H190" s="90" t="s">
        <v>746</v>
      </c>
      <c r="I190" s="94">
        <v>35851</v>
      </c>
      <c r="J190" s="23" t="str">
        <f t="shared" ca="1" si="12"/>
        <v xml:space="preserve">27 Tahun 8 Bulan </v>
      </c>
      <c r="K190" s="23" t="s">
        <v>39</v>
      </c>
      <c r="L190" s="22" t="s">
        <v>169</v>
      </c>
      <c r="M190" s="23" t="s">
        <v>222</v>
      </c>
      <c r="N190" s="47" t="s">
        <v>1340</v>
      </c>
      <c r="O190" s="198">
        <v>43830</v>
      </c>
      <c r="P190" s="34" t="str">
        <f t="shared" ca="1" si="10"/>
        <v>5 Tahun 10 Bulan</v>
      </c>
      <c r="Q190" s="12"/>
      <c r="R190" s="12"/>
      <c r="S190" s="12"/>
    </row>
    <row r="191" spans="1:19" ht="15.95" customHeight="1" x14ac:dyDescent="0.25">
      <c r="A191" s="182">
        <v>184</v>
      </c>
      <c r="B191" s="23" t="s">
        <v>1361</v>
      </c>
      <c r="C191" s="23" t="s">
        <v>410</v>
      </c>
      <c r="D191" s="22"/>
      <c r="E191" s="42" t="s">
        <v>753</v>
      </c>
      <c r="F191" s="23" t="s">
        <v>1044</v>
      </c>
      <c r="G191" s="79" t="s">
        <v>375</v>
      </c>
      <c r="H191" s="90" t="s">
        <v>746</v>
      </c>
      <c r="I191" s="94">
        <v>36152</v>
      </c>
      <c r="J191" s="23" t="str">
        <f t="shared" ca="1" si="12"/>
        <v xml:space="preserve">26 Tahun 10 Bulan </v>
      </c>
      <c r="K191" s="23" t="s">
        <v>39</v>
      </c>
      <c r="L191" s="22" t="s">
        <v>169</v>
      </c>
      <c r="M191" s="23" t="s">
        <v>411</v>
      </c>
      <c r="N191" s="47" t="s">
        <v>1340</v>
      </c>
      <c r="O191" s="198">
        <v>43830</v>
      </c>
      <c r="P191" s="34" t="str">
        <f t="shared" ca="1" si="10"/>
        <v>5 Tahun 10 Bulan</v>
      </c>
      <c r="Q191" s="12"/>
      <c r="R191" s="12"/>
      <c r="S191" s="12"/>
    </row>
    <row r="192" spans="1:19" ht="15.95" customHeight="1" x14ac:dyDescent="0.25">
      <c r="A192" s="182">
        <v>185</v>
      </c>
      <c r="B192" s="23" t="s">
        <v>1362</v>
      </c>
      <c r="C192" s="23" t="s">
        <v>412</v>
      </c>
      <c r="D192" s="22"/>
      <c r="E192" s="42" t="s">
        <v>753</v>
      </c>
      <c r="F192" s="23" t="s">
        <v>1045</v>
      </c>
      <c r="G192" s="79" t="s">
        <v>375</v>
      </c>
      <c r="H192" s="90" t="s">
        <v>742</v>
      </c>
      <c r="I192" s="94">
        <v>34100</v>
      </c>
      <c r="J192" s="23" t="str">
        <f t="shared" ca="1" si="12"/>
        <v xml:space="preserve">32 Tahun 6 Bulan </v>
      </c>
      <c r="K192" s="23" t="s">
        <v>39</v>
      </c>
      <c r="L192" s="22" t="s">
        <v>169</v>
      </c>
      <c r="M192" s="23" t="s">
        <v>222</v>
      </c>
      <c r="N192" s="47" t="s">
        <v>1340</v>
      </c>
      <c r="O192" s="197">
        <v>43830</v>
      </c>
      <c r="P192" s="34" t="str">
        <f t="shared" ca="1" si="10"/>
        <v>5 Tahun 10 Bulan</v>
      </c>
      <c r="Q192" s="12"/>
      <c r="R192" s="12"/>
      <c r="S192" s="12"/>
    </row>
    <row r="193" spans="1:19" ht="15.95" customHeight="1" x14ac:dyDescent="0.25">
      <c r="A193" s="182">
        <v>186</v>
      </c>
      <c r="B193" s="23" t="s">
        <v>1364</v>
      </c>
      <c r="C193" s="23" t="s">
        <v>416</v>
      </c>
      <c r="D193" s="22" t="s">
        <v>831</v>
      </c>
      <c r="E193" s="42" t="s">
        <v>753</v>
      </c>
      <c r="F193" s="23" t="s">
        <v>1047</v>
      </c>
      <c r="G193" s="79" t="s">
        <v>375</v>
      </c>
      <c r="H193" s="90" t="s">
        <v>746</v>
      </c>
      <c r="I193" s="94">
        <v>34379</v>
      </c>
      <c r="J193" s="23" t="str">
        <f t="shared" ca="1" si="12"/>
        <v xml:space="preserve">31 Tahun 9 Bulan </v>
      </c>
      <c r="K193" s="23" t="s">
        <v>39</v>
      </c>
      <c r="L193" s="22" t="s">
        <v>166</v>
      </c>
      <c r="M193" s="23" t="s">
        <v>417</v>
      </c>
      <c r="N193" s="47" t="s">
        <v>1340</v>
      </c>
      <c r="O193" s="197">
        <v>43830</v>
      </c>
      <c r="P193" s="34" t="str">
        <f t="shared" ca="1" si="10"/>
        <v>5 Tahun 10 Bulan</v>
      </c>
      <c r="Q193" s="12"/>
      <c r="R193" s="12"/>
      <c r="S193" s="12"/>
    </row>
    <row r="194" spans="1:19" ht="15.95" customHeight="1" x14ac:dyDescent="0.25">
      <c r="A194" s="182">
        <v>187</v>
      </c>
      <c r="B194" s="23" t="s">
        <v>1276</v>
      </c>
      <c r="C194" s="21" t="s">
        <v>424</v>
      </c>
      <c r="D194" s="22"/>
      <c r="E194" s="42" t="s">
        <v>753</v>
      </c>
      <c r="F194" s="23" t="s">
        <v>1077</v>
      </c>
      <c r="G194" s="51" t="s">
        <v>375</v>
      </c>
      <c r="H194" s="91" t="s">
        <v>742</v>
      </c>
      <c r="I194" s="94">
        <v>36572</v>
      </c>
      <c r="J194" s="23" t="str">
        <f t="shared" ca="1" si="12"/>
        <v xml:space="preserve">25 Tahun 9 Bulan </v>
      </c>
      <c r="K194" s="23" t="s">
        <v>39</v>
      </c>
      <c r="L194" s="42" t="s">
        <v>169</v>
      </c>
      <c r="M194" s="21"/>
      <c r="N194" s="47" t="s">
        <v>1340</v>
      </c>
      <c r="O194" s="198">
        <v>43830</v>
      </c>
      <c r="P194" s="34" t="str">
        <f t="shared" ca="1" si="10"/>
        <v>5 Tahun 10 Bulan</v>
      </c>
      <c r="Q194" s="12"/>
      <c r="R194" s="12"/>
      <c r="S194" s="12"/>
    </row>
    <row r="195" spans="1:19" ht="15.95" customHeight="1" x14ac:dyDescent="0.25">
      <c r="A195" s="182">
        <v>188</v>
      </c>
      <c r="B195" s="23" t="s">
        <v>1229</v>
      </c>
      <c r="C195" s="18" t="s">
        <v>415</v>
      </c>
      <c r="D195" s="22"/>
      <c r="E195" s="22" t="s">
        <v>542</v>
      </c>
      <c r="F195" s="23" t="s">
        <v>934</v>
      </c>
      <c r="G195" s="53" t="s">
        <v>375</v>
      </c>
      <c r="H195" s="250" t="s">
        <v>746</v>
      </c>
      <c r="I195" s="94">
        <v>36689</v>
      </c>
      <c r="J195" s="21" t="str">
        <f t="shared" ca="1" si="12"/>
        <v xml:space="preserve">25 Tahun 5 Bulan </v>
      </c>
      <c r="K195" s="23" t="s">
        <v>39</v>
      </c>
      <c r="L195" s="22" t="s">
        <v>165</v>
      </c>
      <c r="M195" s="23" t="s">
        <v>228</v>
      </c>
      <c r="N195" s="23" t="s">
        <v>473</v>
      </c>
      <c r="O195" s="356">
        <v>43830</v>
      </c>
      <c r="P195" s="34" t="str">
        <f t="shared" ca="1" si="10"/>
        <v>5 Tahun 10 Bulan</v>
      </c>
      <c r="Q195" s="12"/>
      <c r="R195" s="12"/>
      <c r="S195" s="12"/>
    </row>
    <row r="196" spans="1:19" ht="15.95" customHeight="1" x14ac:dyDescent="0.25">
      <c r="A196" s="182">
        <v>189</v>
      </c>
      <c r="B196" s="23" t="s">
        <v>1368</v>
      </c>
      <c r="C196" s="31" t="s">
        <v>436</v>
      </c>
      <c r="D196" s="22" t="s">
        <v>822</v>
      </c>
      <c r="E196" s="42" t="s">
        <v>753</v>
      </c>
      <c r="F196" s="23" t="s">
        <v>1053</v>
      </c>
      <c r="G196" s="79" t="s">
        <v>375</v>
      </c>
      <c r="H196" s="90" t="s">
        <v>762</v>
      </c>
      <c r="I196" s="94">
        <v>28913</v>
      </c>
      <c r="J196" s="23" t="str">
        <f t="shared" ca="1" si="12"/>
        <v xml:space="preserve">46 Tahun 8 Bulan </v>
      </c>
      <c r="K196" s="23" t="s">
        <v>39</v>
      </c>
      <c r="L196" s="22" t="s">
        <v>166</v>
      </c>
      <c r="M196" s="23" t="s">
        <v>236</v>
      </c>
      <c r="N196" s="47" t="s">
        <v>1340</v>
      </c>
      <c r="O196" s="197">
        <v>43861</v>
      </c>
      <c r="P196" s="34" t="str">
        <f t="shared" ca="1" si="10"/>
        <v>5 Tahun 9 Bulan</v>
      </c>
      <c r="Q196" s="12"/>
      <c r="R196" s="12"/>
      <c r="S196" s="12"/>
    </row>
    <row r="197" spans="1:19" ht="15.95" customHeight="1" x14ac:dyDescent="0.25">
      <c r="A197" s="182">
        <v>190</v>
      </c>
      <c r="B197" s="23" t="s">
        <v>1369</v>
      </c>
      <c r="C197" s="31" t="s">
        <v>435</v>
      </c>
      <c r="D197" s="22"/>
      <c r="E197" s="42" t="s">
        <v>753</v>
      </c>
      <c r="F197" s="23" t="s">
        <v>1054</v>
      </c>
      <c r="G197" s="79" t="s">
        <v>375</v>
      </c>
      <c r="H197" s="90" t="s">
        <v>749</v>
      </c>
      <c r="I197" s="94">
        <v>35997</v>
      </c>
      <c r="J197" s="23" t="str">
        <f t="shared" ca="1" si="12"/>
        <v xml:space="preserve">27 Tahun 3 Bulan </v>
      </c>
      <c r="K197" s="23" t="s">
        <v>39</v>
      </c>
      <c r="L197" s="22" t="s">
        <v>169</v>
      </c>
      <c r="M197" s="23" t="s">
        <v>222</v>
      </c>
      <c r="N197" s="47" t="s">
        <v>1340</v>
      </c>
      <c r="O197" s="197">
        <v>43889</v>
      </c>
      <c r="P197" s="34" t="str">
        <f t="shared" ca="1" si="10"/>
        <v>5 Tahun 8 Bulan</v>
      </c>
      <c r="Q197" s="12"/>
      <c r="R197" s="12"/>
      <c r="S197" s="12"/>
    </row>
    <row r="198" spans="1:19" s="25" customFormat="1" ht="17.45" customHeight="1" x14ac:dyDescent="0.25">
      <c r="A198" s="182">
        <v>191</v>
      </c>
      <c r="B198" s="23" t="s">
        <v>1371</v>
      </c>
      <c r="C198" s="21" t="s">
        <v>437</v>
      </c>
      <c r="D198" s="22"/>
      <c r="E198" s="42" t="s">
        <v>753</v>
      </c>
      <c r="F198" s="23" t="s">
        <v>1055</v>
      </c>
      <c r="G198" s="79" t="s">
        <v>375</v>
      </c>
      <c r="H198" s="90" t="s">
        <v>742</v>
      </c>
      <c r="I198" s="94">
        <v>30644</v>
      </c>
      <c r="J198" s="23" t="str">
        <f t="shared" ca="1" si="12"/>
        <v xml:space="preserve">41 Tahun 11 Bulan </v>
      </c>
      <c r="K198" s="23" t="s">
        <v>39</v>
      </c>
      <c r="L198" s="22" t="s">
        <v>165</v>
      </c>
      <c r="M198" s="23" t="s">
        <v>225</v>
      </c>
      <c r="N198" s="47" t="s">
        <v>1340</v>
      </c>
      <c r="O198" s="197">
        <v>43889</v>
      </c>
      <c r="P198" s="34" t="str">
        <f t="shared" ca="1" si="10"/>
        <v>5 Tahun 8 Bulan</v>
      </c>
    </row>
    <row r="199" spans="1:19" s="25" customFormat="1" ht="17.45" customHeight="1" x14ac:dyDescent="0.25">
      <c r="A199" s="182">
        <v>192</v>
      </c>
      <c r="B199" s="23" t="s">
        <v>1372</v>
      </c>
      <c r="C199" s="21" t="s">
        <v>442</v>
      </c>
      <c r="D199" s="22"/>
      <c r="E199" s="42" t="s">
        <v>753</v>
      </c>
      <c r="F199" s="23" t="s">
        <v>1057</v>
      </c>
      <c r="G199" s="79" t="s">
        <v>439</v>
      </c>
      <c r="H199" s="90" t="s">
        <v>746</v>
      </c>
      <c r="I199" s="94">
        <v>36182</v>
      </c>
      <c r="J199" s="23" t="str">
        <f t="shared" ca="1" si="12"/>
        <v xml:space="preserve">26 Tahun 9 Bulan </v>
      </c>
      <c r="K199" s="23" t="s">
        <v>39</v>
      </c>
      <c r="L199" s="22" t="s">
        <v>169</v>
      </c>
      <c r="M199" s="23" t="s">
        <v>443</v>
      </c>
      <c r="N199" s="47" t="s">
        <v>1340</v>
      </c>
      <c r="O199" s="198">
        <v>43921</v>
      </c>
      <c r="P199" s="34" t="str">
        <f t="shared" ca="1" si="10"/>
        <v>5 Tahun 7 Bulan</v>
      </c>
    </row>
    <row r="200" spans="1:19" s="25" customFormat="1" ht="17.45" customHeight="1" x14ac:dyDescent="0.25">
      <c r="A200" s="182">
        <v>193</v>
      </c>
      <c r="B200" s="23" t="s">
        <v>1254</v>
      </c>
      <c r="C200" s="21" t="s">
        <v>444</v>
      </c>
      <c r="D200" s="22"/>
      <c r="E200" s="42" t="s">
        <v>753</v>
      </c>
      <c r="F200" s="23" t="s">
        <v>1058</v>
      </c>
      <c r="G200" s="79" t="s">
        <v>439</v>
      </c>
      <c r="H200" s="90" t="s">
        <v>742</v>
      </c>
      <c r="I200" s="94">
        <v>34189</v>
      </c>
      <c r="J200" s="23" t="str">
        <f t="shared" ca="1" si="12"/>
        <v xml:space="preserve">32 Tahun 3 Bulan </v>
      </c>
      <c r="K200" s="23" t="s">
        <v>39</v>
      </c>
      <c r="L200" s="22" t="s">
        <v>165</v>
      </c>
      <c r="M200" s="23" t="s">
        <v>449</v>
      </c>
      <c r="N200" s="47" t="s">
        <v>1340</v>
      </c>
      <c r="O200" s="198">
        <v>43921</v>
      </c>
      <c r="P200" s="34" t="str">
        <f t="shared" ref="P200:P261" ca="1" si="13">DATEDIF(O200,TODAY(),"y")&amp;" Tahun "&amp;DATEDIF(O200,TODAY(),"ym")&amp;" Bulan"</f>
        <v>5 Tahun 7 Bulan</v>
      </c>
    </row>
    <row r="201" spans="1:19" ht="15.95" customHeight="1" x14ac:dyDescent="0.25">
      <c r="A201" s="182">
        <v>194</v>
      </c>
      <c r="B201" s="23" t="s">
        <v>1314</v>
      </c>
      <c r="C201" s="21" t="s">
        <v>812</v>
      </c>
      <c r="D201" s="22"/>
      <c r="E201" s="42" t="s">
        <v>753</v>
      </c>
      <c r="F201" s="23" t="s">
        <v>1059</v>
      </c>
      <c r="G201" s="79" t="s">
        <v>439</v>
      </c>
      <c r="H201" s="90" t="s">
        <v>742</v>
      </c>
      <c r="I201" s="94">
        <v>36799</v>
      </c>
      <c r="J201" s="23" t="str">
        <f t="shared" ca="1" si="12"/>
        <v xml:space="preserve">25 Tahun 1 Bulan </v>
      </c>
      <c r="K201" s="23" t="s">
        <v>39</v>
      </c>
      <c r="L201" s="22" t="s">
        <v>169</v>
      </c>
      <c r="M201" s="23" t="s">
        <v>449</v>
      </c>
      <c r="N201" s="47" t="s">
        <v>1340</v>
      </c>
      <c r="O201" s="198">
        <v>44104</v>
      </c>
      <c r="P201" s="34" t="str">
        <f t="shared" ca="1" si="13"/>
        <v>5 Tahun 1 Bulan</v>
      </c>
      <c r="Q201" s="12"/>
      <c r="R201" s="12"/>
      <c r="S201" s="12"/>
    </row>
    <row r="202" spans="1:19" ht="15.75" customHeight="1" x14ac:dyDescent="0.25">
      <c r="A202" s="182">
        <v>195</v>
      </c>
      <c r="B202" s="23" t="s">
        <v>1333</v>
      </c>
      <c r="C202" s="21" t="s">
        <v>450</v>
      </c>
      <c r="D202" s="22"/>
      <c r="E202" s="42" t="s">
        <v>753</v>
      </c>
      <c r="F202" s="23" t="s">
        <v>1060</v>
      </c>
      <c r="G202" s="79" t="s">
        <v>439</v>
      </c>
      <c r="H202" s="90" t="s">
        <v>763</v>
      </c>
      <c r="I202" s="94">
        <v>33484</v>
      </c>
      <c r="J202" s="23" t="str">
        <f t="shared" ca="1" si="12"/>
        <v xml:space="preserve">34 Tahun 2 Bulan </v>
      </c>
      <c r="K202" s="23" t="s">
        <v>340</v>
      </c>
      <c r="L202" s="22" t="s">
        <v>165</v>
      </c>
      <c r="M202" s="23" t="s">
        <v>449</v>
      </c>
      <c r="N202" s="47" t="s">
        <v>1340</v>
      </c>
      <c r="O202" s="198">
        <v>44104</v>
      </c>
      <c r="P202" s="34" t="str">
        <f t="shared" ca="1" si="13"/>
        <v>5 Tahun 1 Bulan</v>
      </c>
      <c r="Q202" s="12"/>
      <c r="R202" s="12"/>
      <c r="S202" s="12"/>
    </row>
    <row r="203" spans="1:19" ht="15.75" customHeight="1" x14ac:dyDescent="0.25">
      <c r="A203" s="182">
        <v>196</v>
      </c>
      <c r="B203" s="23" t="s">
        <v>1304</v>
      </c>
      <c r="C203" s="21" t="s">
        <v>452</v>
      </c>
      <c r="D203" s="22"/>
      <c r="E203" s="42" t="s">
        <v>753</v>
      </c>
      <c r="F203" s="23" t="s">
        <v>1061</v>
      </c>
      <c r="G203" s="79" t="s">
        <v>439</v>
      </c>
      <c r="H203" s="90" t="s">
        <v>742</v>
      </c>
      <c r="I203" s="94">
        <v>36797</v>
      </c>
      <c r="J203" s="23" t="str">
        <f t="shared" ca="1" si="12"/>
        <v xml:space="preserve">25 Tahun 1 Bulan </v>
      </c>
      <c r="K203" s="23" t="s">
        <v>39</v>
      </c>
      <c r="L203" s="22" t="s">
        <v>169</v>
      </c>
      <c r="M203" s="23" t="s">
        <v>222</v>
      </c>
      <c r="N203" s="47" t="s">
        <v>1340</v>
      </c>
      <c r="O203" s="198">
        <v>44104</v>
      </c>
      <c r="P203" s="34" t="str">
        <f t="shared" ca="1" si="13"/>
        <v>5 Tahun 1 Bulan</v>
      </c>
      <c r="Q203" s="12"/>
      <c r="R203" s="12"/>
      <c r="S203" s="12"/>
    </row>
    <row r="204" spans="1:19" ht="15.75" customHeight="1" x14ac:dyDescent="0.25">
      <c r="A204" s="182">
        <v>197</v>
      </c>
      <c r="B204" s="23" t="s">
        <v>1303</v>
      </c>
      <c r="C204" s="21" t="s">
        <v>35</v>
      </c>
      <c r="D204" s="22"/>
      <c r="E204" s="42" t="s">
        <v>753</v>
      </c>
      <c r="F204" s="23" t="s">
        <v>1062</v>
      </c>
      <c r="G204" s="79" t="s">
        <v>439</v>
      </c>
      <c r="H204" s="90" t="s">
        <v>742</v>
      </c>
      <c r="I204" s="94">
        <v>30909</v>
      </c>
      <c r="J204" s="23" t="str">
        <f t="shared" ca="1" si="12"/>
        <v xml:space="preserve">41 Tahun 3 Bulan </v>
      </c>
      <c r="K204" s="23" t="s">
        <v>39</v>
      </c>
      <c r="L204" s="22" t="s">
        <v>169</v>
      </c>
      <c r="M204" s="23" t="s">
        <v>226</v>
      </c>
      <c r="N204" s="47" t="s">
        <v>1340</v>
      </c>
      <c r="O204" s="198">
        <v>44104</v>
      </c>
      <c r="P204" s="34" t="str">
        <f t="shared" ca="1" si="13"/>
        <v>5 Tahun 1 Bulan</v>
      </c>
      <c r="Q204" s="12"/>
      <c r="R204" s="12"/>
      <c r="S204" s="12"/>
    </row>
    <row r="205" spans="1:19" ht="15.75" customHeight="1" x14ac:dyDescent="0.25">
      <c r="A205" s="182">
        <v>198</v>
      </c>
      <c r="B205" s="23" t="s">
        <v>1313</v>
      </c>
      <c r="C205" s="31" t="s">
        <v>457</v>
      </c>
      <c r="D205" s="22"/>
      <c r="E205" s="42" t="s">
        <v>753</v>
      </c>
      <c r="F205" s="23" t="s">
        <v>1064</v>
      </c>
      <c r="G205" s="79" t="s">
        <v>439</v>
      </c>
      <c r="H205" s="90" t="s">
        <v>742</v>
      </c>
      <c r="I205" s="94">
        <v>36099</v>
      </c>
      <c r="J205" s="23" t="str">
        <f t="shared" ca="1" si="12"/>
        <v xml:space="preserve">27 Tahun 0 Bulan </v>
      </c>
      <c r="K205" s="23" t="s">
        <v>39</v>
      </c>
      <c r="L205" s="22" t="s">
        <v>169</v>
      </c>
      <c r="M205" s="23" t="s">
        <v>458</v>
      </c>
      <c r="N205" s="47" t="s">
        <v>1340</v>
      </c>
      <c r="O205" s="197">
        <v>44165</v>
      </c>
      <c r="P205" s="34" t="str">
        <f t="shared" ca="1" si="13"/>
        <v>4 Tahun 11 Bulan</v>
      </c>
      <c r="Q205" s="12"/>
      <c r="R205" s="12"/>
      <c r="S205" s="12"/>
    </row>
    <row r="206" spans="1:19" ht="15.75" customHeight="1" x14ac:dyDescent="0.25">
      <c r="A206" s="182">
        <v>199</v>
      </c>
      <c r="B206" s="23" t="s">
        <v>1305</v>
      </c>
      <c r="C206" s="31" t="s">
        <v>453</v>
      </c>
      <c r="D206" s="22"/>
      <c r="E206" s="42" t="s">
        <v>753</v>
      </c>
      <c r="F206" s="23" t="s">
        <v>1063</v>
      </c>
      <c r="G206" s="79" t="s">
        <v>439</v>
      </c>
      <c r="H206" s="90" t="s">
        <v>759</v>
      </c>
      <c r="I206" s="94">
        <v>36441</v>
      </c>
      <c r="J206" s="23" t="str">
        <f t="shared" ca="1" si="12"/>
        <v xml:space="preserve">26 Tahun 1 Bulan </v>
      </c>
      <c r="K206" s="23" t="s">
        <v>39</v>
      </c>
      <c r="L206" s="42" t="s">
        <v>169</v>
      </c>
      <c r="M206" s="56" t="s">
        <v>819</v>
      </c>
      <c r="N206" s="47" t="s">
        <v>1340</v>
      </c>
      <c r="O206" s="197">
        <v>44167</v>
      </c>
      <c r="P206" s="34" t="str">
        <f t="shared" ca="1" si="13"/>
        <v>4 Tahun 11 Bulan</v>
      </c>
      <c r="Q206" s="12"/>
      <c r="R206" s="12"/>
      <c r="S206" s="12"/>
    </row>
    <row r="207" spans="1:19" ht="17.45" customHeight="1" x14ac:dyDescent="0.25">
      <c r="A207" s="182">
        <v>200</v>
      </c>
      <c r="B207" s="23" t="s">
        <v>1245</v>
      </c>
      <c r="C207" s="20" t="s">
        <v>460</v>
      </c>
      <c r="D207" s="22"/>
      <c r="E207" s="22" t="s">
        <v>542</v>
      </c>
      <c r="F207" s="23" t="s">
        <v>966</v>
      </c>
      <c r="G207" s="79" t="s">
        <v>439</v>
      </c>
      <c r="H207" s="90" t="s">
        <v>742</v>
      </c>
      <c r="I207" s="94">
        <v>37064</v>
      </c>
      <c r="J207" s="23" t="str">
        <f t="shared" ca="1" si="12"/>
        <v xml:space="preserve">24 Tahun 4 Bulan </v>
      </c>
      <c r="K207" s="23" t="s">
        <v>39</v>
      </c>
      <c r="L207" s="22" t="s">
        <v>169</v>
      </c>
      <c r="M207" s="23" t="s">
        <v>461</v>
      </c>
      <c r="N207" s="47" t="s">
        <v>1340</v>
      </c>
      <c r="O207" s="197">
        <v>44195</v>
      </c>
      <c r="P207" s="34" t="str">
        <f t="shared" ca="1" si="13"/>
        <v>4 Tahun 10 Bulan</v>
      </c>
      <c r="Q207" s="12"/>
      <c r="R207" s="12"/>
      <c r="S207" s="12"/>
    </row>
    <row r="208" spans="1:19" ht="15.95" customHeight="1" x14ac:dyDescent="0.25">
      <c r="A208" s="182">
        <v>201</v>
      </c>
      <c r="B208" s="23" t="s">
        <v>1253</v>
      </c>
      <c r="C208" s="31" t="s">
        <v>459</v>
      </c>
      <c r="D208" s="22"/>
      <c r="E208" s="42" t="s">
        <v>753</v>
      </c>
      <c r="F208" s="23" t="s">
        <v>840</v>
      </c>
      <c r="G208" s="79" t="s">
        <v>439</v>
      </c>
      <c r="H208" s="90" t="s">
        <v>764</v>
      </c>
      <c r="I208" s="94">
        <v>33827</v>
      </c>
      <c r="J208" s="23" t="str">
        <f t="shared" ca="1" si="12"/>
        <v xml:space="preserve">33 Tahun 3 Bulan </v>
      </c>
      <c r="K208" s="23" t="s">
        <v>39</v>
      </c>
      <c r="L208" s="22" t="s">
        <v>165</v>
      </c>
      <c r="M208" s="23"/>
      <c r="N208" s="47" t="s">
        <v>1340</v>
      </c>
      <c r="O208" s="197">
        <v>44195</v>
      </c>
      <c r="P208" s="34" t="str">
        <f t="shared" ca="1" si="13"/>
        <v>4 Tahun 10 Bulan</v>
      </c>
      <c r="Q208" s="12"/>
      <c r="R208" s="12"/>
      <c r="S208" s="12"/>
    </row>
    <row r="209" spans="1:19" ht="17.45" customHeight="1" x14ac:dyDescent="0.25">
      <c r="A209" s="182">
        <v>202</v>
      </c>
      <c r="B209" s="23" t="s">
        <v>1301</v>
      </c>
      <c r="C209" s="31" t="s">
        <v>471</v>
      </c>
      <c r="D209" s="22"/>
      <c r="E209" s="42" t="s">
        <v>753</v>
      </c>
      <c r="F209" s="23" t="s">
        <v>1065</v>
      </c>
      <c r="G209" s="51" t="s">
        <v>463</v>
      </c>
      <c r="H209" s="91" t="s">
        <v>746</v>
      </c>
      <c r="I209" s="94">
        <v>37004</v>
      </c>
      <c r="J209" s="23" t="str">
        <f t="shared" ca="1" si="12"/>
        <v xml:space="preserve">24 Tahun 6 Bulan </v>
      </c>
      <c r="K209" s="23" t="s">
        <v>39</v>
      </c>
      <c r="L209" s="42" t="s">
        <v>169</v>
      </c>
      <c r="M209" s="56" t="s">
        <v>820</v>
      </c>
      <c r="N209" s="47" t="s">
        <v>1340</v>
      </c>
      <c r="O209" s="197">
        <v>44195</v>
      </c>
      <c r="P209" s="34" t="str">
        <f t="shared" ca="1" si="13"/>
        <v>4 Tahun 10 Bulan</v>
      </c>
      <c r="Q209" s="12"/>
      <c r="R209" s="12"/>
      <c r="S209" s="12"/>
    </row>
    <row r="210" spans="1:19" ht="15.95" customHeight="1" x14ac:dyDescent="0.25">
      <c r="A210" s="182">
        <v>203</v>
      </c>
      <c r="B210" s="23" t="s">
        <v>1225</v>
      </c>
      <c r="C210" s="21" t="s">
        <v>470</v>
      </c>
      <c r="D210" s="22"/>
      <c r="E210" s="22" t="s">
        <v>753</v>
      </c>
      <c r="F210" s="21" t="s">
        <v>928</v>
      </c>
      <c r="G210" s="53" t="s">
        <v>463</v>
      </c>
      <c r="H210" s="250" t="s">
        <v>742</v>
      </c>
      <c r="I210" s="94">
        <v>36087</v>
      </c>
      <c r="J210" s="21" t="str">
        <f t="shared" ca="1" si="12"/>
        <v xml:space="preserve">27 Tahun 1 Bulan </v>
      </c>
      <c r="K210" s="23" t="s">
        <v>39</v>
      </c>
      <c r="L210" s="206" t="s">
        <v>169</v>
      </c>
      <c r="M210" s="207" t="s">
        <v>305</v>
      </c>
      <c r="N210" s="23" t="s">
        <v>473</v>
      </c>
      <c r="O210" s="355">
        <v>44195</v>
      </c>
      <c r="P210" s="34" t="str">
        <f t="shared" ca="1" si="13"/>
        <v>4 Tahun 10 Bulan</v>
      </c>
      <c r="Q210" s="12"/>
      <c r="R210" s="12"/>
      <c r="S210" s="12"/>
    </row>
    <row r="211" spans="1:19" ht="15.95" customHeight="1" x14ac:dyDescent="0.25">
      <c r="A211" s="182">
        <v>204</v>
      </c>
      <c r="B211" s="348"/>
      <c r="C211" s="255" t="s">
        <v>467</v>
      </c>
      <c r="D211" s="22"/>
      <c r="E211" s="42" t="s">
        <v>753</v>
      </c>
      <c r="F211" s="23" t="s">
        <v>882</v>
      </c>
      <c r="G211" s="79" t="s">
        <v>463</v>
      </c>
      <c r="H211" s="90" t="s">
        <v>746</v>
      </c>
      <c r="I211" s="94">
        <v>37110</v>
      </c>
      <c r="J211" s="23" t="str">
        <f t="shared" ca="1" si="12"/>
        <v xml:space="preserve">24 Tahun 3 Bulan </v>
      </c>
      <c r="K211" s="23" t="s">
        <v>39</v>
      </c>
      <c r="L211" s="22" t="s">
        <v>169</v>
      </c>
      <c r="M211" s="23" t="s">
        <v>264</v>
      </c>
      <c r="N211" s="47" t="s">
        <v>485</v>
      </c>
      <c r="O211" s="298">
        <f>DATE(2021,1,12)</f>
        <v>44208</v>
      </c>
      <c r="P211" s="34" t="str">
        <f t="shared" ca="1" si="13"/>
        <v>4 Tahun 10 Bulan</v>
      </c>
      <c r="Q211" s="12"/>
      <c r="R211" s="12"/>
      <c r="S211" s="12"/>
    </row>
    <row r="212" spans="1:19" ht="15" customHeight="1" x14ac:dyDescent="0.25">
      <c r="A212" s="182">
        <v>205</v>
      </c>
      <c r="B212" s="23"/>
      <c r="C212" s="255" t="s">
        <v>468</v>
      </c>
      <c r="D212" s="22"/>
      <c r="E212" s="42" t="s">
        <v>753</v>
      </c>
      <c r="F212" s="23" t="s">
        <v>1098</v>
      </c>
      <c r="G212" s="79" t="s">
        <v>463</v>
      </c>
      <c r="H212" s="90" t="s">
        <v>748</v>
      </c>
      <c r="I212" s="94">
        <v>34094</v>
      </c>
      <c r="J212" s="23" t="str">
        <f t="shared" ca="1" si="12"/>
        <v xml:space="preserve">32 Tahun 6 Bulan </v>
      </c>
      <c r="K212" s="23" t="s">
        <v>39</v>
      </c>
      <c r="L212" s="22" t="s">
        <v>165</v>
      </c>
      <c r="M212" s="23"/>
      <c r="N212" s="47" t="s">
        <v>1340</v>
      </c>
      <c r="O212" s="197">
        <v>44208</v>
      </c>
      <c r="P212" s="34" t="str">
        <f t="shared" ca="1" si="13"/>
        <v>4 Tahun 10 Bulan</v>
      </c>
      <c r="Q212" s="12"/>
      <c r="R212" s="12"/>
      <c r="S212" s="12"/>
    </row>
    <row r="213" spans="1:19" ht="15.95" customHeight="1" x14ac:dyDescent="0.25">
      <c r="A213" s="182">
        <v>206</v>
      </c>
      <c r="B213" s="354" t="s">
        <v>1393</v>
      </c>
      <c r="C213" s="259" t="s">
        <v>954</v>
      </c>
      <c r="D213" s="30"/>
      <c r="E213" s="22" t="s">
        <v>753</v>
      </c>
      <c r="F213" s="300" t="s">
        <v>929</v>
      </c>
      <c r="G213" s="53" t="s">
        <v>463</v>
      </c>
      <c r="H213" s="301" t="s">
        <v>742</v>
      </c>
      <c r="I213" s="94">
        <v>36645</v>
      </c>
      <c r="J213" s="21" t="str">
        <f t="shared" ca="1" si="12"/>
        <v xml:space="preserve">25 Tahun 6 Bulan </v>
      </c>
      <c r="K213" s="29" t="s">
        <v>39</v>
      </c>
      <c r="L213" s="30" t="s">
        <v>165</v>
      </c>
      <c r="M213" s="38"/>
      <c r="N213" s="23" t="s">
        <v>473</v>
      </c>
      <c r="O213" s="356">
        <v>44208</v>
      </c>
      <c r="P213" s="34" t="str">
        <f t="shared" ca="1" si="13"/>
        <v>4 Tahun 10 Bulan</v>
      </c>
      <c r="Q213" s="12"/>
      <c r="R213" s="12"/>
      <c r="S213" s="12"/>
    </row>
    <row r="214" spans="1:19" ht="15.95" customHeight="1" x14ac:dyDescent="0.25">
      <c r="A214" s="182">
        <v>207</v>
      </c>
      <c r="B214" s="348"/>
      <c r="C214" s="257" t="s">
        <v>472</v>
      </c>
      <c r="D214" s="22" t="s">
        <v>831</v>
      </c>
      <c r="E214" s="42" t="s">
        <v>753</v>
      </c>
      <c r="F214" s="23" t="s">
        <v>1066</v>
      </c>
      <c r="G214" s="79" t="s">
        <v>463</v>
      </c>
      <c r="H214" s="90" t="s">
        <v>765</v>
      </c>
      <c r="I214" s="94">
        <v>32084</v>
      </c>
      <c r="J214" s="23" t="str">
        <f t="shared" ca="1" si="12"/>
        <v xml:space="preserve">38 Tahun 0 Bulan </v>
      </c>
      <c r="K214" s="23" t="s">
        <v>39</v>
      </c>
      <c r="L214" s="42" t="s">
        <v>166</v>
      </c>
      <c r="M214" s="56" t="s">
        <v>821</v>
      </c>
      <c r="N214" s="47" t="s">
        <v>1340</v>
      </c>
      <c r="O214" s="51">
        <v>44243</v>
      </c>
      <c r="P214" s="34" t="str">
        <f t="shared" ca="1" si="13"/>
        <v>4 Tahun 9 Bulan</v>
      </c>
      <c r="Q214" s="12"/>
      <c r="R214" s="12"/>
      <c r="S214" s="12"/>
    </row>
    <row r="215" spans="1:19" ht="15.95" customHeight="1" x14ac:dyDescent="0.25">
      <c r="A215" s="182">
        <v>208</v>
      </c>
      <c r="B215" s="348" t="s">
        <v>1256</v>
      </c>
      <c r="C215" s="256" t="s">
        <v>469</v>
      </c>
      <c r="D215" s="22" t="s">
        <v>825</v>
      </c>
      <c r="E215" s="22" t="s">
        <v>753</v>
      </c>
      <c r="F215" s="23" t="s">
        <v>848</v>
      </c>
      <c r="G215" s="79" t="s">
        <v>463</v>
      </c>
      <c r="H215" s="90" t="s">
        <v>746</v>
      </c>
      <c r="I215" s="94">
        <v>36239</v>
      </c>
      <c r="J215" s="23" t="str">
        <f ca="1">DATEDIF(I215,TODAY(),"y")&amp;" Tahun "&amp;DATEDIF(I215,TODAY(),"ym")&amp;" Bulan"</f>
        <v>26 Tahun 8 Bulan</v>
      </c>
      <c r="K215" s="23" t="s">
        <v>39</v>
      </c>
      <c r="L215" s="22" t="s">
        <v>166</v>
      </c>
      <c r="M215" s="23" t="s">
        <v>561</v>
      </c>
      <c r="N215" s="107" t="s">
        <v>481</v>
      </c>
      <c r="O215" s="193">
        <v>44255</v>
      </c>
      <c r="P215" s="34" t="str">
        <f t="shared" ca="1" si="13"/>
        <v>4 Tahun 8 Bulan</v>
      </c>
      <c r="Q215" s="12"/>
      <c r="R215" s="12"/>
      <c r="S215" s="12"/>
    </row>
    <row r="216" spans="1:19" ht="15.95" customHeight="1" x14ac:dyDescent="0.25">
      <c r="A216" s="182">
        <v>209</v>
      </c>
      <c r="B216" s="348"/>
      <c r="C216" s="257" t="s">
        <v>474</v>
      </c>
      <c r="D216" s="22" t="s">
        <v>831</v>
      </c>
      <c r="E216" s="42" t="s">
        <v>753</v>
      </c>
      <c r="F216" s="23" t="s">
        <v>1067</v>
      </c>
      <c r="G216" s="79" t="s">
        <v>463</v>
      </c>
      <c r="H216" s="90" t="s">
        <v>746</v>
      </c>
      <c r="I216" s="94">
        <v>33925</v>
      </c>
      <c r="J216" s="23" t="str">
        <f t="shared" ref="J216:J228" ca="1" si="14">DATEDIF(I216,TODAY(),"y")&amp;" Tahun "&amp;DATEDIF(I216,TODAY(),"ym")&amp;" Bulan "</f>
        <v xml:space="preserve">33 Tahun 0 Bulan </v>
      </c>
      <c r="K216" s="23" t="s">
        <v>39</v>
      </c>
      <c r="L216" s="22" t="s">
        <v>166</v>
      </c>
      <c r="M216" s="23" t="s">
        <v>280</v>
      </c>
      <c r="N216" s="47" t="s">
        <v>1340</v>
      </c>
      <c r="O216" s="51">
        <v>44347</v>
      </c>
      <c r="P216" s="34" t="str">
        <f t="shared" ca="1" si="13"/>
        <v>4 Tahun 5 Bulan</v>
      </c>
      <c r="Q216" s="12"/>
      <c r="R216" s="12"/>
      <c r="S216" s="12"/>
    </row>
    <row r="217" spans="1:19" ht="15.95" customHeight="1" x14ac:dyDescent="0.25">
      <c r="A217" s="182">
        <v>210</v>
      </c>
      <c r="B217" s="23"/>
      <c r="C217" s="257" t="s">
        <v>533</v>
      </c>
      <c r="D217" s="22"/>
      <c r="E217" s="22" t="s">
        <v>753</v>
      </c>
      <c r="F217" s="21" t="s">
        <v>930</v>
      </c>
      <c r="G217" s="53" t="s">
        <v>463</v>
      </c>
      <c r="H217" s="250" t="s">
        <v>742</v>
      </c>
      <c r="I217" s="94">
        <v>36408</v>
      </c>
      <c r="J217" s="21" t="str">
        <f t="shared" ca="1" si="14"/>
        <v xml:space="preserve">26 Tahun 2 Bulan </v>
      </c>
      <c r="K217" s="23" t="s">
        <v>39</v>
      </c>
      <c r="L217" s="206" t="s">
        <v>169</v>
      </c>
      <c r="M217" s="207" t="s">
        <v>305</v>
      </c>
      <c r="N217" s="23" t="s">
        <v>473</v>
      </c>
      <c r="O217" s="203">
        <v>44378</v>
      </c>
      <c r="P217" s="34" t="str">
        <f t="shared" ca="1" si="13"/>
        <v>4 Tahun 4 Bulan</v>
      </c>
    </row>
    <row r="218" spans="1:19" ht="15" x14ac:dyDescent="0.25">
      <c r="A218" s="182">
        <v>211</v>
      </c>
      <c r="B218" s="351" t="s">
        <v>1394</v>
      </c>
      <c r="C218" s="254" t="s">
        <v>501</v>
      </c>
      <c r="D218" s="22"/>
      <c r="E218" s="22" t="s">
        <v>542</v>
      </c>
      <c r="F218" s="23" t="s">
        <v>867</v>
      </c>
      <c r="G218" s="79" t="s">
        <v>502</v>
      </c>
      <c r="H218" s="79" t="s">
        <v>746</v>
      </c>
      <c r="I218" s="51">
        <v>37527</v>
      </c>
      <c r="J218" s="246" t="str">
        <f t="shared" ca="1" si="14"/>
        <v xml:space="preserve">23 Tahun 1 Bulan </v>
      </c>
      <c r="K218" s="23" t="s">
        <v>39</v>
      </c>
      <c r="L218" s="22" t="s">
        <v>169</v>
      </c>
      <c r="M218" s="23" t="s">
        <v>232</v>
      </c>
      <c r="N218" s="47" t="s">
        <v>485</v>
      </c>
      <c r="O218" s="194">
        <f>DATE(2021,9,30)</f>
        <v>44469</v>
      </c>
      <c r="P218" s="34" t="str">
        <f t="shared" ca="1" si="13"/>
        <v>4 Tahun 1 Bulan</v>
      </c>
      <c r="Q218" s="12"/>
      <c r="R218" s="67"/>
      <c r="S218" s="12"/>
    </row>
    <row r="219" spans="1:19" ht="15" x14ac:dyDescent="0.25">
      <c r="A219" s="182">
        <v>212</v>
      </c>
      <c r="B219" s="347" t="s">
        <v>1298</v>
      </c>
      <c r="C219" s="254" t="s">
        <v>499</v>
      </c>
      <c r="D219" s="22"/>
      <c r="E219" s="22" t="s">
        <v>542</v>
      </c>
      <c r="F219" s="19" t="s">
        <v>967</v>
      </c>
      <c r="G219" s="79" t="s">
        <v>463</v>
      </c>
      <c r="H219" s="79" t="s">
        <v>746</v>
      </c>
      <c r="I219" s="49">
        <v>34973</v>
      </c>
      <c r="J219" s="246" t="str">
        <f t="shared" ca="1" si="14"/>
        <v xml:space="preserve">30 Tahun 1 Bulan </v>
      </c>
      <c r="K219" s="19" t="s">
        <v>39</v>
      </c>
      <c r="L219" s="22" t="s">
        <v>165</v>
      </c>
      <c r="M219" s="19" t="s">
        <v>228</v>
      </c>
      <c r="N219" s="47" t="s">
        <v>1340</v>
      </c>
      <c r="O219" s="51">
        <v>44469</v>
      </c>
      <c r="P219" s="34" t="str">
        <f t="shared" ca="1" si="13"/>
        <v>4 Tahun 1 Bulan</v>
      </c>
      <c r="Q219" s="12"/>
      <c r="R219" s="12"/>
      <c r="S219" s="12"/>
    </row>
    <row r="220" spans="1:19" ht="15.95" customHeight="1" x14ac:dyDescent="0.25">
      <c r="A220" s="182">
        <v>213</v>
      </c>
      <c r="B220" s="351" t="s">
        <v>1390</v>
      </c>
      <c r="C220" s="257" t="s">
        <v>484</v>
      </c>
      <c r="D220" s="22"/>
      <c r="E220" s="42" t="s">
        <v>753</v>
      </c>
      <c r="F220" s="23" t="s">
        <v>1068</v>
      </c>
      <c r="G220" s="79" t="s">
        <v>463</v>
      </c>
      <c r="H220" s="79" t="s">
        <v>746</v>
      </c>
      <c r="I220" s="51">
        <v>37162</v>
      </c>
      <c r="J220" s="246" t="str">
        <f t="shared" ca="1" si="14"/>
        <v xml:space="preserve">24 Tahun 1 Bulan </v>
      </c>
      <c r="K220" s="23" t="s">
        <v>39</v>
      </c>
      <c r="L220" s="22" t="s">
        <v>169</v>
      </c>
      <c r="M220" s="23" t="s">
        <v>222</v>
      </c>
      <c r="N220" s="47" t="s">
        <v>1340</v>
      </c>
      <c r="O220" s="51">
        <v>44469</v>
      </c>
      <c r="P220" s="34" t="str">
        <f t="shared" ca="1" si="13"/>
        <v>4 Tahun 1 Bulan</v>
      </c>
      <c r="R220" s="12"/>
      <c r="S220" s="12"/>
    </row>
    <row r="221" spans="1:19" ht="15.95" customHeight="1" x14ac:dyDescent="0.25">
      <c r="A221" s="182">
        <v>214</v>
      </c>
      <c r="B221" s="351" t="s">
        <v>1392</v>
      </c>
      <c r="C221" s="257" t="s">
        <v>495</v>
      </c>
      <c r="D221" s="22"/>
      <c r="E221" s="42" t="s">
        <v>753</v>
      </c>
      <c r="F221" s="19" t="s">
        <v>1069</v>
      </c>
      <c r="G221" s="79" t="s">
        <v>463</v>
      </c>
      <c r="H221" s="79" t="s">
        <v>766</v>
      </c>
      <c r="I221" s="49">
        <v>35860</v>
      </c>
      <c r="J221" s="246" t="str">
        <f t="shared" ca="1" si="14"/>
        <v xml:space="preserve">27 Tahun 8 Bulan </v>
      </c>
      <c r="K221" s="19" t="s">
        <v>39</v>
      </c>
      <c r="L221" s="22" t="s">
        <v>169</v>
      </c>
      <c r="M221" s="19" t="s">
        <v>224</v>
      </c>
      <c r="N221" s="47" t="s">
        <v>1340</v>
      </c>
      <c r="O221" s="51">
        <v>44469</v>
      </c>
      <c r="P221" s="34" t="str">
        <f t="shared" ca="1" si="13"/>
        <v>4 Tahun 1 Bulan</v>
      </c>
      <c r="R221" s="12"/>
      <c r="S221" s="12"/>
    </row>
    <row r="222" spans="1:19" ht="15.95" customHeight="1" x14ac:dyDescent="0.25">
      <c r="A222" s="182">
        <v>215</v>
      </c>
      <c r="B222" s="351" t="s">
        <v>1391</v>
      </c>
      <c r="C222" s="257" t="s">
        <v>496</v>
      </c>
      <c r="D222" s="22"/>
      <c r="E222" s="42" t="s">
        <v>753</v>
      </c>
      <c r="F222" s="19" t="s">
        <v>1070</v>
      </c>
      <c r="G222" s="79" t="s">
        <v>463</v>
      </c>
      <c r="H222" s="79" t="s">
        <v>748</v>
      </c>
      <c r="I222" s="49">
        <v>36577</v>
      </c>
      <c r="J222" s="246" t="str">
        <f t="shared" ca="1" si="14"/>
        <v xml:space="preserve">25 Tahun 8 Bulan </v>
      </c>
      <c r="K222" s="19" t="s">
        <v>39</v>
      </c>
      <c r="L222" s="22" t="s">
        <v>169</v>
      </c>
      <c r="M222" s="19" t="s">
        <v>497</v>
      </c>
      <c r="N222" s="47" t="s">
        <v>1340</v>
      </c>
      <c r="O222" s="51">
        <v>44469</v>
      </c>
      <c r="P222" s="34" t="str">
        <f t="shared" ca="1" si="13"/>
        <v>4 Tahun 1 Bulan</v>
      </c>
      <c r="R222" s="12"/>
      <c r="S222" s="12"/>
    </row>
    <row r="223" spans="1:19" ht="15.95" customHeight="1" x14ac:dyDescent="0.25">
      <c r="A223" s="182">
        <v>216</v>
      </c>
      <c r="B223" s="348" t="s">
        <v>1354</v>
      </c>
      <c r="C223" s="257" t="s">
        <v>511</v>
      </c>
      <c r="D223" s="22" t="s">
        <v>1115</v>
      </c>
      <c r="E223" s="42" t="s">
        <v>753</v>
      </c>
      <c r="F223" s="19" t="s">
        <v>1116</v>
      </c>
      <c r="G223" s="80" t="s">
        <v>463</v>
      </c>
      <c r="H223" s="80" t="s">
        <v>745</v>
      </c>
      <c r="I223" s="49">
        <v>30539</v>
      </c>
      <c r="J223" s="246" t="str">
        <f t="shared" ca="1" si="14"/>
        <v xml:space="preserve">42 Tahun 3 Bulan </v>
      </c>
      <c r="K223" s="19" t="s">
        <v>39</v>
      </c>
      <c r="L223" s="22" t="s">
        <v>166</v>
      </c>
      <c r="M223" s="19" t="s">
        <v>512</v>
      </c>
      <c r="N223" s="47" t="s">
        <v>1340</v>
      </c>
      <c r="O223" s="51">
        <v>44469</v>
      </c>
      <c r="P223" s="34" t="str">
        <f t="shared" ca="1" si="13"/>
        <v>4 Tahun 1 Bulan</v>
      </c>
      <c r="R223" s="12"/>
      <c r="S223" s="12"/>
    </row>
    <row r="224" spans="1:19" ht="15.95" customHeight="1" x14ac:dyDescent="0.25">
      <c r="A224" s="182">
        <v>217</v>
      </c>
      <c r="B224" s="351" t="s">
        <v>1395</v>
      </c>
      <c r="C224" s="257" t="s">
        <v>513</v>
      </c>
      <c r="D224" s="22" t="s">
        <v>1117</v>
      </c>
      <c r="E224" s="42" t="s">
        <v>753</v>
      </c>
      <c r="F224" s="19" t="s">
        <v>1071</v>
      </c>
      <c r="G224" s="80" t="s">
        <v>463</v>
      </c>
      <c r="H224" s="80" t="s">
        <v>742</v>
      </c>
      <c r="I224" s="49">
        <v>36197</v>
      </c>
      <c r="J224" s="246" t="str">
        <f t="shared" ca="1" si="14"/>
        <v xml:space="preserve">26 Tahun 9 Bulan </v>
      </c>
      <c r="K224" s="19" t="s">
        <v>39</v>
      </c>
      <c r="L224" s="22" t="s">
        <v>167</v>
      </c>
      <c r="M224" s="19" t="s">
        <v>514</v>
      </c>
      <c r="N224" s="47" t="s">
        <v>1340</v>
      </c>
      <c r="O224" s="51">
        <v>44469</v>
      </c>
      <c r="P224" s="34" t="str">
        <f t="shared" ca="1" si="13"/>
        <v>4 Tahun 1 Bulan</v>
      </c>
      <c r="R224" s="12"/>
      <c r="S224" s="12"/>
    </row>
    <row r="225" spans="1:19" ht="15.95" customHeight="1" x14ac:dyDescent="0.25">
      <c r="A225" s="182">
        <v>218</v>
      </c>
      <c r="B225" s="351" t="s">
        <v>1397</v>
      </c>
      <c r="C225" s="257" t="s">
        <v>515</v>
      </c>
      <c r="D225" s="22" t="s">
        <v>1118</v>
      </c>
      <c r="E225" s="42" t="s">
        <v>753</v>
      </c>
      <c r="F225" s="19" t="s">
        <v>1073</v>
      </c>
      <c r="G225" s="79" t="s">
        <v>463</v>
      </c>
      <c r="H225" s="79" t="s">
        <v>749</v>
      </c>
      <c r="I225" s="49">
        <v>33885</v>
      </c>
      <c r="J225" s="246" t="str">
        <f t="shared" ca="1" si="14"/>
        <v xml:space="preserve">33 Tahun 1 Bulan </v>
      </c>
      <c r="K225" s="19" t="s">
        <v>39</v>
      </c>
      <c r="L225" s="22" t="s">
        <v>166</v>
      </c>
      <c r="M225" s="19" t="s">
        <v>245</v>
      </c>
      <c r="N225" s="47" t="s">
        <v>1340</v>
      </c>
      <c r="O225" s="51">
        <v>44469</v>
      </c>
      <c r="P225" s="34" t="str">
        <f t="shared" ca="1" si="13"/>
        <v>4 Tahun 1 Bulan</v>
      </c>
      <c r="R225" s="12"/>
      <c r="S225" s="12"/>
    </row>
    <row r="226" spans="1:19" ht="15.95" customHeight="1" x14ac:dyDescent="0.25">
      <c r="A226" s="182">
        <v>219</v>
      </c>
      <c r="B226" s="351" t="s">
        <v>1398</v>
      </c>
      <c r="C226" s="257" t="s">
        <v>516</v>
      </c>
      <c r="D226" s="22"/>
      <c r="E226" s="42" t="s">
        <v>753</v>
      </c>
      <c r="F226" s="19" t="s">
        <v>1074</v>
      </c>
      <c r="G226" s="79" t="s">
        <v>463</v>
      </c>
      <c r="H226" s="79" t="s">
        <v>746</v>
      </c>
      <c r="I226" s="49">
        <v>35822</v>
      </c>
      <c r="J226" s="246" t="str">
        <f t="shared" ca="1" si="14"/>
        <v xml:space="preserve">27 Tahun 9 Bulan </v>
      </c>
      <c r="K226" s="19" t="s">
        <v>39</v>
      </c>
      <c r="L226" s="22" t="s">
        <v>165</v>
      </c>
      <c r="M226" s="19" t="s">
        <v>225</v>
      </c>
      <c r="N226" s="47" t="s">
        <v>1340</v>
      </c>
      <c r="O226" s="51">
        <v>44469</v>
      </c>
      <c r="P226" s="34" t="str">
        <f t="shared" ca="1" si="13"/>
        <v>4 Tahun 1 Bulan</v>
      </c>
      <c r="R226" s="12"/>
      <c r="S226" s="12"/>
    </row>
    <row r="227" spans="1:19" ht="15.95" customHeight="1" x14ac:dyDescent="0.25">
      <c r="A227" s="182">
        <v>220</v>
      </c>
      <c r="B227" s="351" t="s">
        <v>1399</v>
      </c>
      <c r="C227" s="257" t="s">
        <v>517</v>
      </c>
      <c r="D227" s="22"/>
      <c r="E227" s="42" t="s">
        <v>753</v>
      </c>
      <c r="F227" s="19" t="s">
        <v>1075</v>
      </c>
      <c r="G227" s="79" t="s">
        <v>463</v>
      </c>
      <c r="H227" s="79" t="s">
        <v>742</v>
      </c>
      <c r="I227" s="49">
        <v>37120</v>
      </c>
      <c r="J227" s="246" t="str">
        <f t="shared" ca="1" si="14"/>
        <v xml:space="preserve">24 Tahun 3 Bulan </v>
      </c>
      <c r="K227" s="19" t="s">
        <v>39</v>
      </c>
      <c r="L227" s="22" t="s">
        <v>169</v>
      </c>
      <c r="M227" s="19" t="s">
        <v>518</v>
      </c>
      <c r="N227" s="47" t="s">
        <v>1340</v>
      </c>
      <c r="O227" s="51">
        <v>44498</v>
      </c>
      <c r="P227" s="34" t="str">
        <f t="shared" ca="1" si="13"/>
        <v>4 Tahun 0 Bulan</v>
      </c>
      <c r="R227" s="12"/>
      <c r="S227" s="12"/>
    </row>
    <row r="228" spans="1:19" ht="15.95" customHeight="1" x14ac:dyDescent="0.25">
      <c r="A228" s="182">
        <v>221</v>
      </c>
      <c r="B228" s="348" t="s">
        <v>1400</v>
      </c>
      <c r="C228" s="257" t="s">
        <v>519</v>
      </c>
      <c r="D228" s="22"/>
      <c r="E228" s="42" t="s">
        <v>753</v>
      </c>
      <c r="F228" s="19" t="s">
        <v>1076</v>
      </c>
      <c r="G228" s="79" t="s">
        <v>463</v>
      </c>
      <c r="H228" s="79" t="s">
        <v>754</v>
      </c>
      <c r="I228" s="49">
        <v>36303</v>
      </c>
      <c r="J228" s="246" t="str">
        <f t="shared" ca="1" si="14"/>
        <v xml:space="preserve">26 Tahun 5 Bulan </v>
      </c>
      <c r="K228" s="19" t="s">
        <v>39</v>
      </c>
      <c r="L228" s="22" t="s">
        <v>165</v>
      </c>
      <c r="M228" s="19" t="s">
        <v>449</v>
      </c>
      <c r="N228" s="47" t="s">
        <v>1340</v>
      </c>
      <c r="O228" s="51">
        <v>44498</v>
      </c>
      <c r="P228" s="34" t="str">
        <f t="shared" ca="1" si="13"/>
        <v>4 Tahun 0 Bulan</v>
      </c>
      <c r="R228" s="12"/>
      <c r="S228" s="12"/>
    </row>
    <row r="229" spans="1:19" ht="15.95" customHeight="1" x14ac:dyDescent="0.25">
      <c r="A229" s="182">
        <v>222</v>
      </c>
      <c r="B229" s="348" t="s">
        <v>1299</v>
      </c>
      <c r="C229" s="254" t="s">
        <v>506</v>
      </c>
      <c r="D229" s="22"/>
      <c r="E229" s="22" t="s">
        <v>542</v>
      </c>
      <c r="F229" s="19" t="s">
        <v>842</v>
      </c>
      <c r="G229" s="79" t="s">
        <v>463</v>
      </c>
      <c r="H229" s="79" t="s">
        <v>742</v>
      </c>
      <c r="I229" s="49">
        <v>32442</v>
      </c>
      <c r="J229" s="246" t="str">
        <f ca="1">DATEDIF(I229,TODAY(),"y")&amp;" Tahun "&amp;DATEDIF(I229,TODAY(),"ym")&amp;" Bulan"</f>
        <v>37 Tahun 0 Bulan</v>
      </c>
      <c r="K229" s="19" t="s">
        <v>39</v>
      </c>
      <c r="L229" s="22" t="s">
        <v>165</v>
      </c>
      <c r="M229" s="19" t="s">
        <v>225</v>
      </c>
      <c r="N229" s="107" t="s">
        <v>481</v>
      </c>
      <c r="O229" s="193">
        <v>44561</v>
      </c>
      <c r="P229" s="34" t="str">
        <f t="shared" ca="1" si="13"/>
        <v>3 Tahun 10 Bulan</v>
      </c>
      <c r="R229" s="12"/>
      <c r="S229" s="12"/>
    </row>
    <row r="230" spans="1:19" ht="15.95" customHeight="1" x14ac:dyDescent="0.25">
      <c r="A230" s="182">
        <v>223</v>
      </c>
      <c r="B230" s="348" t="s">
        <v>1300</v>
      </c>
      <c r="C230" s="257" t="s">
        <v>520</v>
      </c>
      <c r="D230" s="22"/>
      <c r="E230" s="22" t="s">
        <v>753</v>
      </c>
      <c r="F230" s="23" t="s">
        <v>849</v>
      </c>
      <c r="G230" s="79" t="s">
        <v>463</v>
      </c>
      <c r="H230" s="79" t="s">
        <v>742</v>
      </c>
      <c r="I230" s="51">
        <v>33614</v>
      </c>
      <c r="J230" s="246" t="str">
        <f ca="1">DATEDIF(I230,TODAY(),"y")&amp;" Tahun "&amp;DATEDIF(I230,TODAY(),"ym")&amp;" Bulan"</f>
        <v>33 Tahun 10 Bulan</v>
      </c>
      <c r="K230" s="23" t="s">
        <v>39</v>
      </c>
      <c r="L230" s="22" t="s">
        <v>169</v>
      </c>
      <c r="M230" s="19" t="s">
        <v>521</v>
      </c>
      <c r="N230" s="107" t="s">
        <v>481</v>
      </c>
      <c r="O230" s="193">
        <v>44561</v>
      </c>
      <c r="P230" s="34" t="str">
        <f t="shared" ca="1" si="13"/>
        <v>3 Tahun 10 Bulan</v>
      </c>
      <c r="R230" s="12"/>
      <c r="S230" s="12"/>
    </row>
    <row r="231" spans="1:19" ht="15.95" customHeight="1" x14ac:dyDescent="0.25">
      <c r="A231" s="182">
        <v>224</v>
      </c>
      <c r="B231" s="351" t="s">
        <v>1396</v>
      </c>
      <c r="C231" s="257" t="s">
        <v>510</v>
      </c>
      <c r="D231" s="22"/>
      <c r="E231" s="42" t="s">
        <v>753</v>
      </c>
      <c r="F231" s="19" t="s">
        <v>1072</v>
      </c>
      <c r="G231" s="79" t="s">
        <v>463</v>
      </c>
      <c r="H231" s="79" t="s">
        <v>742</v>
      </c>
      <c r="I231" s="49">
        <v>35464</v>
      </c>
      <c r="J231" s="246" t="str">
        <f ca="1">DATEDIF(I231,TODAY(),"y")&amp;" Tahun "&amp;DATEDIF(I231,TODAY(),"ym")&amp;" Bulan "</f>
        <v xml:space="preserve">28 Tahun 9 Bulan </v>
      </c>
      <c r="K231" s="19" t="s">
        <v>39</v>
      </c>
      <c r="L231" s="22" t="s">
        <v>165</v>
      </c>
      <c r="M231" s="19" t="s">
        <v>225</v>
      </c>
      <c r="N231" s="47" t="s">
        <v>1340</v>
      </c>
      <c r="O231" s="51">
        <v>44561</v>
      </c>
      <c r="P231" s="34" t="str">
        <f t="shared" ca="1" si="13"/>
        <v>3 Tahun 10 Bulan</v>
      </c>
      <c r="R231" s="12"/>
      <c r="S231" s="12"/>
    </row>
    <row r="232" spans="1:19" ht="15.95" customHeight="1" x14ac:dyDescent="0.25">
      <c r="A232" s="182">
        <v>225</v>
      </c>
      <c r="B232" s="351" t="s">
        <v>1401</v>
      </c>
      <c r="C232" s="257" t="s">
        <v>522</v>
      </c>
      <c r="D232" s="22"/>
      <c r="E232" s="42" t="s">
        <v>753</v>
      </c>
      <c r="F232" s="23" t="s">
        <v>1079</v>
      </c>
      <c r="G232" s="79" t="s">
        <v>523</v>
      </c>
      <c r="H232" s="79" t="s">
        <v>754</v>
      </c>
      <c r="I232" s="51">
        <v>37576</v>
      </c>
      <c r="J232" s="246" t="str">
        <f ca="1">DATEDIF(I232,TODAY(),"y")&amp;" Tahun "&amp;DATEDIF(I232,TODAY(),"ym")&amp;" Bulan "</f>
        <v xml:space="preserve">23 Tahun 0 Bulan </v>
      </c>
      <c r="K232" s="23" t="s">
        <v>39</v>
      </c>
      <c r="L232" s="22" t="s">
        <v>169</v>
      </c>
      <c r="M232" s="19" t="s">
        <v>222</v>
      </c>
      <c r="N232" s="47" t="s">
        <v>1340</v>
      </c>
      <c r="O232" s="51">
        <v>44561</v>
      </c>
      <c r="P232" s="34" t="str">
        <f t="shared" ca="1" si="13"/>
        <v>3 Tahun 10 Bulan</v>
      </c>
      <c r="R232" s="12"/>
      <c r="S232" s="12"/>
    </row>
    <row r="233" spans="1:19" ht="15.95" customHeight="1" x14ac:dyDescent="0.25">
      <c r="A233" s="182">
        <v>226</v>
      </c>
      <c r="B233" s="348" t="s">
        <v>1166</v>
      </c>
      <c r="C233" s="257" t="s">
        <v>528</v>
      </c>
      <c r="D233" s="22"/>
      <c r="E233" s="22" t="s">
        <v>753</v>
      </c>
      <c r="F233" s="21" t="s">
        <v>850</v>
      </c>
      <c r="G233" s="79" t="s">
        <v>523</v>
      </c>
      <c r="H233" s="79" t="s">
        <v>742</v>
      </c>
      <c r="I233" s="51">
        <v>36844</v>
      </c>
      <c r="J233" s="246" t="str">
        <f ca="1">DATEDIF(I233,TODAY(),"y")&amp;" Tahun "&amp;DATEDIF(I233,TODAY(),"ym")&amp;" Bulan"</f>
        <v>25 Tahun 0 Bulan</v>
      </c>
      <c r="K233" s="23" t="s">
        <v>39</v>
      </c>
      <c r="L233" s="22" t="s">
        <v>165</v>
      </c>
      <c r="M233" s="19" t="s">
        <v>225</v>
      </c>
      <c r="N233" s="107" t="s">
        <v>481</v>
      </c>
      <c r="O233" s="193">
        <v>44592</v>
      </c>
      <c r="P233" s="34" t="str">
        <f t="shared" ca="1" si="13"/>
        <v>3 Tahun 9 Bulan</v>
      </c>
      <c r="R233" s="12"/>
      <c r="S233" s="12"/>
    </row>
    <row r="234" spans="1:19" ht="15.95" customHeight="1" x14ac:dyDescent="0.25">
      <c r="A234" s="182">
        <v>227</v>
      </c>
      <c r="B234" s="348" t="s">
        <v>1378</v>
      </c>
      <c r="C234" s="258" t="s">
        <v>530</v>
      </c>
      <c r="D234" s="22"/>
      <c r="E234" s="42" t="s">
        <v>753</v>
      </c>
      <c r="F234" s="23" t="s">
        <v>1080</v>
      </c>
      <c r="G234" s="79" t="s">
        <v>523</v>
      </c>
      <c r="H234" s="79" t="s">
        <v>749</v>
      </c>
      <c r="I234" s="51">
        <v>36035</v>
      </c>
      <c r="J234" s="246" t="str">
        <f t="shared" ref="J234:J240" ca="1" si="15">DATEDIF(I234,TODAY(),"y")&amp;" Tahun "&amp;DATEDIF(I234,TODAY(),"ym")&amp;" Bulan "</f>
        <v xml:space="preserve">27 Tahun 2 Bulan </v>
      </c>
      <c r="K234" s="23" t="s">
        <v>39</v>
      </c>
      <c r="L234" s="22" t="s">
        <v>169</v>
      </c>
      <c r="M234" s="23" t="s">
        <v>224</v>
      </c>
      <c r="N234" s="47" t="s">
        <v>1340</v>
      </c>
      <c r="O234" s="51">
        <v>44592</v>
      </c>
      <c r="P234" s="34" t="str">
        <f t="shared" ca="1" si="13"/>
        <v>3 Tahun 9 Bulan</v>
      </c>
      <c r="R234" s="12"/>
      <c r="S234" s="12"/>
    </row>
    <row r="235" spans="1:19" ht="15.95" customHeight="1" x14ac:dyDescent="0.25">
      <c r="A235" s="182">
        <v>228</v>
      </c>
      <c r="B235" s="351" t="s">
        <v>1402</v>
      </c>
      <c r="C235" s="258" t="s">
        <v>1119</v>
      </c>
      <c r="D235" s="22" t="s">
        <v>831</v>
      </c>
      <c r="E235" s="42" t="s">
        <v>753</v>
      </c>
      <c r="F235" s="23" t="s">
        <v>1082</v>
      </c>
      <c r="G235" s="79" t="s">
        <v>523</v>
      </c>
      <c r="H235" s="79" t="s">
        <v>749</v>
      </c>
      <c r="I235" s="51">
        <v>33101</v>
      </c>
      <c r="J235" s="246" t="str">
        <f t="shared" ca="1" si="15"/>
        <v xml:space="preserve">35 Tahun 3 Bulan </v>
      </c>
      <c r="K235" s="23" t="s">
        <v>39</v>
      </c>
      <c r="L235" s="39" t="s">
        <v>166</v>
      </c>
      <c r="M235" s="21" t="s">
        <v>536</v>
      </c>
      <c r="N235" s="47" t="s">
        <v>1340</v>
      </c>
      <c r="O235" s="51">
        <v>44636</v>
      </c>
      <c r="P235" s="34" t="str">
        <f t="shared" ca="1" si="13"/>
        <v>3 Tahun 8 Bulan</v>
      </c>
      <c r="R235" s="12"/>
      <c r="S235" s="12"/>
    </row>
    <row r="236" spans="1:19" ht="15.95" customHeight="1" x14ac:dyDescent="0.25">
      <c r="A236" s="182">
        <v>229</v>
      </c>
      <c r="B236" s="347" t="s">
        <v>1403</v>
      </c>
      <c r="C236" s="255" t="s">
        <v>540</v>
      </c>
      <c r="D236" s="22"/>
      <c r="E236" s="22" t="s">
        <v>753</v>
      </c>
      <c r="F236" s="21" t="s">
        <v>931</v>
      </c>
      <c r="G236" s="53" t="s">
        <v>529</v>
      </c>
      <c r="H236" s="56" t="s">
        <v>742</v>
      </c>
      <c r="I236" s="51">
        <v>38137</v>
      </c>
      <c r="J236" s="68" t="str">
        <f t="shared" ca="1" si="15"/>
        <v xml:space="preserve">21 Tahun 5 Bulan </v>
      </c>
      <c r="K236" s="23" t="s">
        <v>39</v>
      </c>
      <c r="L236" s="102" t="s">
        <v>165</v>
      </c>
      <c r="M236" s="21" t="s">
        <v>225</v>
      </c>
      <c r="N236" s="23" t="s">
        <v>473</v>
      </c>
      <c r="O236" s="203">
        <v>44712</v>
      </c>
      <c r="P236" s="34" t="str">
        <f t="shared" ca="1" si="13"/>
        <v>3 Tahun 5 Bulan</v>
      </c>
      <c r="R236" s="12"/>
      <c r="S236" s="12"/>
    </row>
    <row r="237" spans="1:19" ht="15.95" customHeight="1" x14ac:dyDescent="0.25">
      <c r="A237" s="182">
        <v>230</v>
      </c>
      <c r="B237" s="347" t="s">
        <v>1404</v>
      </c>
      <c r="C237" s="258" t="s">
        <v>541</v>
      </c>
      <c r="D237" s="22"/>
      <c r="E237" s="22" t="s">
        <v>753</v>
      </c>
      <c r="F237" s="21" t="s">
        <v>932</v>
      </c>
      <c r="G237" s="53"/>
      <c r="H237" s="56" t="s">
        <v>749</v>
      </c>
      <c r="I237" s="51">
        <v>34446</v>
      </c>
      <c r="J237" s="68" t="str">
        <f t="shared" ca="1" si="15"/>
        <v xml:space="preserve">31 Tahun 6 Bulan </v>
      </c>
      <c r="K237" s="23" t="s">
        <v>39</v>
      </c>
      <c r="L237" s="22" t="s">
        <v>169</v>
      </c>
      <c r="M237" s="21" t="s">
        <v>264</v>
      </c>
      <c r="N237" s="23" t="s">
        <v>473</v>
      </c>
      <c r="O237" s="203">
        <v>44742</v>
      </c>
      <c r="P237" s="34" t="str">
        <f t="shared" ca="1" si="13"/>
        <v>3 Tahun 4 Bulan</v>
      </c>
      <c r="R237" s="12"/>
      <c r="S237" s="12"/>
    </row>
    <row r="238" spans="1:19" ht="15.95" customHeight="1" x14ac:dyDescent="0.25">
      <c r="A238" s="182">
        <v>231</v>
      </c>
      <c r="B238" s="351" t="s">
        <v>1405</v>
      </c>
      <c r="C238" s="255" t="s">
        <v>560</v>
      </c>
      <c r="D238" s="22"/>
      <c r="E238" s="42" t="s">
        <v>753</v>
      </c>
      <c r="F238" s="23" t="s">
        <v>884</v>
      </c>
      <c r="G238" s="79"/>
      <c r="H238" s="79" t="s">
        <v>746</v>
      </c>
      <c r="I238" s="51">
        <v>37893</v>
      </c>
      <c r="J238" s="246" t="str">
        <f t="shared" ca="1" si="15"/>
        <v xml:space="preserve">22 Tahun 1 Bulan </v>
      </c>
      <c r="K238" s="23" t="s">
        <v>39</v>
      </c>
      <c r="L238" s="22" t="s">
        <v>169</v>
      </c>
      <c r="M238" s="23" t="s">
        <v>292</v>
      </c>
      <c r="N238" s="47" t="s">
        <v>485</v>
      </c>
      <c r="O238" s="194">
        <f>DATE(2022,12,30)</f>
        <v>44925</v>
      </c>
      <c r="P238" s="34" t="str">
        <f t="shared" ca="1" si="13"/>
        <v>2 Tahun 10 Bulan</v>
      </c>
      <c r="R238" s="12"/>
      <c r="S238" s="12"/>
    </row>
    <row r="239" spans="1:19" ht="15.95" customHeight="1" x14ac:dyDescent="0.25">
      <c r="A239" s="182">
        <v>232</v>
      </c>
      <c r="B239" s="347" t="s">
        <v>1406</v>
      </c>
      <c r="C239" s="255" t="s">
        <v>1120</v>
      </c>
      <c r="D239" s="22" t="s">
        <v>825</v>
      </c>
      <c r="E239" s="42" t="s">
        <v>753</v>
      </c>
      <c r="F239" s="23" t="s">
        <v>1089</v>
      </c>
      <c r="G239" s="79"/>
      <c r="H239" s="79" t="s">
        <v>767</v>
      </c>
      <c r="I239" s="51">
        <v>33025</v>
      </c>
      <c r="J239" s="246" t="str">
        <f t="shared" ca="1" si="15"/>
        <v xml:space="preserve">35 Tahun 5 Bulan </v>
      </c>
      <c r="K239" s="23" t="s">
        <v>39</v>
      </c>
      <c r="L239" s="22" t="s">
        <v>384</v>
      </c>
      <c r="M239" s="23" t="s">
        <v>562</v>
      </c>
      <c r="N239" s="47" t="s">
        <v>1340</v>
      </c>
      <c r="O239" s="51">
        <v>44928</v>
      </c>
      <c r="P239" s="34" t="str">
        <f t="shared" ca="1" si="13"/>
        <v>2 Tahun 10 Bulan</v>
      </c>
      <c r="R239" s="12"/>
      <c r="S239" s="12"/>
    </row>
    <row r="240" spans="1:19" ht="15.95" customHeight="1" x14ac:dyDescent="0.25">
      <c r="A240" s="182">
        <v>233</v>
      </c>
      <c r="B240" s="347" t="s">
        <v>1407</v>
      </c>
      <c r="C240" s="255" t="s">
        <v>563</v>
      </c>
      <c r="D240" s="22"/>
      <c r="E240" s="42" t="s">
        <v>753</v>
      </c>
      <c r="F240" s="23" t="s">
        <v>1100</v>
      </c>
      <c r="G240" s="79"/>
      <c r="H240" s="79" t="s">
        <v>742</v>
      </c>
      <c r="I240" s="51">
        <v>37781</v>
      </c>
      <c r="J240" s="246" t="str">
        <f t="shared" ca="1" si="15"/>
        <v xml:space="preserve">22 Tahun 5 Bulan </v>
      </c>
      <c r="K240" s="23" t="s">
        <v>39</v>
      </c>
      <c r="L240" s="22" t="s">
        <v>165</v>
      </c>
      <c r="M240" s="23"/>
      <c r="N240" s="47" t="s">
        <v>1340</v>
      </c>
      <c r="O240" s="51">
        <v>44928</v>
      </c>
      <c r="P240" s="34" t="str">
        <f t="shared" ca="1" si="13"/>
        <v>2 Tahun 10 Bulan</v>
      </c>
      <c r="R240" s="12"/>
      <c r="S240" s="12"/>
    </row>
    <row r="241" spans="1:19" ht="15.95" customHeight="1" x14ac:dyDescent="0.25">
      <c r="A241" s="182">
        <v>234</v>
      </c>
      <c r="B241" s="348" t="s">
        <v>1168</v>
      </c>
      <c r="C241" s="258" t="s">
        <v>564</v>
      </c>
      <c r="D241" s="22" t="s">
        <v>825</v>
      </c>
      <c r="E241" s="22" t="s">
        <v>753</v>
      </c>
      <c r="F241" s="23" t="s">
        <v>851</v>
      </c>
      <c r="G241" s="79"/>
      <c r="H241" s="79" t="s">
        <v>742</v>
      </c>
      <c r="I241" s="51">
        <v>35003</v>
      </c>
      <c r="J241" s="246" t="str">
        <f ca="1">DATEDIF(I241,TODAY(),"y")&amp;" Tahun "&amp;DATEDIF(I241,TODAY(),"ym")&amp;" Bulan"</f>
        <v>30 Tahun 0 Bulan</v>
      </c>
      <c r="K241" s="23" t="s">
        <v>39</v>
      </c>
      <c r="L241" s="22" t="s">
        <v>166</v>
      </c>
      <c r="M241" s="23" t="s">
        <v>243</v>
      </c>
      <c r="N241" s="107" t="s">
        <v>481</v>
      </c>
      <c r="O241" s="193">
        <v>44957</v>
      </c>
      <c r="P241" s="34" t="str">
        <f t="shared" ca="1" si="13"/>
        <v>2 Tahun 9 Bulan</v>
      </c>
      <c r="R241" s="12"/>
      <c r="S241" s="12"/>
    </row>
    <row r="242" spans="1:19" ht="15.95" customHeight="1" x14ac:dyDescent="0.25">
      <c r="A242" s="182">
        <v>235</v>
      </c>
      <c r="B242" s="348" t="s">
        <v>1167</v>
      </c>
      <c r="C242" s="258" t="s">
        <v>567</v>
      </c>
      <c r="D242" s="22"/>
      <c r="E242" s="22" t="s">
        <v>753</v>
      </c>
      <c r="F242" s="23" t="s">
        <v>852</v>
      </c>
      <c r="G242" s="21"/>
      <c r="H242" s="79" t="s">
        <v>742</v>
      </c>
      <c r="I242" s="51">
        <v>36657</v>
      </c>
      <c r="J242" s="246" t="str">
        <f ca="1">DATEDIF(I242,TODAY(),"y")&amp;" Tahun "&amp;DATEDIF(I242,TODAY(),"ym")&amp;" Bulan"</f>
        <v>25 Tahun 6 Bulan</v>
      </c>
      <c r="K242" s="23" t="s">
        <v>39</v>
      </c>
      <c r="L242" s="22" t="s">
        <v>165</v>
      </c>
      <c r="M242" s="23" t="s">
        <v>225</v>
      </c>
      <c r="N242" s="107" t="s">
        <v>481</v>
      </c>
      <c r="O242" s="193">
        <v>44957</v>
      </c>
      <c r="P242" s="34" t="str">
        <f t="shared" ca="1" si="13"/>
        <v>2 Tahun 9 Bulan</v>
      </c>
      <c r="R242" s="12"/>
      <c r="S242" s="12"/>
    </row>
    <row r="243" spans="1:19" ht="15.95" customHeight="1" x14ac:dyDescent="0.25">
      <c r="A243" s="182">
        <v>236</v>
      </c>
      <c r="B243" s="23" t="s">
        <v>1379</v>
      </c>
      <c r="C243" s="258" t="s">
        <v>565</v>
      </c>
      <c r="D243" s="22"/>
      <c r="E243" s="42" t="s">
        <v>753</v>
      </c>
      <c r="F243" s="21" t="s">
        <v>566</v>
      </c>
      <c r="G243" s="161"/>
      <c r="H243" s="79" t="s">
        <v>742</v>
      </c>
      <c r="I243" s="51">
        <v>37589</v>
      </c>
      <c r="J243" s="246" t="str">
        <f t="shared" ref="J243:J254" ca="1" si="16">DATEDIF(I243,TODAY(),"y")&amp;" Tahun "&amp;DATEDIF(I243,TODAY(),"ym")&amp;" Bulan "</f>
        <v xml:space="preserve">22 Tahun 11 Bulan </v>
      </c>
      <c r="K243" s="21" t="s">
        <v>39</v>
      </c>
      <c r="L243" s="22" t="s">
        <v>169</v>
      </c>
      <c r="M243" s="23" t="s">
        <v>222</v>
      </c>
      <c r="N243" s="47" t="s">
        <v>1340</v>
      </c>
      <c r="O243" s="51">
        <v>44958</v>
      </c>
      <c r="P243" s="34" t="str">
        <f t="shared" ca="1" si="13"/>
        <v>2 Tahun 9 Bulan</v>
      </c>
      <c r="R243" s="12"/>
      <c r="S243" s="12"/>
    </row>
    <row r="244" spans="1:19" ht="15.95" customHeight="1" x14ac:dyDescent="0.25">
      <c r="A244" s="182">
        <v>237</v>
      </c>
      <c r="B244" s="348" t="s">
        <v>1374</v>
      </c>
      <c r="C244" s="258" t="s">
        <v>571</v>
      </c>
      <c r="D244" s="22"/>
      <c r="E244" s="42" t="s">
        <v>753</v>
      </c>
      <c r="F244" s="21" t="s">
        <v>885</v>
      </c>
      <c r="G244" s="161"/>
      <c r="H244" s="79" t="s">
        <v>746</v>
      </c>
      <c r="I244" s="51">
        <v>37064</v>
      </c>
      <c r="J244" s="246" t="str">
        <f t="shared" ca="1" si="16"/>
        <v xml:space="preserve">24 Tahun 4 Bulan </v>
      </c>
      <c r="K244" s="21" t="s">
        <v>39</v>
      </c>
      <c r="L244" s="22" t="s">
        <v>165</v>
      </c>
      <c r="M244" s="23" t="s">
        <v>225</v>
      </c>
      <c r="N244" s="47" t="s">
        <v>485</v>
      </c>
      <c r="O244" s="194">
        <f>DATE(2023,3,1)</f>
        <v>44986</v>
      </c>
      <c r="P244" s="34" t="str">
        <f t="shared" ca="1" si="13"/>
        <v>2 Tahun 8 Bulan</v>
      </c>
      <c r="R244" s="12"/>
      <c r="S244" s="12"/>
    </row>
    <row r="245" spans="1:19" ht="15.95" customHeight="1" x14ac:dyDescent="0.25">
      <c r="A245" s="182">
        <v>238</v>
      </c>
      <c r="B245" s="347" t="s">
        <v>1381</v>
      </c>
      <c r="C245" s="258" t="s">
        <v>568</v>
      </c>
      <c r="D245" s="22"/>
      <c r="E245" s="42" t="s">
        <v>753</v>
      </c>
      <c r="F245" s="21" t="s">
        <v>1090</v>
      </c>
      <c r="G245" s="161"/>
      <c r="H245" s="79" t="s">
        <v>746</v>
      </c>
      <c r="I245" s="51">
        <v>32988</v>
      </c>
      <c r="J245" s="246" t="str">
        <f t="shared" ca="1" si="16"/>
        <v xml:space="preserve">35 Tahun 6 Bulan </v>
      </c>
      <c r="K245" s="21" t="s">
        <v>39</v>
      </c>
      <c r="L245" s="22" t="s">
        <v>165</v>
      </c>
      <c r="M245" s="23"/>
      <c r="N245" s="47" t="s">
        <v>1340</v>
      </c>
      <c r="O245" s="51">
        <v>44986</v>
      </c>
      <c r="P245" s="34" t="str">
        <f t="shared" ca="1" si="13"/>
        <v>2 Tahun 8 Bulan</v>
      </c>
      <c r="R245" s="12"/>
      <c r="S245" s="12"/>
    </row>
    <row r="246" spans="1:19" ht="15.95" customHeight="1" x14ac:dyDescent="0.25">
      <c r="A246" s="182">
        <v>239</v>
      </c>
      <c r="B246" s="23" t="s">
        <v>1380</v>
      </c>
      <c r="C246" s="258" t="s">
        <v>569</v>
      </c>
      <c r="D246" s="22" t="s">
        <v>831</v>
      </c>
      <c r="E246" s="42" t="s">
        <v>753</v>
      </c>
      <c r="F246" s="21" t="s">
        <v>1091</v>
      </c>
      <c r="G246" s="161"/>
      <c r="H246" s="79" t="s">
        <v>742</v>
      </c>
      <c r="I246" s="51">
        <v>36508</v>
      </c>
      <c r="J246" s="246" t="str">
        <f t="shared" ca="1" si="16"/>
        <v xml:space="preserve">25 Tahun 11 Bulan </v>
      </c>
      <c r="K246" s="21" t="s">
        <v>39</v>
      </c>
      <c r="L246" s="22" t="s">
        <v>166</v>
      </c>
      <c r="M246" s="23"/>
      <c r="N246" s="47" t="s">
        <v>1340</v>
      </c>
      <c r="O246" s="51">
        <v>44986</v>
      </c>
      <c r="P246" s="34" t="str">
        <f t="shared" ca="1" si="13"/>
        <v>2 Tahun 8 Bulan</v>
      </c>
      <c r="R246" s="12"/>
      <c r="S246" s="12"/>
    </row>
    <row r="247" spans="1:19" ht="15.95" customHeight="1" x14ac:dyDescent="0.25">
      <c r="A247" s="182">
        <v>240</v>
      </c>
      <c r="B247" s="23" t="s">
        <v>1382</v>
      </c>
      <c r="C247" s="255" t="s">
        <v>570</v>
      </c>
      <c r="D247" s="22"/>
      <c r="E247" s="42" t="s">
        <v>753</v>
      </c>
      <c r="F247" s="23" t="s">
        <v>1101</v>
      </c>
      <c r="G247" s="79"/>
      <c r="H247" s="79" t="s">
        <v>742</v>
      </c>
      <c r="I247" s="51">
        <v>34030</v>
      </c>
      <c r="J247" s="246" t="str">
        <f t="shared" ca="1" si="16"/>
        <v xml:space="preserve">32 Tahun 8 Bulan </v>
      </c>
      <c r="K247" s="23" t="s">
        <v>39</v>
      </c>
      <c r="L247" s="22" t="s">
        <v>165</v>
      </c>
      <c r="M247" s="23" t="s">
        <v>225</v>
      </c>
      <c r="N247" s="47" t="s">
        <v>1340</v>
      </c>
      <c r="O247" s="51">
        <v>44986</v>
      </c>
      <c r="P247" s="34" t="str">
        <f t="shared" ca="1" si="13"/>
        <v>2 Tahun 8 Bulan</v>
      </c>
      <c r="R247" s="12"/>
      <c r="S247" s="12"/>
    </row>
    <row r="248" spans="1:19" ht="15.95" customHeight="1" x14ac:dyDescent="0.25">
      <c r="A248" s="182">
        <v>241</v>
      </c>
      <c r="B248" s="347" t="s">
        <v>1355</v>
      </c>
      <c r="C248" s="253" t="s">
        <v>574</v>
      </c>
      <c r="D248" s="22"/>
      <c r="E248" s="22" t="s">
        <v>542</v>
      </c>
      <c r="F248" s="23" t="s">
        <v>969</v>
      </c>
      <c r="G248" s="79"/>
      <c r="H248" s="79" t="s">
        <v>756</v>
      </c>
      <c r="I248" s="51">
        <v>35283</v>
      </c>
      <c r="J248" s="246" t="str">
        <f t="shared" ca="1" si="16"/>
        <v xml:space="preserve">29 Tahun 3 Bulan </v>
      </c>
      <c r="K248" s="23" t="s">
        <v>39</v>
      </c>
      <c r="L248" s="22" t="s">
        <v>167</v>
      </c>
      <c r="M248" s="23" t="s">
        <v>575</v>
      </c>
      <c r="N248" s="359" t="s">
        <v>445</v>
      </c>
      <c r="O248" s="51">
        <v>45017</v>
      </c>
      <c r="P248" s="34" t="str">
        <f t="shared" ca="1" si="13"/>
        <v>2 Tahun 7 Bulan</v>
      </c>
      <c r="R248" s="12"/>
      <c r="S248" s="12"/>
    </row>
    <row r="249" spans="1:19" ht="15.95" customHeight="1" x14ac:dyDescent="0.25">
      <c r="A249" s="182">
        <v>242</v>
      </c>
      <c r="B249" s="348" t="s">
        <v>1373</v>
      </c>
      <c r="C249" s="253" t="s">
        <v>576</v>
      </c>
      <c r="D249" s="22"/>
      <c r="E249" s="22" t="s">
        <v>542</v>
      </c>
      <c r="F249" s="23" t="s">
        <v>868</v>
      </c>
      <c r="G249" s="79"/>
      <c r="H249" s="79" t="s">
        <v>746</v>
      </c>
      <c r="I249" s="51">
        <v>36862</v>
      </c>
      <c r="J249" s="246" t="str">
        <f t="shared" ca="1" si="16"/>
        <v xml:space="preserve">24 Tahun 11 Bulan </v>
      </c>
      <c r="K249" s="23" t="s">
        <v>39</v>
      </c>
      <c r="L249" s="22" t="s">
        <v>169</v>
      </c>
      <c r="M249" s="23" t="s">
        <v>232</v>
      </c>
      <c r="N249" s="47" t="s">
        <v>485</v>
      </c>
      <c r="O249" s="194">
        <f>DATE(2023,5,2)</f>
        <v>45048</v>
      </c>
      <c r="P249" s="34" t="str">
        <f t="shared" ca="1" si="13"/>
        <v>2 Tahun 6 Bulan</v>
      </c>
      <c r="R249" s="12"/>
      <c r="S249" s="12"/>
    </row>
    <row r="250" spans="1:19" ht="15.95" customHeight="1" x14ac:dyDescent="0.25">
      <c r="A250" s="182">
        <v>243</v>
      </c>
      <c r="B250" s="23" t="s">
        <v>1383</v>
      </c>
      <c r="C250" s="256" t="s">
        <v>579</v>
      </c>
      <c r="D250" s="22" t="s">
        <v>1121</v>
      </c>
      <c r="E250" s="42" t="s">
        <v>753</v>
      </c>
      <c r="F250" s="23" t="s">
        <v>1102</v>
      </c>
      <c r="G250" s="79"/>
      <c r="H250" s="79" t="s">
        <v>742</v>
      </c>
      <c r="I250" s="51">
        <v>36656</v>
      </c>
      <c r="J250" s="246" t="str">
        <f t="shared" ca="1" si="16"/>
        <v xml:space="preserve">25 Tahun 6 Bulan </v>
      </c>
      <c r="K250" s="23" t="s">
        <v>39</v>
      </c>
      <c r="L250" s="22" t="s">
        <v>277</v>
      </c>
      <c r="M250" s="23" t="s">
        <v>278</v>
      </c>
      <c r="N250" s="47" t="s">
        <v>1340</v>
      </c>
      <c r="O250" s="51">
        <v>45118</v>
      </c>
      <c r="P250" s="34" t="str">
        <f t="shared" ca="1" si="13"/>
        <v>2 Tahun 4 Bulan</v>
      </c>
      <c r="R250" s="12"/>
      <c r="S250" s="12"/>
    </row>
    <row r="251" spans="1:19" ht="15.95" customHeight="1" x14ac:dyDescent="0.25">
      <c r="A251" s="182">
        <v>244</v>
      </c>
      <c r="B251" s="348" t="s">
        <v>1376</v>
      </c>
      <c r="C251" s="253" t="s">
        <v>582</v>
      </c>
      <c r="D251" s="22" t="s">
        <v>822</v>
      </c>
      <c r="E251" s="22" t="s">
        <v>542</v>
      </c>
      <c r="F251" s="23" t="s">
        <v>892</v>
      </c>
      <c r="G251" s="79"/>
      <c r="H251" s="79" t="s">
        <v>742</v>
      </c>
      <c r="I251" s="51">
        <v>34827</v>
      </c>
      <c r="J251" s="246" t="str">
        <f t="shared" ca="1" si="16"/>
        <v xml:space="preserve">30 Tahun 6 Bulan </v>
      </c>
      <c r="K251" s="23" t="s">
        <v>39</v>
      </c>
      <c r="L251" s="22" t="s">
        <v>166</v>
      </c>
      <c r="M251" s="23" t="s">
        <v>230</v>
      </c>
      <c r="N251" s="47" t="s">
        <v>485</v>
      </c>
      <c r="O251" s="194">
        <f>DATE(2023,9,29)</f>
        <v>45198</v>
      </c>
      <c r="P251" s="34" t="str">
        <f t="shared" ca="1" si="13"/>
        <v>2 Tahun 1 Bulan</v>
      </c>
      <c r="R251" s="12"/>
      <c r="S251" s="12"/>
    </row>
    <row r="252" spans="1:19" ht="15.95" customHeight="1" x14ac:dyDescent="0.25">
      <c r="A252" s="182">
        <v>245</v>
      </c>
      <c r="B252" s="23" t="s">
        <v>1384</v>
      </c>
      <c r="C252" s="255" t="s">
        <v>583</v>
      </c>
      <c r="D252" s="22"/>
      <c r="E252" s="42" t="s">
        <v>753</v>
      </c>
      <c r="F252" s="23" t="s">
        <v>584</v>
      </c>
      <c r="G252" s="79"/>
      <c r="H252" s="79" t="s">
        <v>749</v>
      </c>
      <c r="I252" s="51">
        <v>36960</v>
      </c>
      <c r="J252" s="246" t="str">
        <f t="shared" ca="1" si="16"/>
        <v xml:space="preserve">24 Tahun 8 Bulan </v>
      </c>
      <c r="K252" s="23" t="s">
        <v>39</v>
      </c>
      <c r="L252" s="22" t="s">
        <v>169</v>
      </c>
      <c r="M252" s="23" t="s">
        <v>585</v>
      </c>
      <c r="N252" s="47" t="s">
        <v>1340</v>
      </c>
      <c r="O252" s="51">
        <v>45198</v>
      </c>
      <c r="P252" s="34" t="str">
        <f t="shared" ca="1" si="13"/>
        <v>2 Tahun 1 Bulan</v>
      </c>
      <c r="R252" s="12"/>
      <c r="S252" s="12"/>
    </row>
    <row r="253" spans="1:19" ht="15.95" customHeight="1" x14ac:dyDescent="0.25">
      <c r="A253" s="182">
        <v>246</v>
      </c>
      <c r="B253" s="23" t="s">
        <v>1385</v>
      </c>
      <c r="C253" s="255" t="s">
        <v>586</v>
      </c>
      <c r="D253" s="22"/>
      <c r="E253" s="42" t="s">
        <v>753</v>
      </c>
      <c r="F253" s="23" t="s">
        <v>587</v>
      </c>
      <c r="G253" s="79"/>
      <c r="H253" s="79" t="s">
        <v>749</v>
      </c>
      <c r="I253" s="51">
        <v>36113</v>
      </c>
      <c r="J253" s="246" t="str">
        <f t="shared" ca="1" si="16"/>
        <v xml:space="preserve">27 Tahun 0 Bulan </v>
      </c>
      <c r="K253" s="23" t="s">
        <v>39</v>
      </c>
      <c r="L253" s="22" t="s">
        <v>165</v>
      </c>
      <c r="M253" s="23" t="s">
        <v>225</v>
      </c>
      <c r="N253" s="47" t="s">
        <v>1340</v>
      </c>
      <c r="O253" s="51">
        <v>45198</v>
      </c>
      <c r="P253" s="34" t="str">
        <f t="shared" ca="1" si="13"/>
        <v>2 Tahun 1 Bulan</v>
      </c>
      <c r="R253" s="12"/>
      <c r="S253" s="12"/>
    </row>
    <row r="254" spans="1:19" ht="15.95" customHeight="1" x14ac:dyDescent="0.25">
      <c r="A254" s="182">
        <v>247</v>
      </c>
      <c r="B254" s="348" t="s">
        <v>1375</v>
      </c>
      <c r="C254" s="258" t="s">
        <v>580</v>
      </c>
      <c r="D254" s="22"/>
      <c r="E254" s="42" t="s">
        <v>753</v>
      </c>
      <c r="F254" s="21" t="s">
        <v>581</v>
      </c>
      <c r="G254" s="79"/>
      <c r="H254" s="51" t="s">
        <v>746</v>
      </c>
      <c r="I254" s="51">
        <v>38174</v>
      </c>
      <c r="J254" s="246" t="str">
        <f t="shared" ca="1" si="16"/>
        <v xml:space="preserve">21 Tahun 4 Bulan </v>
      </c>
      <c r="K254" s="21" t="s">
        <v>39</v>
      </c>
      <c r="L254" s="42" t="s">
        <v>169</v>
      </c>
      <c r="M254" s="21"/>
      <c r="N254" s="360" t="s">
        <v>485</v>
      </c>
      <c r="O254" s="51">
        <v>45201</v>
      </c>
      <c r="P254" s="34" t="str">
        <f t="shared" ca="1" si="13"/>
        <v>2 Tahun 1 Bulan</v>
      </c>
      <c r="R254" s="12"/>
      <c r="S254" s="12"/>
    </row>
    <row r="255" spans="1:19" ht="15.95" customHeight="1" x14ac:dyDescent="0.25">
      <c r="A255" s="182">
        <v>248</v>
      </c>
      <c r="B255" s="347" t="s">
        <v>1356</v>
      </c>
      <c r="C255" s="255" t="s">
        <v>593</v>
      </c>
      <c r="D255" s="22"/>
      <c r="E255" s="22" t="s">
        <v>753</v>
      </c>
      <c r="F255" s="23" t="s">
        <v>854</v>
      </c>
      <c r="G255" s="21"/>
      <c r="H255" s="79" t="s">
        <v>742</v>
      </c>
      <c r="I255" s="51">
        <v>37231</v>
      </c>
      <c r="J255" s="246" t="str">
        <f ca="1">DATEDIF(I255,TODAY(),"y")&amp;" Tahun "&amp;DATEDIF(I255,TODAY(),"ym")&amp;" Bulan"</f>
        <v>23 Tahun 11 Bulan</v>
      </c>
      <c r="K255" s="23" t="s">
        <v>592</v>
      </c>
      <c r="L255" s="22" t="s">
        <v>165</v>
      </c>
      <c r="M255" s="23"/>
      <c r="N255" s="47" t="s">
        <v>481</v>
      </c>
      <c r="O255" s="193">
        <v>45231</v>
      </c>
      <c r="P255" s="34" t="str">
        <f t="shared" ca="1" si="13"/>
        <v>2 Tahun 0 Bulan</v>
      </c>
      <c r="R255" s="12"/>
      <c r="S255" s="12"/>
    </row>
    <row r="256" spans="1:19" ht="15.95" customHeight="1" x14ac:dyDescent="0.25">
      <c r="A256" s="182">
        <v>249</v>
      </c>
      <c r="B256" s="23" t="s">
        <v>1386</v>
      </c>
      <c r="C256" s="255" t="s">
        <v>590</v>
      </c>
      <c r="D256" s="22"/>
      <c r="E256" s="42" t="s">
        <v>753</v>
      </c>
      <c r="F256" s="23" t="s">
        <v>1104</v>
      </c>
      <c r="G256" s="79"/>
      <c r="H256" s="79"/>
      <c r="I256" s="51">
        <v>34725</v>
      </c>
      <c r="J256" s="246" t="str">
        <f t="shared" ref="J256:J263" ca="1" si="17">DATEDIF(I256,TODAY(),"y")&amp;" Tahun "&amp;DATEDIF(I256,TODAY(),"ym")&amp;" Bulan "</f>
        <v xml:space="preserve">30 Tahun 9 Bulan </v>
      </c>
      <c r="K256" s="23" t="s">
        <v>39</v>
      </c>
      <c r="L256" s="22" t="s">
        <v>169</v>
      </c>
      <c r="M256" s="23" t="s">
        <v>591</v>
      </c>
      <c r="N256" s="47" t="s">
        <v>1340</v>
      </c>
      <c r="O256" s="51">
        <v>45231</v>
      </c>
      <c r="P256" s="34" t="str">
        <f t="shared" ca="1" si="13"/>
        <v>2 Tahun 0 Bulan</v>
      </c>
      <c r="R256" s="12"/>
      <c r="S256" s="12"/>
    </row>
    <row r="257" spans="1:19" ht="15.95" customHeight="1" x14ac:dyDescent="0.25">
      <c r="A257" s="182">
        <v>250</v>
      </c>
      <c r="B257" s="348" t="s">
        <v>1377</v>
      </c>
      <c r="C257" s="253" t="s">
        <v>597</v>
      </c>
      <c r="D257" s="22"/>
      <c r="E257" s="22" t="s">
        <v>542</v>
      </c>
      <c r="F257" s="23" t="s">
        <v>594</v>
      </c>
      <c r="G257" s="79"/>
      <c r="H257" s="79" t="s">
        <v>742</v>
      </c>
      <c r="I257" s="51">
        <v>38237</v>
      </c>
      <c r="J257" s="246" t="str">
        <f t="shared" ca="1" si="17"/>
        <v xml:space="preserve">21 Tahun 2 Bulan </v>
      </c>
      <c r="K257" s="23" t="s">
        <v>39</v>
      </c>
      <c r="L257" s="22" t="s">
        <v>169</v>
      </c>
      <c r="M257" s="23" t="s">
        <v>232</v>
      </c>
      <c r="N257" s="47" t="s">
        <v>485</v>
      </c>
      <c r="O257" s="79">
        <v>45306</v>
      </c>
      <c r="P257" s="34" t="str">
        <f t="shared" ca="1" si="13"/>
        <v>1 Tahun 10 Bulan</v>
      </c>
      <c r="R257" s="12"/>
      <c r="S257" s="12"/>
    </row>
    <row r="258" spans="1:19" ht="15.95" customHeight="1" x14ac:dyDescent="0.25">
      <c r="A258" s="182">
        <v>251</v>
      </c>
      <c r="B258" s="23" t="s">
        <v>595</v>
      </c>
      <c r="C258" s="255" t="s">
        <v>595</v>
      </c>
      <c r="D258" s="22"/>
      <c r="E258" s="42" t="s">
        <v>753</v>
      </c>
      <c r="F258" s="23" t="s">
        <v>596</v>
      </c>
      <c r="G258" s="79"/>
      <c r="H258" s="79" t="s">
        <v>746</v>
      </c>
      <c r="I258" s="51">
        <v>36483</v>
      </c>
      <c r="J258" s="246" t="str">
        <f t="shared" ca="1" si="17"/>
        <v xml:space="preserve">26 Tahun 0 Bulan </v>
      </c>
      <c r="K258" s="23" t="s">
        <v>39</v>
      </c>
      <c r="L258" s="22" t="s">
        <v>169</v>
      </c>
      <c r="M258" s="23"/>
      <c r="N258" s="47" t="s">
        <v>1340</v>
      </c>
      <c r="O258" s="79">
        <v>45306</v>
      </c>
      <c r="P258" s="34" t="str">
        <f t="shared" ca="1" si="13"/>
        <v>1 Tahun 10 Bulan</v>
      </c>
      <c r="R258" s="12"/>
      <c r="S258" s="12"/>
    </row>
    <row r="259" spans="1:19" ht="15" x14ac:dyDescent="0.25">
      <c r="A259" s="182">
        <v>252</v>
      </c>
      <c r="B259" s="23" t="s">
        <v>1387</v>
      </c>
      <c r="C259" s="255" t="s">
        <v>599</v>
      </c>
      <c r="D259" s="22" t="s">
        <v>1122</v>
      </c>
      <c r="E259" s="42" t="s">
        <v>753</v>
      </c>
      <c r="F259" s="23" t="s">
        <v>893</v>
      </c>
      <c r="G259" s="79"/>
      <c r="H259" s="79" t="s">
        <v>754</v>
      </c>
      <c r="I259" s="51">
        <v>32796</v>
      </c>
      <c r="J259" s="246" t="str">
        <f t="shared" ca="1" si="17"/>
        <v xml:space="preserve">36 Tahun 1 Bulan </v>
      </c>
      <c r="K259" s="246" t="s">
        <v>39</v>
      </c>
      <c r="L259" s="22" t="s">
        <v>166</v>
      </c>
      <c r="M259" s="23" t="s">
        <v>268</v>
      </c>
      <c r="N259" s="47" t="s">
        <v>1340</v>
      </c>
      <c r="O259" s="79">
        <v>45383</v>
      </c>
      <c r="P259" s="34" t="str">
        <f t="shared" ca="1" si="13"/>
        <v>1 Tahun 7 Bulan</v>
      </c>
    </row>
    <row r="260" spans="1:19" ht="15.95" customHeight="1" x14ac:dyDescent="0.25">
      <c r="A260" s="182">
        <v>253</v>
      </c>
      <c r="B260" s="23" t="s">
        <v>1388</v>
      </c>
      <c r="C260" s="255" t="s">
        <v>722</v>
      </c>
      <c r="D260" s="22" t="s">
        <v>1121</v>
      </c>
      <c r="E260" s="42" t="s">
        <v>753</v>
      </c>
      <c r="F260" s="23" t="s">
        <v>723</v>
      </c>
      <c r="G260" s="79"/>
      <c r="H260" s="79" t="s">
        <v>742</v>
      </c>
      <c r="I260" s="51">
        <v>34765</v>
      </c>
      <c r="J260" s="246" t="str">
        <f t="shared" ca="1" si="17"/>
        <v xml:space="preserve">30 Tahun 8 Bulan </v>
      </c>
      <c r="K260" s="246" t="s">
        <v>194</v>
      </c>
      <c r="L260" s="22" t="s">
        <v>277</v>
      </c>
      <c r="M260" s="23" t="s">
        <v>278</v>
      </c>
      <c r="N260" s="47" t="s">
        <v>1340</v>
      </c>
      <c r="O260" s="79">
        <v>45383</v>
      </c>
      <c r="P260" s="34" t="str">
        <f t="shared" ca="1" si="13"/>
        <v>1 Tahun 7 Bulan</v>
      </c>
    </row>
    <row r="261" spans="1:19" ht="15.95" customHeight="1" x14ac:dyDescent="0.25">
      <c r="A261" s="182">
        <v>254</v>
      </c>
      <c r="B261" s="23" t="s">
        <v>1389</v>
      </c>
      <c r="C261" s="255" t="s">
        <v>724</v>
      </c>
      <c r="D261" s="22"/>
      <c r="E261" s="42" t="s">
        <v>753</v>
      </c>
      <c r="F261" s="23" t="s">
        <v>725</v>
      </c>
      <c r="H261" s="90" t="s">
        <v>742</v>
      </c>
      <c r="I261" s="94">
        <v>36373</v>
      </c>
      <c r="J261" s="23" t="str">
        <f t="shared" ca="1" si="17"/>
        <v xml:space="preserve">26 Tahun 3 Bulan </v>
      </c>
      <c r="K261" s="23" t="s">
        <v>39</v>
      </c>
      <c r="L261" s="22" t="s">
        <v>165</v>
      </c>
      <c r="M261" s="23" t="s">
        <v>225</v>
      </c>
      <c r="N261" s="47" t="s">
        <v>1340</v>
      </c>
      <c r="O261" s="302">
        <v>45383</v>
      </c>
      <c r="P261" s="34" t="str">
        <f t="shared" ca="1" si="13"/>
        <v>1 Tahun 7 Bulan</v>
      </c>
    </row>
    <row r="262" spans="1:19" ht="15.95" customHeight="1" x14ac:dyDescent="0.25">
      <c r="A262" s="182">
        <v>255</v>
      </c>
      <c r="B262" s="23" t="s">
        <v>1172</v>
      </c>
      <c r="C262" s="21" t="s">
        <v>289</v>
      </c>
      <c r="D262" s="22"/>
      <c r="E262" s="42" t="s">
        <v>753</v>
      </c>
      <c r="F262" s="21" t="s">
        <v>941</v>
      </c>
      <c r="G262" s="102" t="s">
        <v>288</v>
      </c>
      <c r="H262" s="251" t="s">
        <v>742</v>
      </c>
      <c r="I262" s="94">
        <v>29472</v>
      </c>
      <c r="J262" s="21" t="str">
        <f t="shared" ca="1" si="17"/>
        <v xml:space="preserve">45 Tahun 2 Bulan </v>
      </c>
      <c r="K262" s="21" t="s">
        <v>39</v>
      </c>
      <c r="L262" s="22" t="s">
        <v>165</v>
      </c>
      <c r="M262" s="21"/>
      <c r="N262" s="23" t="s">
        <v>737</v>
      </c>
      <c r="O262" s="299"/>
    </row>
    <row r="263" spans="1:19" ht="15.95" customHeight="1" x14ac:dyDescent="0.25">
      <c r="A263" s="182">
        <v>256</v>
      </c>
      <c r="B263" s="23" t="s">
        <v>1173</v>
      </c>
      <c r="C263" s="21" t="s">
        <v>475</v>
      </c>
      <c r="D263" s="22"/>
      <c r="E263" s="42" t="s">
        <v>753</v>
      </c>
      <c r="F263" s="21" t="s">
        <v>942</v>
      </c>
      <c r="G263" s="102" t="s">
        <v>288</v>
      </c>
      <c r="H263" s="251" t="s">
        <v>742</v>
      </c>
      <c r="I263" s="94">
        <v>35290</v>
      </c>
      <c r="J263" s="21" t="str">
        <f t="shared" ca="1" si="17"/>
        <v xml:space="preserve">29 Tahun 3 Bulan </v>
      </c>
      <c r="K263" s="21" t="s">
        <v>39</v>
      </c>
      <c r="L263" s="22" t="s">
        <v>165</v>
      </c>
      <c r="M263" s="21"/>
      <c r="N263" s="23" t="s">
        <v>737</v>
      </c>
      <c r="O263" s="299"/>
    </row>
  </sheetData>
  <mergeCells count="2">
    <mergeCell ref="A1:N1"/>
    <mergeCell ref="A2:N2"/>
  </mergeCells>
  <pageMargins left="0.59055118110236227" right="0.39370078740157483" top="0.39370078740157483" bottom="0.39370078740157483" header="0.19685039370078741" footer="0.19685039370078741"/>
  <pageSetup paperSize="5" scale="75" orientation="portrait" horizontalDpi="360" verticalDpi="36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R275"/>
  <sheetViews>
    <sheetView zoomScaleNormal="100" zoomScaleSheetLayoutView="90" workbookViewId="0">
      <pane xSplit="2" ySplit="9" topLeftCell="C10" activePane="bottomRight" state="frozen"/>
      <selection pane="topRight" activeCell="D1" sqref="D1"/>
      <selection pane="bottomLeft" activeCell="A6" sqref="A6"/>
      <selection pane="bottomRight" activeCell="T35" sqref="T35"/>
    </sheetView>
  </sheetViews>
  <sheetFormatPr defaultRowHeight="15.95" customHeight="1" x14ac:dyDescent="0.25"/>
  <cols>
    <col min="1" max="1" width="6.7109375" style="12" customWidth="1"/>
    <col min="2" max="2" width="35.42578125" style="12" customWidth="1"/>
    <col min="3" max="3" width="22.7109375" style="10" customWidth="1"/>
    <col min="4" max="4" width="19.42578125" style="12" customWidth="1"/>
    <col min="5" max="5" width="80.42578125" style="8" bestFit="1" customWidth="1"/>
    <col min="6" max="6" width="20" style="76" customWidth="1"/>
    <col min="7" max="7" width="16.140625" style="76" customWidth="1"/>
    <col min="8" max="8" width="24.28515625" style="72" customWidth="1"/>
    <col min="9" max="9" width="11.42578125" style="8" customWidth="1"/>
    <col min="10" max="10" width="12.85546875" style="8" customWidth="1"/>
    <col min="11" max="11" width="16.85546875" style="10" customWidth="1"/>
    <col min="12" max="12" width="26.85546875" style="8" customWidth="1"/>
    <col min="13" max="13" width="15.85546875" style="11" customWidth="1"/>
    <col min="14" max="14" width="19.5703125" style="105" bestFit="1" customWidth="1"/>
    <col min="15" max="15" width="11.5703125" style="34" bestFit="1" customWidth="1"/>
    <col min="16" max="16" width="28.5703125" style="34" bestFit="1" customWidth="1"/>
    <col min="17" max="17" width="21" style="66" customWidth="1"/>
    <col min="18" max="18" width="27.28515625" style="34" customWidth="1"/>
    <col min="19" max="16384" width="9.140625" style="12"/>
  </cols>
  <sheetData>
    <row r="1" spans="1:18" ht="22.5" customHeight="1" x14ac:dyDescent="0.25">
      <c r="A1" s="363" t="s">
        <v>286</v>
      </c>
      <c r="B1" s="363"/>
      <c r="C1" s="363"/>
      <c r="D1" s="363"/>
      <c r="E1" s="363"/>
      <c r="F1" s="363"/>
      <c r="G1" s="363"/>
      <c r="H1" s="363"/>
      <c r="I1" s="363"/>
      <c r="J1" s="363"/>
      <c r="K1" s="363"/>
      <c r="L1" s="363"/>
      <c r="M1" s="363"/>
      <c r="N1" s="27"/>
    </row>
    <row r="2" spans="1:18" ht="22.5" customHeight="1" x14ac:dyDescent="0.25">
      <c r="A2" s="363" t="s">
        <v>37</v>
      </c>
      <c r="B2" s="363"/>
      <c r="C2" s="363"/>
      <c r="D2" s="363"/>
      <c r="E2" s="363"/>
      <c r="F2" s="363"/>
      <c r="G2" s="363"/>
      <c r="H2" s="363"/>
      <c r="I2" s="363"/>
      <c r="J2" s="363"/>
      <c r="K2" s="363"/>
      <c r="L2" s="363"/>
      <c r="M2" s="363"/>
      <c r="N2" s="27"/>
    </row>
    <row r="3" spans="1:18" ht="15.95" customHeight="1" x14ac:dyDescent="0.25">
      <c r="A3" s="44"/>
      <c r="B3" s="44"/>
      <c r="C3" s="11"/>
      <c r="D3" s="44"/>
      <c r="E3" s="27"/>
      <c r="F3" s="75"/>
      <c r="G3" s="75"/>
      <c r="H3" s="100"/>
      <c r="I3" s="44"/>
      <c r="J3" s="27"/>
      <c r="K3" s="44"/>
      <c r="L3" s="44"/>
      <c r="M3" s="44"/>
      <c r="N3" s="27"/>
    </row>
    <row r="4" spans="1:18" ht="15.95" customHeight="1" x14ac:dyDescent="0.25">
      <c r="A4" s="44"/>
      <c r="B4" s="44"/>
      <c r="C4" s="11"/>
      <c r="D4" s="44"/>
      <c r="E4" s="27"/>
      <c r="F4" s="75"/>
      <c r="G4" s="75"/>
      <c r="H4" s="100"/>
      <c r="I4" s="44"/>
      <c r="J4" s="27"/>
      <c r="K4" s="44"/>
      <c r="L4" s="44"/>
      <c r="M4" s="44"/>
      <c r="N4" s="27"/>
    </row>
    <row r="5" spans="1:18" ht="15.95" customHeight="1" x14ac:dyDescent="0.25">
      <c r="A5" s="44"/>
      <c r="B5" s="44"/>
      <c r="C5" s="11"/>
      <c r="D5" s="44"/>
      <c r="E5" s="27"/>
      <c r="F5" s="75"/>
      <c r="G5" s="75"/>
      <c r="H5" s="100"/>
      <c r="I5" s="44"/>
      <c r="J5" s="27"/>
      <c r="K5" s="44"/>
      <c r="L5" s="44"/>
      <c r="M5" s="44"/>
      <c r="N5" s="27"/>
    </row>
    <row r="6" spans="1:18" ht="15.95" customHeight="1" x14ac:dyDescent="0.25">
      <c r="A6" s="44"/>
      <c r="B6" s="44"/>
      <c r="C6" s="11"/>
      <c r="D6" s="44"/>
      <c r="E6" s="27"/>
      <c r="F6" s="75"/>
      <c r="G6" s="75"/>
      <c r="H6" s="100"/>
      <c r="I6" s="44"/>
      <c r="J6" s="27"/>
      <c r="K6" s="44"/>
      <c r="L6" s="44"/>
      <c r="M6" s="44"/>
      <c r="N6" s="27"/>
    </row>
    <row r="7" spans="1:18" ht="15.95" customHeight="1" x14ac:dyDescent="0.25">
      <c r="A7" s="44"/>
      <c r="B7" s="44"/>
      <c r="C7" s="11"/>
      <c r="D7" s="44"/>
      <c r="E7" s="27"/>
      <c r="F7" s="75"/>
      <c r="G7" s="75"/>
      <c r="H7" s="100"/>
      <c r="I7" s="44"/>
      <c r="J7" s="27"/>
      <c r="K7" s="44"/>
      <c r="L7" s="44"/>
      <c r="M7" s="44"/>
      <c r="N7" s="27"/>
    </row>
    <row r="8" spans="1:18" ht="15.95" customHeight="1" x14ac:dyDescent="0.25">
      <c r="A8" s="386"/>
      <c r="B8" s="386"/>
      <c r="C8" s="208"/>
      <c r="D8" s="44"/>
      <c r="P8" s="12"/>
      <c r="Q8" s="12"/>
      <c r="R8" s="12"/>
    </row>
    <row r="9" spans="1:18" s="7" customFormat="1" ht="32.25" customHeight="1" x14ac:dyDescent="0.25">
      <c r="A9" s="28" t="s">
        <v>0</v>
      </c>
      <c r="B9" s="28" t="s">
        <v>1</v>
      </c>
      <c r="C9" s="28" t="s">
        <v>832</v>
      </c>
      <c r="D9" s="28" t="s">
        <v>833</v>
      </c>
      <c r="E9" s="28" t="s">
        <v>2</v>
      </c>
      <c r="F9" s="224" t="s">
        <v>3</v>
      </c>
      <c r="G9" s="225" t="s">
        <v>741</v>
      </c>
      <c r="H9" s="226" t="s">
        <v>743</v>
      </c>
      <c r="I9" s="28" t="s">
        <v>205</v>
      </c>
      <c r="J9" s="28" t="s">
        <v>192</v>
      </c>
      <c r="K9" s="55" t="s">
        <v>193</v>
      </c>
      <c r="L9" s="28" t="s">
        <v>221</v>
      </c>
      <c r="M9" s="28" t="s">
        <v>490</v>
      </c>
      <c r="N9" s="28" t="s">
        <v>751</v>
      </c>
      <c r="O9" s="60"/>
    </row>
    <row r="10" spans="1:18" ht="15.95" customHeight="1" x14ac:dyDescent="0.25">
      <c r="A10" s="16">
        <v>1</v>
      </c>
      <c r="B10" s="273" t="s">
        <v>814</v>
      </c>
      <c r="C10" s="16"/>
      <c r="D10" s="16" t="s">
        <v>753</v>
      </c>
      <c r="E10" s="273" t="s">
        <v>894</v>
      </c>
      <c r="F10" s="274" t="s">
        <v>207</v>
      </c>
      <c r="G10" s="277" t="s">
        <v>745</v>
      </c>
      <c r="H10" s="228">
        <v>31776</v>
      </c>
      <c r="I10" s="273" t="str">
        <f t="shared" ref="I10:I19" ca="1" si="0">TEXT(TODAY()-H10,"y")&amp;" Tahun"</f>
        <v>38 Tahun</v>
      </c>
      <c r="J10" s="227" t="s">
        <v>39</v>
      </c>
      <c r="K10" s="16" t="s">
        <v>165</v>
      </c>
      <c r="L10" s="273"/>
      <c r="M10" s="280" t="s">
        <v>473</v>
      </c>
      <c r="N10" s="202">
        <v>39084</v>
      </c>
      <c r="P10" s="12"/>
      <c r="Q10" s="12"/>
      <c r="R10" s="12"/>
    </row>
    <row r="11" spans="1:18" ht="15.95" customHeight="1" x14ac:dyDescent="0.25">
      <c r="A11" s="16">
        <v>2</v>
      </c>
      <c r="B11" s="31" t="s">
        <v>211</v>
      </c>
      <c r="C11" s="22"/>
      <c r="D11" s="22" t="s">
        <v>753</v>
      </c>
      <c r="E11" s="31" t="s">
        <v>895</v>
      </c>
      <c r="F11" s="241" t="s">
        <v>207</v>
      </c>
      <c r="G11" s="278" t="s">
        <v>742</v>
      </c>
      <c r="H11" s="95">
        <v>30551</v>
      </c>
      <c r="I11" s="273" t="str">
        <f t="shared" ca="1" si="0"/>
        <v>42 Tahun</v>
      </c>
      <c r="J11" s="19" t="s">
        <v>39</v>
      </c>
      <c r="K11" s="22" t="s">
        <v>165</v>
      </c>
      <c r="L11" s="31"/>
      <c r="M11" s="280" t="s">
        <v>473</v>
      </c>
      <c r="N11" s="202">
        <v>39084</v>
      </c>
      <c r="P11" s="12"/>
      <c r="Q11" s="12"/>
      <c r="R11" s="12"/>
    </row>
    <row r="12" spans="1:18" ht="15.95" customHeight="1" x14ac:dyDescent="0.25">
      <c r="A12" s="16">
        <v>3</v>
      </c>
      <c r="B12" s="31" t="s">
        <v>897</v>
      </c>
      <c r="C12" s="16" t="s">
        <v>822</v>
      </c>
      <c r="D12" s="16" t="s">
        <v>542</v>
      </c>
      <c r="E12" s="31" t="s">
        <v>896</v>
      </c>
      <c r="F12" s="241" t="s">
        <v>207</v>
      </c>
      <c r="G12" s="278" t="s">
        <v>742</v>
      </c>
      <c r="H12" s="95">
        <v>28855</v>
      </c>
      <c r="I12" s="273" t="str">
        <f t="shared" ca="1" si="0"/>
        <v>46 Tahun</v>
      </c>
      <c r="J12" s="19" t="s">
        <v>39</v>
      </c>
      <c r="K12" s="22" t="s">
        <v>769</v>
      </c>
      <c r="L12" s="31" t="s">
        <v>236</v>
      </c>
      <c r="M12" s="280" t="s">
        <v>473</v>
      </c>
      <c r="N12" s="202">
        <v>39084</v>
      </c>
      <c r="P12" s="12"/>
      <c r="Q12" s="12"/>
      <c r="R12" s="12"/>
    </row>
    <row r="13" spans="1:18" ht="15.95" customHeight="1" x14ac:dyDescent="0.25">
      <c r="A13" s="16">
        <v>4</v>
      </c>
      <c r="B13" s="31" t="s">
        <v>213</v>
      </c>
      <c r="C13" s="22"/>
      <c r="D13" s="22" t="s">
        <v>753</v>
      </c>
      <c r="E13" s="31" t="s">
        <v>899</v>
      </c>
      <c r="F13" s="241" t="s">
        <v>207</v>
      </c>
      <c r="G13" s="278" t="s">
        <v>742</v>
      </c>
      <c r="H13" s="95">
        <v>30560</v>
      </c>
      <c r="I13" s="273" t="str">
        <f t="shared" ca="1" si="0"/>
        <v>42 Tahun</v>
      </c>
      <c r="J13" s="19" t="s">
        <v>39</v>
      </c>
      <c r="K13" s="22" t="s">
        <v>209</v>
      </c>
      <c r="L13" s="31"/>
      <c r="M13" s="280" t="s">
        <v>473</v>
      </c>
      <c r="N13" s="202">
        <v>39904</v>
      </c>
      <c r="P13" s="12"/>
      <c r="Q13" s="12"/>
      <c r="R13" s="12"/>
    </row>
    <row r="14" spans="1:18" ht="15.95" customHeight="1" x14ac:dyDescent="0.25">
      <c r="A14" s="16">
        <v>5</v>
      </c>
      <c r="B14" s="31" t="s">
        <v>214</v>
      </c>
      <c r="C14" s="16"/>
      <c r="D14" s="16" t="s">
        <v>542</v>
      </c>
      <c r="E14" s="31" t="s">
        <v>900</v>
      </c>
      <c r="F14" s="241" t="s">
        <v>207</v>
      </c>
      <c r="G14" s="278" t="s">
        <v>742</v>
      </c>
      <c r="H14" s="95">
        <v>29226</v>
      </c>
      <c r="I14" s="273" t="str">
        <f t="shared" ca="1" si="0"/>
        <v>45 Tahun</v>
      </c>
      <c r="J14" s="19" t="s">
        <v>39</v>
      </c>
      <c r="K14" s="22" t="s">
        <v>165</v>
      </c>
      <c r="L14" s="31"/>
      <c r="M14" s="280" t="s">
        <v>473</v>
      </c>
      <c r="N14" s="202">
        <v>39904</v>
      </c>
      <c r="P14" s="12"/>
      <c r="Q14" s="12"/>
      <c r="R14" s="12"/>
    </row>
    <row r="15" spans="1:18" ht="15.95" customHeight="1" x14ac:dyDescent="0.25">
      <c r="A15" s="16">
        <v>6</v>
      </c>
      <c r="B15" s="31" t="s">
        <v>946</v>
      </c>
      <c r="C15" s="22" t="s">
        <v>860</v>
      </c>
      <c r="D15" s="22" t="s">
        <v>753</v>
      </c>
      <c r="E15" s="31" t="s">
        <v>901</v>
      </c>
      <c r="F15" s="241" t="s">
        <v>207</v>
      </c>
      <c r="G15" s="278" t="s">
        <v>742</v>
      </c>
      <c r="H15" s="95">
        <v>30958</v>
      </c>
      <c r="I15" s="273" t="str">
        <f t="shared" ca="1" si="0"/>
        <v>41 Tahun</v>
      </c>
      <c r="J15" s="19" t="s">
        <v>39</v>
      </c>
      <c r="K15" s="22" t="s">
        <v>167</v>
      </c>
      <c r="L15" s="31" t="s">
        <v>775</v>
      </c>
      <c r="M15" s="280" t="s">
        <v>473</v>
      </c>
      <c r="N15" s="202">
        <v>40546</v>
      </c>
      <c r="P15" s="12"/>
      <c r="Q15" s="12"/>
      <c r="R15" s="12"/>
    </row>
    <row r="16" spans="1:18" ht="15.95" customHeight="1" x14ac:dyDescent="0.25">
      <c r="A16" s="16">
        <v>7</v>
      </c>
      <c r="B16" s="31" t="s">
        <v>215</v>
      </c>
      <c r="C16" s="16"/>
      <c r="D16" s="16" t="s">
        <v>753</v>
      </c>
      <c r="E16" s="31" t="s">
        <v>902</v>
      </c>
      <c r="F16" s="241" t="s">
        <v>207</v>
      </c>
      <c r="G16" s="278" t="s">
        <v>742</v>
      </c>
      <c r="H16" s="95">
        <v>34052</v>
      </c>
      <c r="I16" s="273" t="str">
        <f t="shared" ca="1" si="0"/>
        <v>32 Tahun</v>
      </c>
      <c r="J16" s="19" t="s">
        <v>39</v>
      </c>
      <c r="K16" s="22" t="s">
        <v>209</v>
      </c>
      <c r="L16" s="31"/>
      <c r="M16" s="280" t="s">
        <v>473</v>
      </c>
      <c r="N16" s="202">
        <v>41183</v>
      </c>
      <c r="P16" s="12"/>
      <c r="Q16" s="12"/>
      <c r="R16" s="12"/>
    </row>
    <row r="17" spans="1:18" ht="15.95" customHeight="1" x14ac:dyDescent="0.25">
      <c r="A17" s="16">
        <v>8</v>
      </c>
      <c r="B17" s="31" t="s">
        <v>216</v>
      </c>
      <c r="C17" s="22"/>
      <c r="D17" s="22" t="s">
        <v>753</v>
      </c>
      <c r="E17" s="31" t="s">
        <v>903</v>
      </c>
      <c r="F17" s="241" t="s">
        <v>207</v>
      </c>
      <c r="G17" s="278" t="s">
        <v>742</v>
      </c>
      <c r="H17" s="95">
        <v>32502</v>
      </c>
      <c r="I17" s="273" t="str">
        <f t="shared" ca="1" si="0"/>
        <v>36 Tahun</v>
      </c>
      <c r="J17" s="19" t="s">
        <v>39</v>
      </c>
      <c r="K17" s="22" t="s">
        <v>166</v>
      </c>
      <c r="L17" s="31" t="s">
        <v>771</v>
      </c>
      <c r="M17" s="280" t="s">
        <v>473</v>
      </c>
      <c r="N17" s="202">
        <v>41183</v>
      </c>
      <c r="P17" s="12"/>
      <c r="Q17" s="12"/>
      <c r="R17" s="12"/>
    </row>
    <row r="18" spans="1:18" ht="15.95" customHeight="1" x14ac:dyDescent="0.25">
      <c r="A18" s="16">
        <v>9</v>
      </c>
      <c r="B18" s="31" t="s">
        <v>217</v>
      </c>
      <c r="C18" s="22"/>
      <c r="D18" s="16" t="s">
        <v>753</v>
      </c>
      <c r="E18" s="31" t="s">
        <v>904</v>
      </c>
      <c r="F18" s="241" t="s">
        <v>207</v>
      </c>
      <c r="G18" s="278" t="s">
        <v>742</v>
      </c>
      <c r="H18" s="95">
        <v>28911</v>
      </c>
      <c r="I18" s="273" t="str">
        <f t="shared" ca="1" si="0"/>
        <v>46 Tahun</v>
      </c>
      <c r="J18" s="19" t="s">
        <v>39</v>
      </c>
      <c r="K18" s="22" t="s">
        <v>165</v>
      </c>
      <c r="L18" s="31"/>
      <c r="M18" s="280" t="s">
        <v>473</v>
      </c>
      <c r="N18" s="202">
        <v>41306</v>
      </c>
      <c r="P18" s="12"/>
      <c r="Q18" s="12"/>
      <c r="R18" s="12"/>
    </row>
    <row r="19" spans="1:18" ht="15.95" customHeight="1" x14ac:dyDescent="0.25">
      <c r="A19" s="16">
        <v>10</v>
      </c>
      <c r="B19" s="31" t="s">
        <v>218</v>
      </c>
      <c r="C19" s="22"/>
      <c r="D19" s="22" t="s">
        <v>753</v>
      </c>
      <c r="E19" s="31" t="s">
        <v>909</v>
      </c>
      <c r="F19" s="241" t="s">
        <v>207</v>
      </c>
      <c r="G19" s="278" t="s">
        <v>742</v>
      </c>
      <c r="H19" s="95">
        <v>32891</v>
      </c>
      <c r="I19" s="273" t="str">
        <f t="shared" ca="1" si="0"/>
        <v>35 Tahun</v>
      </c>
      <c r="J19" s="19" t="s">
        <v>39</v>
      </c>
      <c r="K19" s="22" t="s">
        <v>165</v>
      </c>
      <c r="L19" s="31"/>
      <c r="M19" s="280" t="s">
        <v>473</v>
      </c>
      <c r="N19" s="202">
        <v>41641</v>
      </c>
      <c r="P19" s="12"/>
      <c r="Q19" s="12"/>
      <c r="R19" s="12"/>
    </row>
    <row r="20" spans="1:18" ht="15.95" customHeight="1" x14ac:dyDescent="0.25">
      <c r="A20" s="16">
        <v>1</v>
      </c>
      <c r="B20" s="19" t="s">
        <v>22</v>
      </c>
      <c r="C20" s="22"/>
      <c r="D20" s="22" t="s">
        <v>542</v>
      </c>
      <c r="E20" s="19" t="s">
        <v>834</v>
      </c>
      <c r="F20" s="80" t="s">
        <v>183</v>
      </c>
      <c r="G20" s="92" t="s">
        <v>742</v>
      </c>
      <c r="H20" s="95">
        <v>29771</v>
      </c>
      <c r="I20" s="227" t="str">
        <f ca="1">TEXT(TODAY()-H20,"Y")&amp;" Tahun"</f>
        <v>44 Tahun</v>
      </c>
      <c r="J20" s="19" t="s">
        <v>39</v>
      </c>
      <c r="K20" s="22" t="s">
        <v>169</v>
      </c>
      <c r="L20" s="19" t="s">
        <v>235</v>
      </c>
      <c r="M20" s="17" t="s">
        <v>481</v>
      </c>
      <c r="N20" s="80">
        <v>42339</v>
      </c>
      <c r="P20" s="12"/>
      <c r="Q20" s="12"/>
      <c r="R20" s="12"/>
    </row>
    <row r="21" spans="1:18" ht="15.95" customHeight="1" x14ac:dyDescent="0.25">
      <c r="A21" s="16">
        <v>9</v>
      </c>
      <c r="B21" s="19" t="s">
        <v>799</v>
      </c>
      <c r="C21" s="230" t="s">
        <v>831</v>
      </c>
      <c r="D21" s="22" t="s">
        <v>753</v>
      </c>
      <c r="E21" s="19" t="s">
        <v>871</v>
      </c>
      <c r="F21" s="80" t="s">
        <v>183</v>
      </c>
      <c r="G21" s="92" t="s">
        <v>742</v>
      </c>
      <c r="H21" s="95">
        <v>31433</v>
      </c>
      <c r="I21" s="227" t="str">
        <f t="shared" ref="I21:I33" ca="1" si="1">TEXT(TODAY()-H21,"y")&amp;" Tahun"</f>
        <v>39 Tahun</v>
      </c>
      <c r="J21" s="19" t="s">
        <v>39</v>
      </c>
      <c r="K21" s="22" t="s">
        <v>166</v>
      </c>
      <c r="L21" s="19" t="s">
        <v>229</v>
      </c>
      <c r="M21" s="281" t="s">
        <v>485</v>
      </c>
      <c r="N21" s="65">
        <f>DATE(2015,12,1)</f>
        <v>42339</v>
      </c>
      <c r="P21" s="12"/>
      <c r="Q21" s="12"/>
      <c r="R21" s="12"/>
    </row>
    <row r="22" spans="1:18" ht="15.95" customHeight="1" x14ac:dyDescent="0.25">
      <c r="A22" s="16">
        <v>10</v>
      </c>
      <c r="B22" s="19" t="s">
        <v>17</v>
      </c>
      <c r="C22" s="22"/>
      <c r="D22" s="22" t="s">
        <v>753</v>
      </c>
      <c r="E22" s="19" t="s">
        <v>872</v>
      </c>
      <c r="F22" s="80" t="s">
        <v>183</v>
      </c>
      <c r="G22" s="92" t="s">
        <v>748</v>
      </c>
      <c r="H22" s="95">
        <v>31601</v>
      </c>
      <c r="I22" s="227" t="str">
        <f t="shared" ca="1" si="1"/>
        <v>39 Tahun</v>
      </c>
      <c r="J22" s="19" t="s">
        <v>39</v>
      </c>
      <c r="K22" s="22" t="s">
        <v>169</v>
      </c>
      <c r="L22" s="19" t="s">
        <v>222</v>
      </c>
      <c r="M22" s="281" t="s">
        <v>485</v>
      </c>
      <c r="N22" s="65">
        <f>DATE(2015,12,1)</f>
        <v>42339</v>
      </c>
      <c r="P22" s="12"/>
      <c r="Q22" s="12"/>
      <c r="R22" s="12"/>
    </row>
    <row r="23" spans="1:18" ht="15.95" customHeight="1" x14ac:dyDescent="0.25">
      <c r="A23" s="16">
        <v>1</v>
      </c>
      <c r="B23" s="19" t="s">
        <v>21</v>
      </c>
      <c r="C23" s="22" t="s">
        <v>1106</v>
      </c>
      <c r="D23" s="22" t="s">
        <v>542</v>
      </c>
      <c r="E23" s="19" t="s">
        <v>955</v>
      </c>
      <c r="F23" s="80" t="s">
        <v>183</v>
      </c>
      <c r="G23" s="92" t="s">
        <v>742</v>
      </c>
      <c r="H23" s="95">
        <v>33088</v>
      </c>
      <c r="I23" s="227" t="str">
        <f t="shared" ca="1" si="1"/>
        <v>35 Tahun</v>
      </c>
      <c r="J23" s="19" t="s">
        <v>39</v>
      </c>
      <c r="K23" s="22" t="s">
        <v>166</v>
      </c>
      <c r="L23" s="19" t="s">
        <v>234</v>
      </c>
      <c r="M23" s="281" t="s">
        <v>445</v>
      </c>
      <c r="N23" s="49">
        <v>42339</v>
      </c>
      <c r="P23" s="12"/>
      <c r="Q23" s="12"/>
      <c r="R23" s="12"/>
    </row>
    <row r="24" spans="1:18" s="25" customFormat="1" ht="15.95" customHeight="1" x14ac:dyDescent="0.25">
      <c r="A24" s="16">
        <v>50</v>
      </c>
      <c r="B24" s="19" t="s">
        <v>4</v>
      </c>
      <c r="C24" s="22" t="s">
        <v>948</v>
      </c>
      <c r="D24" s="22" t="s">
        <v>753</v>
      </c>
      <c r="E24" s="19" t="s">
        <v>1003</v>
      </c>
      <c r="F24" s="80" t="s">
        <v>183</v>
      </c>
      <c r="G24" s="92" t="s">
        <v>742</v>
      </c>
      <c r="H24" s="95">
        <v>32628</v>
      </c>
      <c r="I24" s="227" t="str">
        <f t="shared" ca="1" si="1"/>
        <v>36 Tahun</v>
      </c>
      <c r="J24" s="19" t="s">
        <v>196</v>
      </c>
      <c r="K24" s="22" t="s">
        <v>166</v>
      </c>
      <c r="L24" s="19" t="s">
        <v>223</v>
      </c>
      <c r="M24" s="281" t="s">
        <v>445</v>
      </c>
      <c r="N24" s="49">
        <v>42339</v>
      </c>
      <c r="O24" s="34"/>
    </row>
    <row r="25" spans="1:18" ht="15.95" customHeight="1" x14ac:dyDescent="0.25">
      <c r="A25" s="16">
        <v>51</v>
      </c>
      <c r="B25" s="19" t="s">
        <v>806</v>
      </c>
      <c r="C25" s="22"/>
      <c r="D25" s="22" t="s">
        <v>753</v>
      </c>
      <c r="E25" s="19" t="s">
        <v>1004</v>
      </c>
      <c r="F25" s="80" t="s">
        <v>183</v>
      </c>
      <c r="G25" s="92" t="s">
        <v>754</v>
      </c>
      <c r="H25" s="95">
        <v>30398</v>
      </c>
      <c r="I25" s="227" t="str">
        <f t="shared" ca="1" si="1"/>
        <v>42 Tahun</v>
      </c>
      <c r="J25" s="19" t="s">
        <v>39</v>
      </c>
      <c r="K25" s="22" t="s">
        <v>169</v>
      </c>
      <c r="L25" s="19" t="s">
        <v>222</v>
      </c>
      <c r="M25" s="281" t="s">
        <v>445</v>
      </c>
      <c r="N25" s="49">
        <v>42339</v>
      </c>
      <c r="P25" s="12"/>
      <c r="Q25" s="12"/>
      <c r="R25" s="12"/>
    </row>
    <row r="26" spans="1:18" ht="16.5" customHeight="1" x14ac:dyDescent="0.25">
      <c r="A26" s="16">
        <v>58</v>
      </c>
      <c r="B26" s="19" t="s">
        <v>16</v>
      </c>
      <c r="C26" s="22"/>
      <c r="D26" s="22" t="s">
        <v>753</v>
      </c>
      <c r="E26" s="19" t="s">
        <v>1011</v>
      </c>
      <c r="F26" s="80" t="s">
        <v>183</v>
      </c>
      <c r="G26" s="92" t="s">
        <v>742</v>
      </c>
      <c r="H26" s="95">
        <v>34559</v>
      </c>
      <c r="I26" s="227" t="str">
        <f t="shared" ca="1" si="1"/>
        <v>31 Tahun</v>
      </c>
      <c r="J26" s="19" t="s">
        <v>39</v>
      </c>
      <c r="K26" s="22" t="s">
        <v>231</v>
      </c>
      <c r="L26" s="19" t="s">
        <v>232</v>
      </c>
      <c r="M26" s="281" t="s">
        <v>445</v>
      </c>
      <c r="N26" s="49">
        <v>42339</v>
      </c>
      <c r="P26" s="12"/>
      <c r="Q26" s="12"/>
      <c r="R26" s="12"/>
    </row>
    <row r="27" spans="1:18" ht="16.5" customHeight="1" x14ac:dyDescent="0.25">
      <c r="A27" s="16">
        <v>59</v>
      </c>
      <c r="B27" s="19" t="s">
        <v>13</v>
      </c>
      <c r="C27" s="22"/>
      <c r="D27" s="22" t="s">
        <v>753</v>
      </c>
      <c r="E27" s="19" t="s">
        <v>1012</v>
      </c>
      <c r="F27" s="80" t="s">
        <v>183</v>
      </c>
      <c r="G27" s="92" t="s">
        <v>746</v>
      </c>
      <c r="H27" s="95">
        <v>29523</v>
      </c>
      <c r="I27" s="227" t="str">
        <f t="shared" ca="1" si="1"/>
        <v>45 Tahun</v>
      </c>
      <c r="J27" s="19" t="s">
        <v>39</v>
      </c>
      <c r="K27" s="22" t="s">
        <v>165</v>
      </c>
      <c r="L27" s="19" t="s">
        <v>228</v>
      </c>
      <c r="M27" s="281" t="s">
        <v>445</v>
      </c>
      <c r="N27" s="49">
        <v>42339</v>
      </c>
      <c r="P27" s="12"/>
      <c r="Q27" s="12"/>
      <c r="R27" s="12"/>
    </row>
    <row r="28" spans="1:18" ht="15.95" customHeight="1" x14ac:dyDescent="0.25">
      <c r="A28" s="16">
        <v>135</v>
      </c>
      <c r="B28" s="19" t="s">
        <v>8</v>
      </c>
      <c r="C28" s="22"/>
      <c r="D28" s="22" t="s">
        <v>753</v>
      </c>
      <c r="E28" s="19" t="s">
        <v>1084</v>
      </c>
      <c r="F28" s="80" t="s">
        <v>183</v>
      </c>
      <c r="G28" s="92" t="s">
        <v>742</v>
      </c>
      <c r="H28" s="95">
        <v>34310</v>
      </c>
      <c r="I28" s="227" t="str">
        <f t="shared" ca="1" si="1"/>
        <v>31 Tahun</v>
      </c>
      <c r="J28" s="19" t="s">
        <v>39</v>
      </c>
      <c r="K28" s="22" t="s">
        <v>169</v>
      </c>
      <c r="L28" s="19" t="s">
        <v>224</v>
      </c>
      <c r="M28" s="282" t="s">
        <v>445</v>
      </c>
      <c r="N28" s="49">
        <v>42339</v>
      </c>
      <c r="P28" s="12"/>
      <c r="Q28" s="12"/>
      <c r="R28" s="12"/>
    </row>
    <row r="29" spans="1:18" ht="15.95" customHeight="1" x14ac:dyDescent="0.25">
      <c r="A29" s="16">
        <v>136</v>
      </c>
      <c r="B29" s="19" t="s">
        <v>10</v>
      </c>
      <c r="C29" s="22"/>
      <c r="D29" s="22" t="s">
        <v>753</v>
      </c>
      <c r="E29" s="19" t="s">
        <v>1085</v>
      </c>
      <c r="F29" s="80" t="s">
        <v>183</v>
      </c>
      <c r="G29" s="92" t="s">
        <v>742</v>
      </c>
      <c r="H29" s="95">
        <v>33107</v>
      </c>
      <c r="I29" s="227" t="str">
        <f t="shared" ca="1" si="1"/>
        <v>35 Tahun</v>
      </c>
      <c r="J29" s="19" t="s">
        <v>194</v>
      </c>
      <c r="K29" s="22" t="s">
        <v>169</v>
      </c>
      <c r="L29" s="19" t="s">
        <v>226</v>
      </c>
      <c r="M29" s="282" t="s">
        <v>445</v>
      </c>
      <c r="N29" s="49">
        <v>42339</v>
      </c>
      <c r="P29" s="12"/>
      <c r="Q29" s="12"/>
      <c r="R29" s="12"/>
    </row>
    <row r="30" spans="1:18" s="25" customFormat="1" ht="15.95" customHeight="1" x14ac:dyDescent="0.25">
      <c r="A30" s="16">
        <v>139</v>
      </c>
      <c r="B30" s="19" t="s">
        <v>18</v>
      </c>
      <c r="C30" s="22"/>
      <c r="D30" s="22" t="s">
        <v>753</v>
      </c>
      <c r="E30" s="19" t="s">
        <v>1088</v>
      </c>
      <c r="F30" s="80" t="s">
        <v>183</v>
      </c>
      <c r="G30" s="92" t="s">
        <v>742</v>
      </c>
      <c r="H30" s="95">
        <v>32701</v>
      </c>
      <c r="I30" s="227" t="str">
        <f t="shared" ca="1" si="1"/>
        <v>36 Tahun</v>
      </c>
      <c r="J30" s="19" t="s">
        <v>39</v>
      </c>
      <c r="K30" s="22" t="s">
        <v>169</v>
      </c>
      <c r="L30" s="19" t="s">
        <v>222</v>
      </c>
      <c r="M30" s="22" t="s">
        <v>445</v>
      </c>
      <c r="N30" s="49">
        <v>42339</v>
      </c>
      <c r="O30" s="34"/>
    </row>
    <row r="31" spans="1:18" ht="15.95" customHeight="1" x14ac:dyDescent="0.25">
      <c r="A31" s="16">
        <v>148</v>
      </c>
      <c r="B31" s="19" t="s">
        <v>23</v>
      </c>
      <c r="C31" s="22" t="s">
        <v>822</v>
      </c>
      <c r="D31" s="22" t="s">
        <v>542</v>
      </c>
      <c r="E31" s="19" t="s">
        <v>1096</v>
      </c>
      <c r="F31" s="80" t="s">
        <v>183</v>
      </c>
      <c r="G31" s="92" t="s">
        <v>742</v>
      </c>
      <c r="H31" s="95">
        <v>33107</v>
      </c>
      <c r="I31" s="227" t="str">
        <f t="shared" ca="1" si="1"/>
        <v>35 Tahun</v>
      </c>
      <c r="J31" s="19" t="s">
        <v>39</v>
      </c>
      <c r="K31" s="22" t="s">
        <v>166</v>
      </c>
      <c r="L31" s="19" t="s">
        <v>236</v>
      </c>
      <c r="M31" s="55" t="s">
        <v>543</v>
      </c>
      <c r="N31" s="49">
        <v>42339</v>
      </c>
      <c r="P31" s="12"/>
      <c r="Q31" s="12"/>
      <c r="R31" s="12"/>
    </row>
    <row r="32" spans="1:18" ht="15.95" customHeight="1" x14ac:dyDescent="0.25">
      <c r="A32" s="22">
        <v>149</v>
      </c>
      <c r="B32" s="19" t="s">
        <v>7</v>
      </c>
      <c r="C32" s="22" t="s">
        <v>831</v>
      </c>
      <c r="D32" s="22" t="s">
        <v>753</v>
      </c>
      <c r="E32" s="19" t="s">
        <v>1097</v>
      </c>
      <c r="F32" s="80" t="s">
        <v>183</v>
      </c>
      <c r="G32" s="92" t="s">
        <v>749</v>
      </c>
      <c r="H32" s="95">
        <v>33698</v>
      </c>
      <c r="I32" s="19" t="str">
        <f t="shared" ca="1" si="1"/>
        <v>33 Tahun</v>
      </c>
      <c r="J32" s="19" t="s">
        <v>39</v>
      </c>
      <c r="K32" s="22" t="s">
        <v>166</v>
      </c>
      <c r="L32" s="19" t="s">
        <v>272</v>
      </c>
      <c r="M32" s="55" t="s">
        <v>543</v>
      </c>
      <c r="N32" s="49">
        <v>42339</v>
      </c>
      <c r="P32" s="12"/>
      <c r="Q32" s="12"/>
      <c r="R32" s="12"/>
    </row>
    <row r="33" spans="1:18" ht="15.95" customHeight="1" x14ac:dyDescent="0.25">
      <c r="A33" s="22">
        <v>44</v>
      </c>
      <c r="B33" s="19" t="s">
        <v>9</v>
      </c>
      <c r="C33" s="22"/>
      <c r="D33" s="22" t="s">
        <v>753</v>
      </c>
      <c r="E33" s="19" t="s">
        <v>939</v>
      </c>
      <c r="F33" s="241" t="s">
        <v>183</v>
      </c>
      <c r="G33" s="278" t="s">
        <v>742</v>
      </c>
      <c r="H33" s="95">
        <v>34014</v>
      </c>
      <c r="I33" s="31" t="str">
        <f t="shared" ca="1" si="1"/>
        <v>32 Tahun</v>
      </c>
      <c r="J33" s="19" t="s">
        <v>39</v>
      </c>
      <c r="K33" s="22" t="s">
        <v>165</v>
      </c>
      <c r="L33" s="19" t="s">
        <v>225</v>
      </c>
      <c r="M33" s="22" t="s">
        <v>473</v>
      </c>
      <c r="N33" s="202">
        <v>42339</v>
      </c>
      <c r="P33" s="12"/>
      <c r="Q33" s="12"/>
      <c r="R33" s="12"/>
    </row>
    <row r="34" spans="1:18" ht="15.95" customHeight="1" x14ac:dyDescent="0.25">
      <c r="A34" s="22">
        <v>2</v>
      </c>
      <c r="B34" s="19" t="s">
        <v>33</v>
      </c>
      <c r="C34" s="22" t="s">
        <v>822</v>
      </c>
      <c r="D34" s="22" t="s">
        <v>542</v>
      </c>
      <c r="E34" s="19" t="s">
        <v>835</v>
      </c>
      <c r="F34" s="80" t="s">
        <v>184</v>
      </c>
      <c r="G34" s="92" t="s">
        <v>744</v>
      </c>
      <c r="H34" s="95">
        <v>32104</v>
      </c>
      <c r="I34" s="19" t="str">
        <f ca="1">TEXT(TODAY()-H34,"Y")&amp;" Tahun"</f>
        <v>37 Tahun</v>
      </c>
      <c r="J34" s="19" t="s">
        <v>39</v>
      </c>
      <c r="K34" s="22" t="s">
        <v>166</v>
      </c>
      <c r="L34" s="19" t="s">
        <v>245</v>
      </c>
      <c r="M34" s="28" t="s">
        <v>481</v>
      </c>
      <c r="N34" s="49">
        <v>42552</v>
      </c>
      <c r="P34" s="12"/>
      <c r="Q34" s="12"/>
      <c r="R34" s="12"/>
    </row>
    <row r="35" spans="1:18" s="25" customFormat="1" ht="17.45" customHeight="1" x14ac:dyDescent="0.25">
      <c r="A35" s="22">
        <v>2</v>
      </c>
      <c r="B35" s="19" t="s">
        <v>34</v>
      </c>
      <c r="C35" s="230" t="s">
        <v>856</v>
      </c>
      <c r="D35" s="22" t="s">
        <v>542</v>
      </c>
      <c r="E35" s="19" t="s">
        <v>864</v>
      </c>
      <c r="F35" s="80" t="s">
        <v>184</v>
      </c>
      <c r="G35" s="92" t="s">
        <v>742</v>
      </c>
      <c r="H35" s="95">
        <v>32951</v>
      </c>
      <c r="I35" s="19" t="str">
        <f t="shared" ref="I35:I58" ca="1" si="2">TEXT(TODAY()-H35,"y")&amp;" Tahun"</f>
        <v>35 Tahun</v>
      </c>
      <c r="J35" s="19" t="s">
        <v>39</v>
      </c>
      <c r="K35" s="22" t="s">
        <v>197</v>
      </c>
      <c r="L35" s="19" t="s">
        <v>223</v>
      </c>
      <c r="M35" s="55" t="s">
        <v>485</v>
      </c>
      <c r="N35" s="65">
        <f t="shared" ref="N35:N40" si="3">DATE(2016,7,1)</f>
        <v>42552</v>
      </c>
      <c r="O35" s="34"/>
    </row>
    <row r="36" spans="1:18" ht="15.95" customHeight="1" x14ac:dyDescent="0.25">
      <c r="A36" s="22">
        <v>7</v>
      </c>
      <c r="B36" s="19" t="s">
        <v>858</v>
      </c>
      <c r="C36" s="22"/>
      <c r="D36" s="22" t="s">
        <v>753</v>
      </c>
      <c r="E36" s="19" t="s">
        <v>869</v>
      </c>
      <c r="F36" s="80" t="s">
        <v>184</v>
      </c>
      <c r="G36" s="92" t="s">
        <v>742</v>
      </c>
      <c r="H36" s="95">
        <v>34660</v>
      </c>
      <c r="I36" s="19" t="str">
        <f t="shared" ca="1" si="2"/>
        <v>30 Tahun</v>
      </c>
      <c r="J36" s="19" t="s">
        <v>39</v>
      </c>
      <c r="K36" s="22" t="s">
        <v>165</v>
      </c>
      <c r="L36" s="19" t="s">
        <v>225</v>
      </c>
      <c r="M36" s="55" t="s">
        <v>485</v>
      </c>
      <c r="N36" s="65">
        <f t="shared" si="3"/>
        <v>42552</v>
      </c>
      <c r="P36" s="12"/>
      <c r="Q36" s="12"/>
      <c r="R36" s="12"/>
    </row>
    <row r="37" spans="1:18" ht="15.95" customHeight="1" x14ac:dyDescent="0.25">
      <c r="A37" s="22">
        <v>11</v>
      </c>
      <c r="B37" s="19" t="s">
        <v>859</v>
      </c>
      <c r="C37" s="22"/>
      <c r="D37" s="22" t="s">
        <v>753</v>
      </c>
      <c r="E37" s="19" t="s">
        <v>873</v>
      </c>
      <c r="F37" s="276" t="s">
        <v>184</v>
      </c>
      <c r="G37" s="92" t="s">
        <v>742</v>
      </c>
      <c r="H37" s="95">
        <v>30832</v>
      </c>
      <c r="I37" s="19" t="str">
        <f t="shared" ca="1" si="2"/>
        <v>41 Tahun</v>
      </c>
      <c r="J37" s="19" t="s">
        <v>39</v>
      </c>
      <c r="K37" s="22" t="s">
        <v>165</v>
      </c>
      <c r="L37" s="19" t="s">
        <v>225</v>
      </c>
      <c r="M37" s="55" t="s">
        <v>485</v>
      </c>
      <c r="N37" s="65">
        <f t="shared" si="3"/>
        <v>42552</v>
      </c>
      <c r="P37" s="12"/>
      <c r="Q37" s="12"/>
      <c r="R37" s="12"/>
    </row>
    <row r="38" spans="1:18" ht="15.95" customHeight="1" x14ac:dyDescent="0.25">
      <c r="A38" s="22">
        <v>12</v>
      </c>
      <c r="B38" s="19" t="s">
        <v>36</v>
      </c>
      <c r="C38" s="231" t="s">
        <v>860</v>
      </c>
      <c r="D38" s="22" t="s">
        <v>753</v>
      </c>
      <c r="E38" s="19" t="s">
        <v>874</v>
      </c>
      <c r="F38" s="80" t="s">
        <v>184</v>
      </c>
      <c r="G38" s="92" t="s">
        <v>742</v>
      </c>
      <c r="H38" s="95">
        <v>30210</v>
      </c>
      <c r="I38" s="19" t="str">
        <f t="shared" ca="1" si="2"/>
        <v>43 Tahun</v>
      </c>
      <c r="J38" s="19" t="s">
        <v>39</v>
      </c>
      <c r="K38" s="22" t="s">
        <v>242</v>
      </c>
      <c r="L38" s="19" t="s">
        <v>246</v>
      </c>
      <c r="M38" s="55" t="s">
        <v>485</v>
      </c>
      <c r="N38" s="65">
        <f t="shared" si="3"/>
        <v>42552</v>
      </c>
      <c r="P38" s="12"/>
      <c r="Q38" s="12"/>
      <c r="R38" s="12"/>
    </row>
    <row r="39" spans="1:18" ht="15.95" customHeight="1" x14ac:dyDescent="0.25">
      <c r="A39" s="22">
        <v>18</v>
      </c>
      <c r="B39" s="19" t="s">
        <v>801</v>
      </c>
      <c r="C39" s="22" t="s">
        <v>831</v>
      </c>
      <c r="D39" s="22" t="s">
        <v>753</v>
      </c>
      <c r="E39" s="19" t="s">
        <v>879</v>
      </c>
      <c r="F39" s="80" t="s">
        <v>184</v>
      </c>
      <c r="G39" s="92" t="s">
        <v>742</v>
      </c>
      <c r="H39" s="95">
        <v>32706</v>
      </c>
      <c r="I39" s="19" t="str">
        <f t="shared" ca="1" si="2"/>
        <v>36 Tahun</v>
      </c>
      <c r="J39" s="19" t="s">
        <v>39</v>
      </c>
      <c r="K39" s="22" t="s">
        <v>166</v>
      </c>
      <c r="L39" s="19" t="s">
        <v>244</v>
      </c>
      <c r="M39" s="55" t="s">
        <v>485</v>
      </c>
      <c r="N39" s="65">
        <f t="shared" si="3"/>
        <v>42552</v>
      </c>
      <c r="P39" s="12"/>
      <c r="Q39" s="12"/>
      <c r="R39" s="12"/>
    </row>
    <row r="40" spans="1:18" ht="15.95" customHeight="1" x14ac:dyDescent="0.25">
      <c r="A40" s="22">
        <v>20</v>
      </c>
      <c r="B40" s="19" t="s">
        <v>29</v>
      </c>
      <c r="C40" s="22"/>
      <c r="D40" s="22" t="s">
        <v>753</v>
      </c>
      <c r="E40" s="19" t="s">
        <v>881</v>
      </c>
      <c r="F40" s="80" t="s">
        <v>184</v>
      </c>
      <c r="G40" s="92" t="s">
        <v>742</v>
      </c>
      <c r="H40" s="95">
        <v>33029</v>
      </c>
      <c r="I40" s="19" t="str">
        <f t="shared" ca="1" si="2"/>
        <v>35 Tahun</v>
      </c>
      <c r="J40" s="19" t="s">
        <v>39</v>
      </c>
      <c r="K40" s="22" t="s">
        <v>165</v>
      </c>
      <c r="L40" s="19" t="s">
        <v>225</v>
      </c>
      <c r="M40" s="55" t="s">
        <v>485</v>
      </c>
      <c r="N40" s="65">
        <f t="shared" si="3"/>
        <v>42552</v>
      </c>
      <c r="P40" s="12"/>
      <c r="Q40" s="12"/>
      <c r="R40" s="12"/>
    </row>
    <row r="41" spans="1:18" ht="15.95" customHeight="1" x14ac:dyDescent="0.25">
      <c r="A41" s="22">
        <v>8</v>
      </c>
      <c r="B41" s="19" t="s">
        <v>32</v>
      </c>
      <c r="C41" s="22" t="s">
        <v>831</v>
      </c>
      <c r="D41" s="22" t="s">
        <v>542</v>
      </c>
      <c r="E41" s="19" t="s">
        <v>962</v>
      </c>
      <c r="F41" s="80" t="s">
        <v>184</v>
      </c>
      <c r="G41" s="92" t="s">
        <v>754</v>
      </c>
      <c r="H41" s="95">
        <v>33437</v>
      </c>
      <c r="I41" s="19" t="str">
        <f t="shared" ca="1" si="2"/>
        <v>34 Tahun</v>
      </c>
      <c r="J41" s="19" t="s">
        <v>39</v>
      </c>
      <c r="K41" s="22" t="s">
        <v>166</v>
      </c>
      <c r="L41" s="19" t="s">
        <v>244</v>
      </c>
      <c r="M41" s="55" t="s">
        <v>445</v>
      </c>
      <c r="N41" s="49">
        <v>42552</v>
      </c>
      <c r="P41" s="12"/>
      <c r="Q41" s="12"/>
      <c r="R41" s="12"/>
    </row>
    <row r="42" spans="1:18" ht="15.95" customHeight="1" x14ac:dyDescent="0.25">
      <c r="A42" s="22">
        <v>34</v>
      </c>
      <c r="B42" s="19" t="s">
        <v>30</v>
      </c>
      <c r="C42" s="22"/>
      <c r="D42" s="22" t="s">
        <v>753</v>
      </c>
      <c r="E42" s="19" t="s">
        <v>987</v>
      </c>
      <c r="F42" s="80" t="s">
        <v>184</v>
      </c>
      <c r="G42" s="92" t="s">
        <v>757</v>
      </c>
      <c r="H42" s="95">
        <v>35336</v>
      </c>
      <c r="I42" s="19" t="str">
        <f t="shared" ca="1" si="2"/>
        <v>29 Tahun</v>
      </c>
      <c r="J42" s="19" t="s">
        <v>39</v>
      </c>
      <c r="K42" s="22" t="s">
        <v>165</v>
      </c>
      <c r="L42" s="19" t="s">
        <v>225</v>
      </c>
      <c r="M42" s="55" t="s">
        <v>445</v>
      </c>
      <c r="N42" s="49">
        <v>42552</v>
      </c>
      <c r="P42" s="12"/>
      <c r="Q42" s="12"/>
      <c r="R42" s="12"/>
    </row>
    <row r="43" spans="1:18" ht="15.95" customHeight="1" x14ac:dyDescent="0.25">
      <c r="A43" s="22">
        <v>49</v>
      </c>
      <c r="B43" s="19" t="s">
        <v>26</v>
      </c>
      <c r="C43" s="22"/>
      <c r="D43" s="22" t="s">
        <v>753</v>
      </c>
      <c r="E43" s="19" t="s">
        <v>1002</v>
      </c>
      <c r="F43" s="80" t="s">
        <v>184</v>
      </c>
      <c r="G43" s="92" t="s">
        <v>742</v>
      </c>
      <c r="H43" s="95">
        <v>35296</v>
      </c>
      <c r="I43" s="19" t="str">
        <f t="shared" ca="1" si="2"/>
        <v>29 Tahun</v>
      </c>
      <c r="J43" s="19" t="s">
        <v>39</v>
      </c>
      <c r="K43" s="22" t="s">
        <v>165</v>
      </c>
      <c r="L43" s="19" t="s">
        <v>225</v>
      </c>
      <c r="M43" s="55" t="s">
        <v>445</v>
      </c>
      <c r="N43" s="49">
        <v>42552</v>
      </c>
      <c r="P43" s="12"/>
      <c r="Q43" s="12"/>
      <c r="R43" s="12"/>
    </row>
    <row r="44" spans="1:18" ht="15.95" customHeight="1" x14ac:dyDescent="0.25">
      <c r="A44" s="22">
        <v>53</v>
      </c>
      <c r="B44" s="19" t="s">
        <v>31</v>
      </c>
      <c r="C44" s="22"/>
      <c r="D44" s="22" t="s">
        <v>753</v>
      </c>
      <c r="E44" s="19" t="s">
        <v>1006</v>
      </c>
      <c r="F44" s="80" t="s">
        <v>184</v>
      </c>
      <c r="G44" s="92" t="s">
        <v>746</v>
      </c>
      <c r="H44" s="95">
        <v>35483</v>
      </c>
      <c r="I44" s="19" t="str">
        <f t="shared" ca="1" si="2"/>
        <v>28 Tahun</v>
      </c>
      <c r="J44" s="19" t="s">
        <v>39</v>
      </c>
      <c r="K44" s="22" t="s">
        <v>169</v>
      </c>
      <c r="L44" s="19" t="s">
        <v>241</v>
      </c>
      <c r="M44" s="55" t="s">
        <v>445</v>
      </c>
      <c r="N44" s="49">
        <v>42552</v>
      </c>
      <c r="P44" s="12"/>
      <c r="Q44" s="12"/>
      <c r="R44" s="12"/>
    </row>
    <row r="45" spans="1:18" ht="15.95" customHeight="1" x14ac:dyDescent="0.25">
      <c r="A45" s="22">
        <v>97</v>
      </c>
      <c r="B45" s="19" t="s">
        <v>238</v>
      </c>
      <c r="C45" s="22"/>
      <c r="D45" s="22" t="s">
        <v>753</v>
      </c>
      <c r="E45" s="19" t="s">
        <v>1048</v>
      </c>
      <c r="F45" s="80" t="s">
        <v>184</v>
      </c>
      <c r="G45" s="92" t="s">
        <v>742</v>
      </c>
      <c r="H45" s="95">
        <v>35401</v>
      </c>
      <c r="I45" s="19" t="str">
        <f t="shared" ca="1" si="2"/>
        <v>28 Tahun</v>
      </c>
      <c r="J45" s="19" t="s">
        <v>39</v>
      </c>
      <c r="K45" s="22" t="s">
        <v>169</v>
      </c>
      <c r="L45" s="19"/>
      <c r="M45" s="55" t="s">
        <v>445</v>
      </c>
      <c r="N45" s="49">
        <v>42552</v>
      </c>
      <c r="P45" s="12"/>
      <c r="Q45" s="12"/>
      <c r="R45" s="12"/>
    </row>
    <row r="46" spans="1:18" ht="15.95" customHeight="1" x14ac:dyDescent="0.25">
      <c r="A46" s="22">
        <v>145</v>
      </c>
      <c r="B46" s="19" t="s">
        <v>489</v>
      </c>
      <c r="C46" s="22" t="s">
        <v>831</v>
      </c>
      <c r="D46" s="22" t="s">
        <v>542</v>
      </c>
      <c r="E46" s="19" t="s">
        <v>1093</v>
      </c>
      <c r="F46" s="80" t="s">
        <v>184</v>
      </c>
      <c r="G46" s="92" t="s">
        <v>765</v>
      </c>
      <c r="H46" s="95">
        <v>31433</v>
      </c>
      <c r="I46" s="19" t="str">
        <f t="shared" ca="1" si="2"/>
        <v>39 Tahun</v>
      </c>
      <c r="J46" s="19" t="s">
        <v>39</v>
      </c>
      <c r="K46" s="22" t="s">
        <v>166</v>
      </c>
      <c r="L46" s="19" t="s">
        <v>247</v>
      </c>
      <c r="M46" s="55" t="s">
        <v>543</v>
      </c>
      <c r="N46" s="49">
        <v>42552</v>
      </c>
      <c r="P46" s="12"/>
      <c r="Q46" s="12"/>
      <c r="R46" s="12"/>
    </row>
    <row r="47" spans="1:18" ht="15.95" customHeight="1" x14ac:dyDescent="0.25">
      <c r="A47" s="22">
        <v>1</v>
      </c>
      <c r="B47" s="19" t="s">
        <v>45</v>
      </c>
      <c r="C47" s="22"/>
      <c r="D47" s="22" t="s">
        <v>542</v>
      </c>
      <c r="E47" s="19" t="s">
        <v>863</v>
      </c>
      <c r="F47" s="80" t="s">
        <v>185</v>
      </c>
      <c r="G47" s="92" t="s">
        <v>742</v>
      </c>
      <c r="H47" s="95">
        <v>32554</v>
      </c>
      <c r="I47" s="19" t="str">
        <f t="shared" ca="1" si="2"/>
        <v>36 Tahun</v>
      </c>
      <c r="J47" s="19" t="s">
        <v>39</v>
      </c>
      <c r="K47" s="22" t="s">
        <v>165</v>
      </c>
      <c r="L47" s="19" t="s">
        <v>249</v>
      </c>
      <c r="M47" s="55" t="s">
        <v>485</v>
      </c>
      <c r="N47" s="65">
        <f>DATE(2016,11,30)</f>
        <v>42704</v>
      </c>
      <c r="P47" s="12"/>
      <c r="Q47" s="12"/>
      <c r="R47" s="12"/>
    </row>
    <row r="48" spans="1:18" ht="15.95" customHeight="1" x14ac:dyDescent="0.25">
      <c r="A48" s="22">
        <v>8</v>
      </c>
      <c r="B48" s="19" t="s">
        <v>43</v>
      </c>
      <c r="C48" s="22"/>
      <c r="D48" s="22" t="s">
        <v>753</v>
      </c>
      <c r="E48" s="19" t="s">
        <v>870</v>
      </c>
      <c r="F48" s="80" t="s">
        <v>185</v>
      </c>
      <c r="G48" s="92" t="s">
        <v>742</v>
      </c>
      <c r="H48" s="95">
        <v>33758</v>
      </c>
      <c r="I48" s="19" t="str">
        <f t="shared" ca="1" si="2"/>
        <v>33 Tahun</v>
      </c>
      <c r="J48" s="19" t="s">
        <v>39</v>
      </c>
      <c r="K48" s="22" t="s">
        <v>165</v>
      </c>
      <c r="L48" s="19" t="s">
        <v>225</v>
      </c>
      <c r="M48" s="55" t="s">
        <v>485</v>
      </c>
      <c r="N48" s="65">
        <f>DATE(2016,11,30)</f>
        <v>42704</v>
      </c>
      <c r="P48" s="12"/>
      <c r="Q48" s="12"/>
      <c r="R48" s="12"/>
    </row>
    <row r="49" spans="1:18" ht="15.95" customHeight="1" x14ac:dyDescent="0.25">
      <c r="A49" s="22">
        <v>16</v>
      </c>
      <c r="B49" s="19" t="s">
        <v>861</v>
      </c>
      <c r="C49" s="22" t="s">
        <v>831</v>
      </c>
      <c r="D49" s="22" t="s">
        <v>753</v>
      </c>
      <c r="E49" s="19" t="s">
        <v>878</v>
      </c>
      <c r="F49" s="80" t="s">
        <v>185</v>
      </c>
      <c r="G49" s="92" t="s">
        <v>742</v>
      </c>
      <c r="H49" s="95">
        <v>33213</v>
      </c>
      <c r="I49" s="19" t="str">
        <f t="shared" ca="1" si="2"/>
        <v>34 Tahun</v>
      </c>
      <c r="J49" s="19" t="s">
        <v>39</v>
      </c>
      <c r="K49" s="22" t="s">
        <v>166</v>
      </c>
      <c r="L49" s="19" t="s">
        <v>244</v>
      </c>
      <c r="M49" s="55" t="s">
        <v>485</v>
      </c>
      <c r="N49" s="65">
        <f>DATE(2016,11,30)</f>
        <v>42704</v>
      </c>
      <c r="P49" s="12"/>
      <c r="Q49" s="12"/>
      <c r="R49" s="12"/>
    </row>
    <row r="50" spans="1:18" ht="15.95" customHeight="1" x14ac:dyDescent="0.25">
      <c r="A50" s="22">
        <v>24</v>
      </c>
      <c r="B50" s="19" t="s">
        <v>1109</v>
      </c>
      <c r="C50" s="22" t="s">
        <v>831</v>
      </c>
      <c r="D50" s="22" t="s">
        <v>753</v>
      </c>
      <c r="E50" s="19" t="s">
        <v>977</v>
      </c>
      <c r="F50" s="80" t="s">
        <v>185</v>
      </c>
      <c r="G50" s="92" t="s">
        <v>742</v>
      </c>
      <c r="H50" s="95">
        <v>32270</v>
      </c>
      <c r="I50" s="19" t="str">
        <f t="shared" ca="1" si="2"/>
        <v>37 Tahun</v>
      </c>
      <c r="J50" s="19" t="s">
        <v>39</v>
      </c>
      <c r="K50" s="22" t="s">
        <v>166</v>
      </c>
      <c r="L50" s="19" t="s">
        <v>244</v>
      </c>
      <c r="M50" s="55" t="s">
        <v>445</v>
      </c>
      <c r="N50" s="49">
        <v>42704</v>
      </c>
      <c r="P50" s="12"/>
      <c r="Q50" s="12"/>
      <c r="R50" s="12"/>
    </row>
    <row r="51" spans="1:18" ht="15.95" customHeight="1" x14ac:dyDescent="0.25">
      <c r="A51" s="22">
        <v>28</v>
      </c>
      <c r="B51" s="19" t="s">
        <v>1110</v>
      </c>
      <c r="C51" s="22" t="s">
        <v>831</v>
      </c>
      <c r="D51" s="22" t="s">
        <v>753</v>
      </c>
      <c r="E51" s="19" t="s">
        <v>981</v>
      </c>
      <c r="F51" s="80" t="s">
        <v>185</v>
      </c>
      <c r="G51" s="92" t="s">
        <v>746</v>
      </c>
      <c r="H51" s="95">
        <v>33163</v>
      </c>
      <c r="I51" s="19" t="str">
        <f t="shared" ca="1" si="2"/>
        <v>35 Tahun</v>
      </c>
      <c r="J51" s="19" t="s">
        <v>39</v>
      </c>
      <c r="K51" s="22" t="s">
        <v>166</v>
      </c>
      <c r="L51" s="19" t="s">
        <v>244</v>
      </c>
      <c r="M51" s="55" t="s">
        <v>445</v>
      </c>
      <c r="N51" s="49">
        <v>42704</v>
      </c>
      <c r="P51" s="12"/>
      <c r="Q51" s="12"/>
      <c r="R51" s="12"/>
    </row>
    <row r="52" spans="1:18" ht="15.95" customHeight="1" x14ac:dyDescent="0.25">
      <c r="A52" s="22">
        <v>32</v>
      </c>
      <c r="B52" s="19" t="s">
        <v>1111</v>
      </c>
      <c r="C52" s="22" t="s">
        <v>831</v>
      </c>
      <c r="D52" s="22" t="s">
        <v>753</v>
      </c>
      <c r="E52" s="19" t="s">
        <v>985</v>
      </c>
      <c r="F52" s="80" t="s">
        <v>185</v>
      </c>
      <c r="G52" s="92" t="s">
        <v>742</v>
      </c>
      <c r="H52" s="95">
        <v>33992</v>
      </c>
      <c r="I52" s="19" t="str">
        <f t="shared" ca="1" si="2"/>
        <v>32 Tahun</v>
      </c>
      <c r="J52" s="19" t="s">
        <v>39</v>
      </c>
      <c r="K52" s="22" t="s">
        <v>166</v>
      </c>
      <c r="L52" s="19" t="s">
        <v>251</v>
      </c>
      <c r="M52" s="55" t="s">
        <v>445</v>
      </c>
      <c r="N52" s="49">
        <v>42704</v>
      </c>
      <c r="P52" s="12"/>
      <c r="Q52" s="12"/>
      <c r="R52" s="12"/>
    </row>
    <row r="53" spans="1:18" s="25" customFormat="1" ht="17.45" customHeight="1" x14ac:dyDescent="0.25">
      <c r="A53" s="22">
        <v>44</v>
      </c>
      <c r="B53" s="19" t="s">
        <v>42</v>
      </c>
      <c r="C53" s="22" t="s">
        <v>822</v>
      </c>
      <c r="D53" s="22" t="s">
        <v>753</v>
      </c>
      <c r="E53" s="19" t="s">
        <v>997</v>
      </c>
      <c r="F53" s="80" t="s">
        <v>185</v>
      </c>
      <c r="G53" s="92" t="s">
        <v>742</v>
      </c>
      <c r="H53" s="95">
        <v>35082</v>
      </c>
      <c r="I53" s="19" t="str">
        <f t="shared" ca="1" si="2"/>
        <v>29 Tahun</v>
      </c>
      <c r="J53" s="19" t="s">
        <v>39</v>
      </c>
      <c r="K53" s="22" t="s">
        <v>165</v>
      </c>
      <c r="L53" s="19" t="s">
        <v>225</v>
      </c>
      <c r="M53" s="55" t="s">
        <v>445</v>
      </c>
      <c r="N53" s="49">
        <v>42704</v>
      </c>
      <c r="O53" s="34"/>
    </row>
    <row r="54" spans="1:18" ht="17.45" customHeight="1" x14ac:dyDescent="0.25">
      <c r="A54" s="22">
        <v>55</v>
      </c>
      <c r="B54" s="19" t="s">
        <v>808</v>
      </c>
      <c r="C54" s="22"/>
      <c r="D54" s="22" t="s">
        <v>753</v>
      </c>
      <c r="E54" s="19" t="s">
        <v>1008</v>
      </c>
      <c r="F54" s="80" t="s">
        <v>186</v>
      </c>
      <c r="G54" s="92" t="s">
        <v>742</v>
      </c>
      <c r="H54" s="95">
        <v>35035</v>
      </c>
      <c r="I54" s="19" t="str">
        <f t="shared" ca="1" si="2"/>
        <v>29 Tahun</v>
      </c>
      <c r="J54" s="19" t="s">
        <v>39</v>
      </c>
      <c r="K54" s="22" t="s">
        <v>169</v>
      </c>
      <c r="L54" s="19" t="s">
        <v>290</v>
      </c>
      <c r="M54" s="55" t="s">
        <v>445</v>
      </c>
      <c r="N54" s="80">
        <v>42704</v>
      </c>
      <c r="P54" s="12"/>
      <c r="Q54" s="12"/>
      <c r="R54" s="12"/>
    </row>
    <row r="55" spans="1:18" s="25" customFormat="1" ht="17.45" customHeight="1" x14ac:dyDescent="0.25">
      <c r="A55" s="22">
        <v>71</v>
      </c>
      <c r="B55" s="19" t="s">
        <v>44</v>
      </c>
      <c r="C55" s="22"/>
      <c r="D55" s="22" t="s">
        <v>753</v>
      </c>
      <c r="E55" s="19" t="s">
        <v>1022</v>
      </c>
      <c r="F55" s="80" t="s">
        <v>185</v>
      </c>
      <c r="G55" s="92" t="s">
        <v>742</v>
      </c>
      <c r="H55" s="95">
        <v>35247</v>
      </c>
      <c r="I55" s="19" t="str">
        <f t="shared" ca="1" si="2"/>
        <v>29 Tahun</v>
      </c>
      <c r="J55" s="19" t="s">
        <v>39</v>
      </c>
      <c r="K55" s="22" t="s">
        <v>169</v>
      </c>
      <c r="L55" s="19" t="s">
        <v>239</v>
      </c>
      <c r="M55" s="55" t="s">
        <v>445</v>
      </c>
      <c r="N55" s="80">
        <v>42704</v>
      </c>
      <c r="O55" s="34"/>
    </row>
    <row r="56" spans="1:18" ht="15.95" customHeight="1" x14ac:dyDescent="0.25">
      <c r="A56" s="22">
        <v>100</v>
      </c>
      <c r="B56" s="19" t="s">
        <v>47</v>
      </c>
      <c r="C56" s="22"/>
      <c r="D56" s="22" t="s">
        <v>753</v>
      </c>
      <c r="E56" s="19" t="s">
        <v>1051</v>
      </c>
      <c r="F56" s="80" t="s">
        <v>185</v>
      </c>
      <c r="G56" s="92" t="s">
        <v>742</v>
      </c>
      <c r="H56" s="95">
        <v>35581</v>
      </c>
      <c r="I56" s="19" t="str">
        <f t="shared" ca="1" si="2"/>
        <v>28 Tahun</v>
      </c>
      <c r="J56" s="19" t="s">
        <v>39</v>
      </c>
      <c r="K56" s="22" t="s">
        <v>169</v>
      </c>
      <c r="L56" s="19" t="s">
        <v>222</v>
      </c>
      <c r="M56" s="55" t="s">
        <v>445</v>
      </c>
      <c r="N56" s="49">
        <v>42704</v>
      </c>
      <c r="P56" s="12"/>
      <c r="Q56" s="12"/>
      <c r="R56" s="12"/>
    </row>
    <row r="57" spans="1:18" s="25" customFormat="1" ht="17.45" customHeight="1" x14ac:dyDescent="0.25">
      <c r="A57" s="22">
        <v>40</v>
      </c>
      <c r="B57" s="19" t="s">
        <v>38</v>
      </c>
      <c r="C57" s="22" t="s">
        <v>825</v>
      </c>
      <c r="D57" s="22" t="s">
        <v>753</v>
      </c>
      <c r="E57" s="19" t="s">
        <v>935</v>
      </c>
      <c r="F57" s="241" t="s">
        <v>185</v>
      </c>
      <c r="G57" s="278" t="s">
        <v>742</v>
      </c>
      <c r="H57" s="95">
        <v>32705</v>
      </c>
      <c r="I57" s="31" t="str">
        <f t="shared" ca="1" si="2"/>
        <v>36 Tahun</v>
      </c>
      <c r="J57" s="19" t="s">
        <v>39</v>
      </c>
      <c r="K57" s="22" t="s">
        <v>166</v>
      </c>
      <c r="L57" s="19" t="s">
        <v>227</v>
      </c>
      <c r="M57" s="22" t="s">
        <v>473</v>
      </c>
      <c r="N57" s="202">
        <v>42704</v>
      </c>
      <c r="O57" s="34"/>
    </row>
    <row r="58" spans="1:18" s="25" customFormat="1" ht="15.95" customHeight="1" x14ac:dyDescent="0.25">
      <c r="A58" s="22">
        <v>41</v>
      </c>
      <c r="B58" s="19" t="s">
        <v>46</v>
      </c>
      <c r="C58" s="22" t="s">
        <v>826</v>
      </c>
      <c r="D58" s="22" t="s">
        <v>542</v>
      </c>
      <c r="E58" s="19" t="s">
        <v>936</v>
      </c>
      <c r="F58" s="241" t="s">
        <v>185</v>
      </c>
      <c r="G58" s="278" t="s">
        <v>774</v>
      </c>
      <c r="H58" s="95">
        <v>32287</v>
      </c>
      <c r="I58" s="31" t="str">
        <f t="shared" ca="1" si="2"/>
        <v>37 Tahun</v>
      </c>
      <c r="J58" s="19" t="s">
        <v>39</v>
      </c>
      <c r="K58" s="22" t="s">
        <v>167</v>
      </c>
      <c r="L58" s="19" t="s">
        <v>250</v>
      </c>
      <c r="M58" s="22" t="s">
        <v>473</v>
      </c>
      <c r="N58" s="202">
        <v>42704</v>
      </c>
      <c r="O58" s="34"/>
    </row>
    <row r="59" spans="1:18" ht="18" customHeight="1" x14ac:dyDescent="0.25">
      <c r="A59" s="22">
        <v>12</v>
      </c>
      <c r="B59" s="19" t="s">
        <v>830</v>
      </c>
      <c r="C59" s="22"/>
      <c r="D59" s="22" t="s">
        <v>753</v>
      </c>
      <c r="E59" s="19" t="s">
        <v>844</v>
      </c>
      <c r="F59" s="80" t="s">
        <v>185</v>
      </c>
      <c r="G59" s="92" t="s">
        <v>742</v>
      </c>
      <c r="H59" s="95">
        <v>31494</v>
      </c>
      <c r="I59" s="19" t="str">
        <f ca="1">TEXT(TODAY()-H59,"Y")&amp;" Tahun"</f>
        <v>39 Tahun</v>
      </c>
      <c r="J59" s="19" t="s">
        <v>194</v>
      </c>
      <c r="K59" s="22" t="s">
        <v>166</v>
      </c>
      <c r="L59" s="19" t="s">
        <v>244</v>
      </c>
      <c r="M59" s="28" t="s">
        <v>481</v>
      </c>
      <c r="N59" s="49">
        <v>42738</v>
      </c>
      <c r="P59" s="12"/>
      <c r="Q59" s="12"/>
      <c r="R59" s="12"/>
    </row>
    <row r="60" spans="1:18" ht="15.95" customHeight="1" x14ac:dyDescent="0.25">
      <c r="A60" s="22">
        <v>14</v>
      </c>
      <c r="B60" s="31" t="s">
        <v>61</v>
      </c>
      <c r="C60" s="242" t="s">
        <v>947</v>
      </c>
      <c r="D60" s="22" t="s">
        <v>753</v>
      </c>
      <c r="E60" s="31" t="s">
        <v>908</v>
      </c>
      <c r="F60" s="241" t="s">
        <v>186</v>
      </c>
      <c r="G60" s="278" t="s">
        <v>745</v>
      </c>
      <c r="H60" s="95">
        <v>33195</v>
      </c>
      <c r="I60" s="31" t="str">
        <f ca="1">TEXT(TODAY()-H60,"y")&amp;" Tahun"</f>
        <v>35 Tahun</v>
      </c>
      <c r="J60" s="19" t="s">
        <v>39</v>
      </c>
      <c r="K60" s="22" t="s">
        <v>197</v>
      </c>
      <c r="L60" s="19" t="s">
        <v>293</v>
      </c>
      <c r="M60" s="22" t="s">
        <v>473</v>
      </c>
      <c r="N60" s="202">
        <v>42768</v>
      </c>
      <c r="P60" s="12"/>
      <c r="Q60" s="12"/>
      <c r="R60" s="12"/>
    </row>
    <row r="61" spans="1:18" ht="15.95" customHeight="1" x14ac:dyDescent="0.25">
      <c r="A61" s="22">
        <v>20</v>
      </c>
      <c r="B61" s="19" t="s">
        <v>60</v>
      </c>
      <c r="C61" s="22" t="s">
        <v>822</v>
      </c>
      <c r="D61" s="22" t="s">
        <v>753</v>
      </c>
      <c r="E61" s="19" t="s">
        <v>973</v>
      </c>
      <c r="F61" s="80" t="s">
        <v>186</v>
      </c>
      <c r="G61" s="92" t="s">
        <v>742</v>
      </c>
      <c r="H61" s="95">
        <v>29786</v>
      </c>
      <c r="I61" s="19" t="str">
        <f ca="1">TEXT(TODAY()-H61,"y")&amp;" Tahun"</f>
        <v>44 Tahun</v>
      </c>
      <c r="J61" s="19" t="s">
        <v>39</v>
      </c>
      <c r="K61" s="22" t="s">
        <v>166</v>
      </c>
      <c r="L61" s="19" t="s">
        <v>236</v>
      </c>
      <c r="M61" s="55" t="s">
        <v>445</v>
      </c>
      <c r="N61" s="49">
        <v>42769</v>
      </c>
      <c r="P61" s="12"/>
      <c r="Q61" s="12"/>
      <c r="R61" s="12"/>
    </row>
    <row r="62" spans="1:18" ht="15.95" customHeight="1" x14ac:dyDescent="0.25">
      <c r="A62" s="22">
        <v>5</v>
      </c>
      <c r="B62" s="19" t="s">
        <v>59</v>
      </c>
      <c r="C62" s="22" t="s">
        <v>822</v>
      </c>
      <c r="D62" s="22" t="s">
        <v>542</v>
      </c>
      <c r="E62" s="19" t="s">
        <v>837</v>
      </c>
      <c r="F62" s="80" t="s">
        <v>186</v>
      </c>
      <c r="G62" s="92" t="s">
        <v>742</v>
      </c>
      <c r="H62" s="95">
        <v>33620</v>
      </c>
      <c r="I62" s="19" t="str">
        <f ca="1">TEXT(TODAY()-H62,"Y")&amp;" Tahun"</f>
        <v>33 Tahun</v>
      </c>
      <c r="J62" s="19" t="s">
        <v>39</v>
      </c>
      <c r="K62" s="22" t="s">
        <v>166</v>
      </c>
      <c r="L62" s="19" t="s">
        <v>236</v>
      </c>
      <c r="M62" s="28" t="s">
        <v>481</v>
      </c>
      <c r="N62" s="49">
        <v>42794</v>
      </c>
      <c r="P62" s="12"/>
      <c r="Q62" s="12"/>
      <c r="R62" s="12"/>
    </row>
    <row r="63" spans="1:18" ht="15.95" customHeight="1" x14ac:dyDescent="0.25">
      <c r="A63" s="22">
        <v>9</v>
      </c>
      <c r="B63" s="19" t="s">
        <v>65</v>
      </c>
      <c r="C63" s="22" t="s">
        <v>828</v>
      </c>
      <c r="D63" s="22" t="s">
        <v>542</v>
      </c>
      <c r="E63" s="19" t="s">
        <v>841</v>
      </c>
      <c r="F63" s="80" t="s">
        <v>186</v>
      </c>
      <c r="G63" s="92" t="s">
        <v>748</v>
      </c>
      <c r="H63" s="95">
        <v>34581</v>
      </c>
      <c r="I63" s="19" t="str">
        <f ca="1">TEXT(TODAY()-H63,"Y")&amp;" Tahun"</f>
        <v>31 Tahun</v>
      </c>
      <c r="J63" s="19" t="s">
        <v>39</v>
      </c>
      <c r="K63" s="22" t="s">
        <v>167</v>
      </c>
      <c r="L63" s="19" t="s">
        <v>297</v>
      </c>
      <c r="M63" s="28" t="s">
        <v>481</v>
      </c>
      <c r="N63" s="49">
        <v>42826</v>
      </c>
      <c r="P63" s="12"/>
      <c r="Q63" s="12"/>
      <c r="R63" s="12"/>
    </row>
    <row r="64" spans="1:18" ht="15.95" customHeight="1" x14ac:dyDescent="0.25">
      <c r="A64" s="22">
        <v>13</v>
      </c>
      <c r="B64" s="19" t="s">
        <v>63</v>
      </c>
      <c r="C64" s="231" t="s">
        <v>860</v>
      </c>
      <c r="D64" s="22" t="s">
        <v>753</v>
      </c>
      <c r="E64" s="19" t="s">
        <v>875</v>
      </c>
      <c r="F64" s="80" t="s">
        <v>186</v>
      </c>
      <c r="G64" s="92" t="s">
        <v>742</v>
      </c>
      <c r="H64" s="95">
        <v>33312</v>
      </c>
      <c r="I64" s="19" t="str">
        <f t="shared" ref="I64:I82" ca="1" si="4">TEXT(TODAY()-H64,"y")&amp;" Tahun"</f>
        <v>34 Tahun</v>
      </c>
      <c r="J64" s="19" t="s">
        <v>39</v>
      </c>
      <c r="K64" s="22" t="s">
        <v>167</v>
      </c>
      <c r="L64" s="19" t="s">
        <v>295</v>
      </c>
      <c r="M64" s="55" t="s">
        <v>485</v>
      </c>
      <c r="N64" s="65">
        <f>DATE(2017,4,3)</f>
        <v>42828</v>
      </c>
      <c r="P64" s="12"/>
      <c r="Q64" s="12"/>
      <c r="R64" s="12"/>
    </row>
    <row r="65" spans="1:18" ht="15.95" customHeight="1" x14ac:dyDescent="0.25">
      <c r="A65" s="22">
        <v>45</v>
      </c>
      <c r="B65" s="19" t="s">
        <v>64</v>
      </c>
      <c r="C65" s="22" t="s">
        <v>1106</v>
      </c>
      <c r="D65" s="22" t="s">
        <v>753</v>
      </c>
      <c r="E65" s="19" t="s">
        <v>998</v>
      </c>
      <c r="F65" s="80" t="s">
        <v>186</v>
      </c>
      <c r="G65" s="92" t="s">
        <v>750</v>
      </c>
      <c r="H65" s="95">
        <v>33512</v>
      </c>
      <c r="I65" s="19" t="str">
        <f t="shared" ca="1" si="4"/>
        <v>34 Tahun</v>
      </c>
      <c r="J65" s="19" t="s">
        <v>39</v>
      </c>
      <c r="K65" s="22" t="s">
        <v>166</v>
      </c>
      <c r="L65" s="19" t="s">
        <v>296</v>
      </c>
      <c r="M65" s="55" t="s">
        <v>445</v>
      </c>
      <c r="N65" s="234">
        <v>42828</v>
      </c>
      <c r="P65" s="12"/>
      <c r="Q65" s="12"/>
      <c r="R65" s="12"/>
    </row>
    <row r="66" spans="1:18" ht="15.95" customHeight="1" x14ac:dyDescent="0.25">
      <c r="A66" s="22">
        <v>46</v>
      </c>
      <c r="B66" s="19" t="s">
        <v>294</v>
      </c>
      <c r="C66" s="22"/>
      <c r="D66" s="22" t="s">
        <v>753</v>
      </c>
      <c r="E66" s="19" t="s">
        <v>999</v>
      </c>
      <c r="F66" s="80" t="s">
        <v>186</v>
      </c>
      <c r="G66" s="92" t="s">
        <v>742</v>
      </c>
      <c r="H66" s="95">
        <v>34079</v>
      </c>
      <c r="I66" s="19" t="str">
        <f t="shared" ca="1" si="4"/>
        <v>32 Tahun</v>
      </c>
      <c r="J66" s="19" t="s">
        <v>39</v>
      </c>
      <c r="K66" s="22" t="s">
        <v>165</v>
      </c>
      <c r="L66" s="19" t="s">
        <v>225</v>
      </c>
      <c r="M66" s="55" t="s">
        <v>445</v>
      </c>
      <c r="N66" s="235">
        <v>42828</v>
      </c>
      <c r="P66" s="12"/>
      <c r="Q66" s="12"/>
      <c r="R66" s="12"/>
    </row>
    <row r="67" spans="1:18" ht="15.95" customHeight="1" x14ac:dyDescent="0.25">
      <c r="A67" s="22">
        <v>15</v>
      </c>
      <c r="B67" s="31" t="s">
        <v>62</v>
      </c>
      <c r="C67" s="22" t="s">
        <v>860</v>
      </c>
      <c r="D67" s="22" t="s">
        <v>753</v>
      </c>
      <c r="E67" s="31" t="s">
        <v>910</v>
      </c>
      <c r="F67" s="241" t="s">
        <v>186</v>
      </c>
      <c r="G67" s="278" t="s">
        <v>742</v>
      </c>
      <c r="H67" s="95">
        <v>32049</v>
      </c>
      <c r="I67" s="31" t="str">
        <f t="shared" ca="1" si="4"/>
        <v>38 Tahun</v>
      </c>
      <c r="J67" s="19" t="s">
        <v>39</v>
      </c>
      <c r="K67" s="22" t="s">
        <v>167</v>
      </c>
      <c r="L67" s="19" t="s">
        <v>273</v>
      </c>
      <c r="M67" s="22" t="s">
        <v>473</v>
      </c>
      <c r="N67" s="283">
        <v>42828</v>
      </c>
      <c r="P67" s="12"/>
      <c r="Q67" s="12"/>
      <c r="R67" s="12"/>
    </row>
    <row r="68" spans="1:18" ht="15.95" customHeight="1" x14ac:dyDescent="0.25">
      <c r="A68" s="22">
        <v>16</v>
      </c>
      <c r="B68" s="31" t="s">
        <v>66</v>
      </c>
      <c r="C68" s="22" t="s">
        <v>824</v>
      </c>
      <c r="D68" s="22" t="s">
        <v>753</v>
      </c>
      <c r="E68" s="31" t="s">
        <v>911</v>
      </c>
      <c r="F68" s="241" t="s">
        <v>186</v>
      </c>
      <c r="G68" s="278" t="s">
        <v>742</v>
      </c>
      <c r="H68" s="95">
        <v>32036</v>
      </c>
      <c r="I68" s="31" t="str">
        <f t="shared" ca="1" si="4"/>
        <v>38 Tahun</v>
      </c>
      <c r="J68" s="19" t="s">
        <v>39</v>
      </c>
      <c r="K68" s="22" t="s">
        <v>166</v>
      </c>
      <c r="L68" s="19" t="s">
        <v>224</v>
      </c>
      <c r="M68" s="22" t="s">
        <v>473</v>
      </c>
      <c r="N68" s="283">
        <v>42828</v>
      </c>
      <c r="P68" s="12"/>
      <c r="Q68" s="12"/>
      <c r="R68" s="12"/>
    </row>
    <row r="69" spans="1:18" ht="15.95" customHeight="1" x14ac:dyDescent="0.25">
      <c r="A69" s="22">
        <v>26</v>
      </c>
      <c r="B69" s="31" t="s">
        <v>71</v>
      </c>
      <c r="C69" s="22"/>
      <c r="D69" s="22" t="s">
        <v>753</v>
      </c>
      <c r="E69" s="31" t="s">
        <v>887</v>
      </c>
      <c r="F69" s="232" t="s">
        <v>187</v>
      </c>
      <c r="G69" s="233" t="s">
        <v>742</v>
      </c>
      <c r="H69" s="95">
        <v>36146</v>
      </c>
      <c r="I69" s="19" t="str">
        <f t="shared" ca="1" si="4"/>
        <v>26 Tahun</v>
      </c>
      <c r="J69" s="31" t="s">
        <v>39</v>
      </c>
      <c r="K69" s="22" t="s">
        <v>169</v>
      </c>
      <c r="L69" s="19" t="s">
        <v>222</v>
      </c>
      <c r="M69" s="55" t="s">
        <v>485</v>
      </c>
      <c r="N69" s="286">
        <f>DATE(2017,6,30)</f>
        <v>42916</v>
      </c>
      <c r="P69" s="12"/>
      <c r="Q69" s="12"/>
      <c r="R69" s="12"/>
    </row>
    <row r="70" spans="1:18" ht="15.95" customHeight="1" x14ac:dyDescent="0.25">
      <c r="A70" s="22">
        <v>3</v>
      </c>
      <c r="B70" s="19" t="s">
        <v>82</v>
      </c>
      <c r="C70" s="22"/>
      <c r="D70" s="22" t="s">
        <v>542</v>
      </c>
      <c r="E70" s="19" t="s">
        <v>957</v>
      </c>
      <c r="F70" s="80" t="s">
        <v>187</v>
      </c>
      <c r="G70" s="92" t="s">
        <v>742</v>
      </c>
      <c r="H70" s="95">
        <v>34599</v>
      </c>
      <c r="I70" s="19" t="str">
        <f t="shared" ca="1" si="4"/>
        <v>31 Tahun</v>
      </c>
      <c r="J70" s="19" t="s">
        <v>39</v>
      </c>
      <c r="K70" s="22" t="s">
        <v>169</v>
      </c>
      <c r="L70" s="19" t="s">
        <v>232</v>
      </c>
      <c r="M70" s="55" t="s">
        <v>445</v>
      </c>
      <c r="N70" s="235">
        <v>42916</v>
      </c>
      <c r="P70" s="12"/>
      <c r="Q70" s="12"/>
      <c r="R70" s="12"/>
    </row>
    <row r="71" spans="1:18" ht="15.95" customHeight="1" x14ac:dyDescent="0.25">
      <c r="A71" s="22">
        <v>17</v>
      </c>
      <c r="B71" s="19" t="s">
        <v>86</v>
      </c>
      <c r="C71" s="22"/>
      <c r="D71" s="22" t="s">
        <v>753</v>
      </c>
      <c r="E71" s="19" t="s">
        <v>970</v>
      </c>
      <c r="F71" s="80" t="s">
        <v>187</v>
      </c>
      <c r="G71" s="92" t="s">
        <v>742</v>
      </c>
      <c r="H71" s="95">
        <v>28522</v>
      </c>
      <c r="I71" s="19" t="str">
        <f t="shared" ca="1" si="4"/>
        <v>47 Tahun</v>
      </c>
      <c r="J71" s="19" t="s">
        <v>39</v>
      </c>
      <c r="K71" s="22" t="s">
        <v>169</v>
      </c>
      <c r="L71" s="19" t="s">
        <v>239</v>
      </c>
      <c r="M71" s="55" t="s">
        <v>445</v>
      </c>
      <c r="N71" s="235">
        <v>42916</v>
      </c>
      <c r="P71" s="12"/>
      <c r="Q71" s="12"/>
      <c r="R71" s="12"/>
    </row>
    <row r="72" spans="1:18" ht="15.95" customHeight="1" x14ac:dyDescent="0.25">
      <c r="A72" s="22">
        <v>26</v>
      </c>
      <c r="B72" s="19" t="s">
        <v>79</v>
      </c>
      <c r="C72" s="22" t="s">
        <v>823</v>
      </c>
      <c r="D72" s="22" t="s">
        <v>753</v>
      </c>
      <c r="E72" s="19" t="s">
        <v>979</v>
      </c>
      <c r="F72" s="80" t="s">
        <v>187</v>
      </c>
      <c r="G72" s="92" t="s">
        <v>749</v>
      </c>
      <c r="H72" s="95">
        <v>32990</v>
      </c>
      <c r="I72" s="19" t="str">
        <f t="shared" ca="1" si="4"/>
        <v>35 Tahun</v>
      </c>
      <c r="J72" s="19" t="s">
        <v>39</v>
      </c>
      <c r="K72" s="22" t="s">
        <v>166</v>
      </c>
      <c r="L72" s="19" t="s">
        <v>233</v>
      </c>
      <c r="M72" s="55" t="s">
        <v>445</v>
      </c>
      <c r="N72" s="234">
        <v>42916</v>
      </c>
      <c r="P72" s="12"/>
      <c r="Q72" s="12"/>
      <c r="R72" s="12"/>
    </row>
    <row r="73" spans="1:18" ht="15.95" customHeight="1" x14ac:dyDescent="0.25">
      <c r="A73" s="22">
        <v>74</v>
      </c>
      <c r="B73" s="19" t="s">
        <v>81</v>
      </c>
      <c r="C73" s="22" t="s">
        <v>822</v>
      </c>
      <c r="D73" s="22" t="s">
        <v>753</v>
      </c>
      <c r="E73" s="19" t="s">
        <v>1025</v>
      </c>
      <c r="F73" s="80" t="s">
        <v>187</v>
      </c>
      <c r="G73" s="92" t="s">
        <v>742</v>
      </c>
      <c r="H73" s="95">
        <v>33340</v>
      </c>
      <c r="I73" s="19" t="str">
        <f t="shared" ca="1" si="4"/>
        <v>34 Tahun</v>
      </c>
      <c r="J73" s="19" t="s">
        <v>39</v>
      </c>
      <c r="K73" s="22" t="s">
        <v>166</v>
      </c>
      <c r="L73" s="19" t="s">
        <v>236</v>
      </c>
      <c r="M73" s="55" t="s">
        <v>445</v>
      </c>
      <c r="N73" s="235">
        <v>42916</v>
      </c>
      <c r="P73" s="12"/>
      <c r="Q73" s="12"/>
      <c r="R73" s="12"/>
    </row>
    <row r="74" spans="1:18" s="25" customFormat="1" ht="15.95" customHeight="1" x14ac:dyDescent="0.25">
      <c r="A74" s="22">
        <v>75</v>
      </c>
      <c r="B74" s="19" t="s">
        <v>80</v>
      </c>
      <c r="C74" s="22"/>
      <c r="D74" s="22" t="s">
        <v>753</v>
      </c>
      <c r="E74" s="19" t="s">
        <v>1026</v>
      </c>
      <c r="F74" s="80" t="s">
        <v>187</v>
      </c>
      <c r="G74" s="92" t="s">
        <v>742</v>
      </c>
      <c r="H74" s="95">
        <v>35902</v>
      </c>
      <c r="I74" s="19" t="str">
        <f t="shared" ca="1" si="4"/>
        <v>27 Tahun</v>
      </c>
      <c r="J74" s="19" t="s">
        <v>39</v>
      </c>
      <c r="K74" s="22" t="s">
        <v>165</v>
      </c>
      <c r="L74" s="19" t="s">
        <v>225</v>
      </c>
      <c r="M74" s="55" t="s">
        <v>445</v>
      </c>
      <c r="N74" s="235">
        <v>42916</v>
      </c>
    </row>
    <row r="75" spans="1:18" ht="15.75" customHeight="1" x14ac:dyDescent="0.25">
      <c r="A75" s="22">
        <v>144</v>
      </c>
      <c r="B75" s="19" t="s">
        <v>74</v>
      </c>
      <c r="C75" s="22" t="s">
        <v>831</v>
      </c>
      <c r="D75" s="22" t="s">
        <v>753</v>
      </c>
      <c r="E75" s="19" t="s">
        <v>1092</v>
      </c>
      <c r="F75" s="80" t="s">
        <v>187</v>
      </c>
      <c r="G75" s="92" t="s">
        <v>742</v>
      </c>
      <c r="H75" s="95">
        <v>33801</v>
      </c>
      <c r="I75" s="19" t="str">
        <f t="shared" ca="1" si="4"/>
        <v>33 Tahun</v>
      </c>
      <c r="J75" s="19" t="s">
        <v>39</v>
      </c>
      <c r="K75" s="22" t="s">
        <v>166</v>
      </c>
      <c r="L75" s="19" t="s">
        <v>244</v>
      </c>
      <c r="M75" s="236" t="s">
        <v>445</v>
      </c>
      <c r="N75" s="235">
        <v>42916</v>
      </c>
      <c r="O75" s="12"/>
      <c r="P75" s="12"/>
      <c r="Q75" s="12"/>
      <c r="R75" s="12"/>
    </row>
    <row r="76" spans="1:18" s="25" customFormat="1" ht="17.45" customHeight="1" x14ac:dyDescent="0.25">
      <c r="A76" s="22">
        <v>147</v>
      </c>
      <c r="B76" s="19" t="s">
        <v>85</v>
      </c>
      <c r="C76" s="22"/>
      <c r="D76" s="22" t="s">
        <v>542</v>
      </c>
      <c r="E76" s="19" t="s">
        <v>1095</v>
      </c>
      <c r="F76" s="80" t="s">
        <v>187</v>
      </c>
      <c r="G76" s="92" t="s">
        <v>742</v>
      </c>
      <c r="H76" s="95">
        <v>36113</v>
      </c>
      <c r="I76" s="19" t="str">
        <f t="shared" ca="1" si="4"/>
        <v>27 Tahun</v>
      </c>
      <c r="J76" s="19" t="s">
        <v>39</v>
      </c>
      <c r="K76" s="22" t="s">
        <v>165</v>
      </c>
      <c r="L76" s="19" t="s">
        <v>254</v>
      </c>
      <c r="M76" s="55" t="s">
        <v>543</v>
      </c>
      <c r="N76" s="235">
        <v>42916</v>
      </c>
    </row>
    <row r="77" spans="1:18" ht="15.95" customHeight="1" x14ac:dyDescent="0.25">
      <c r="A77" s="22">
        <v>155</v>
      </c>
      <c r="B77" s="19" t="s">
        <v>813</v>
      </c>
      <c r="C77" s="22"/>
      <c r="D77" s="22" t="s">
        <v>753</v>
      </c>
      <c r="E77" s="19" t="s">
        <v>1103</v>
      </c>
      <c r="F77" s="80" t="s">
        <v>187</v>
      </c>
      <c r="G77" s="92" t="s">
        <v>742</v>
      </c>
      <c r="H77" s="95">
        <v>33734</v>
      </c>
      <c r="I77" s="19" t="str">
        <f t="shared" ca="1" si="4"/>
        <v>33 Tahun</v>
      </c>
      <c r="J77" s="19" t="s">
        <v>39</v>
      </c>
      <c r="K77" s="22" t="s">
        <v>169</v>
      </c>
      <c r="L77" s="19"/>
      <c r="M77" s="55" t="s">
        <v>445</v>
      </c>
      <c r="N77" s="235">
        <v>42916</v>
      </c>
      <c r="P77" s="12"/>
      <c r="Q77" s="12"/>
      <c r="R77" s="12"/>
    </row>
    <row r="78" spans="1:18" ht="15.95" customHeight="1" x14ac:dyDescent="0.25">
      <c r="A78" s="22">
        <v>17</v>
      </c>
      <c r="B78" s="31" t="s">
        <v>67</v>
      </c>
      <c r="C78" s="22" t="s">
        <v>949</v>
      </c>
      <c r="D78" s="22" t="s">
        <v>753</v>
      </c>
      <c r="E78" s="31" t="s">
        <v>912</v>
      </c>
      <c r="F78" s="241" t="s">
        <v>187</v>
      </c>
      <c r="G78" s="278" t="s">
        <v>742</v>
      </c>
      <c r="H78" s="95">
        <v>30944</v>
      </c>
      <c r="I78" s="31" t="str">
        <f t="shared" ca="1" si="4"/>
        <v>41 Tahun</v>
      </c>
      <c r="J78" s="19" t="s">
        <v>39</v>
      </c>
      <c r="K78" s="22" t="s">
        <v>166</v>
      </c>
      <c r="L78" s="19" t="s">
        <v>252</v>
      </c>
      <c r="M78" s="22" t="s">
        <v>473</v>
      </c>
      <c r="N78" s="284">
        <v>42916</v>
      </c>
      <c r="P78" s="12"/>
      <c r="Q78" s="12"/>
      <c r="R78" s="12"/>
    </row>
    <row r="79" spans="1:18" ht="15.95" customHeight="1" x14ac:dyDescent="0.25">
      <c r="A79" s="22">
        <v>18</v>
      </c>
      <c r="B79" s="31" t="s">
        <v>70</v>
      </c>
      <c r="C79" s="22" t="s">
        <v>831</v>
      </c>
      <c r="D79" s="22" t="s">
        <v>753</v>
      </c>
      <c r="E79" s="31" t="s">
        <v>913</v>
      </c>
      <c r="F79" s="241" t="s">
        <v>187</v>
      </c>
      <c r="G79" s="278" t="s">
        <v>742</v>
      </c>
      <c r="H79" s="95">
        <v>34271</v>
      </c>
      <c r="I79" s="31" t="str">
        <f t="shared" ca="1" si="4"/>
        <v>32 Tahun</v>
      </c>
      <c r="J79" s="19" t="s">
        <v>39</v>
      </c>
      <c r="K79" s="22" t="s">
        <v>166</v>
      </c>
      <c r="L79" s="19" t="s">
        <v>251</v>
      </c>
      <c r="M79" s="22" t="s">
        <v>473</v>
      </c>
      <c r="N79" s="283">
        <v>42916</v>
      </c>
      <c r="P79" s="12"/>
      <c r="Q79" s="12"/>
      <c r="R79" s="12"/>
    </row>
    <row r="80" spans="1:18" ht="15.95" customHeight="1" x14ac:dyDescent="0.25">
      <c r="A80" s="22">
        <v>19</v>
      </c>
      <c r="B80" s="31" t="s">
        <v>83</v>
      </c>
      <c r="C80" s="22" t="s">
        <v>950</v>
      </c>
      <c r="D80" s="22" t="s">
        <v>753</v>
      </c>
      <c r="E80" s="31" t="s">
        <v>914</v>
      </c>
      <c r="F80" s="275" t="s">
        <v>187</v>
      </c>
      <c r="G80" s="278" t="s">
        <v>742</v>
      </c>
      <c r="H80" s="95">
        <v>33447</v>
      </c>
      <c r="I80" s="31" t="str">
        <f t="shared" ca="1" si="4"/>
        <v>34 Tahun</v>
      </c>
      <c r="J80" s="19" t="s">
        <v>39</v>
      </c>
      <c r="K80" s="22" t="s">
        <v>166</v>
      </c>
      <c r="L80" s="19" t="s">
        <v>253</v>
      </c>
      <c r="M80" s="22" t="s">
        <v>473</v>
      </c>
      <c r="N80" s="284">
        <v>42916</v>
      </c>
      <c r="O80" s="12"/>
      <c r="P80" s="12"/>
      <c r="Q80" s="12"/>
      <c r="R80" s="12"/>
    </row>
    <row r="81" spans="1:18" ht="15.95" customHeight="1" x14ac:dyDescent="0.25">
      <c r="A81" s="22">
        <v>20</v>
      </c>
      <c r="B81" s="31" t="s">
        <v>945</v>
      </c>
      <c r="C81" s="22"/>
      <c r="D81" s="22" t="s">
        <v>753</v>
      </c>
      <c r="E81" s="31" t="s">
        <v>915</v>
      </c>
      <c r="F81" s="241" t="s">
        <v>187</v>
      </c>
      <c r="G81" s="278" t="s">
        <v>742</v>
      </c>
      <c r="H81" s="95">
        <v>35429</v>
      </c>
      <c r="I81" s="31" t="str">
        <f t="shared" ca="1" si="4"/>
        <v>28 Tahun</v>
      </c>
      <c r="J81" s="19" t="s">
        <v>39</v>
      </c>
      <c r="K81" s="22" t="s">
        <v>169</v>
      </c>
      <c r="L81" s="19" t="s">
        <v>239</v>
      </c>
      <c r="M81" s="22" t="s">
        <v>473</v>
      </c>
      <c r="N81" s="283">
        <v>42916</v>
      </c>
      <c r="P81" s="12"/>
      <c r="Q81" s="12"/>
      <c r="R81" s="12"/>
    </row>
    <row r="82" spans="1:18" ht="15.95" customHeight="1" x14ac:dyDescent="0.25">
      <c r="A82" s="22">
        <v>21</v>
      </c>
      <c r="B82" s="31" t="s">
        <v>84</v>
      </c>
      <c r="C82" s="22"/>
      <c r="D82" s="22" t="s">
        <v>753</v>
      </c>
      <c r="E82" s="31" t="s">
        <v>916</v>
      </c>
      <c r="F82" s="241" t="s">
        <v>187</v>
      </c>
      <c r="G82" s="278" t="s">
        <v>742</v>
      </c>
      <c r="H82" s="95">
        <v>35936</v>
      </c>
      <c r="I82" s="31" t="str">
        <f t="shared" ca="1" si="4"/>
        <v>27 Tahun</v>
      </c>
      <c r="J82" s="19" t="s">
        <v>39</v>
      </c>
      <c r="K82" s="22" t="s">
        <v>165</v>
      </c>
      <c r="L82" s="19" t="s">
        <v>225</v>
      </c>
      <c r="M82" s="22" t="s">
        <v>473</v>
      </c>
      <c r="N82" s="283">
        <v>42916</v>
      </c>
      <c r="P82" s="12"/>
      <c r="Q82" s="12"/>
      <c r="R82" s="12"/>
    </row>
    <row r="83" spans="1:18" ht="15.95" customHeight="1" x14ac:dyDescent="0.25">
      <c r="A83" s="22">
        <v>3</v>
      </c>
      <c r="B83" s="19" t="s">
        <v>829</v>
      </c>
      <c r="C83" s="22" t="s">
        <v>823</v>
      </c>
      <c r="D83" s="22" t="s">
        <v>542</v>
      </c>
      <c r="E83" s="19" t="s">
        <v>88</v>
      </c>
      <c r="F83" s="80" t="s">
        <v>188</v>
      </c>
      <c r="G83" s="92" t="s">
        <v>745</v>
      </c>
      <c r="H83" s="95">
        <v>31985</v>
      </c>
      <c r="I83" s="19" t="str">
        <f ca="1">TEXT(TODAY()-H83,"Y")&amp;" Tahun"</f>
        <v>38 Tahun</v>
      </c>
      <c r="J83" s="19" t="s">
        <v>39</v>
      </c>
      <c r="K83" s="22" t="s">
        <v>166</v>
      </c>
      <c r="L83" s="19" t="s">
        <v>233</v>
      </c>
      <c r="M83" s="28" t="s">
        <v>481</v>
      </c>
      <c r="N83" s="234">
        <v>43009</v>
      </c>
      <c r="P83" s="12"/>
      <c r="Q83" s="12"/>
      <c r="R83" s="12"/>
    </row>
    <row r="84" spans="1:18" ht="15.95" customHeight="1" x14ac:dyDescent="0.25">
      <c r="A84" s="22">
        <v>13</v>
      </c>
      <c r="B84" s="19" t="s">
        <v>486</v>
      </c>
      <c r="C84" s="22" t="s">
        <v>831</v>
      </c>
      <c r="D84" s="22" t="s">
        <v>753</v>
      </c>
      <c r="E84" s="19" t="s">
        <v>845</v>
      </c>
      <c r="F84" s="80" t="s">
        <v>188</v>
      </c>
      <c r="G84" s="92" t="s">
        <v>742</v>
      </c>
      <c r="H84" s="95">
        <v>35053</v>
      </c>
      <c r="I84" s="19" t="str">
        <f ca="1">TEXT(TODAY()-H84,"Y")&amp;" Tahun"</f>
        <v>29 Tahun</v>
      </c>
      <c r="J84" s="19" t="s">
        <v>39</v>
      </c>
      <c r="K84" s="22" t="s">
        <v>169</v>
      </c>
      <c r="L84" s="19" t="s">
        <v>222</v>
      </c>
      <c r="M84" s="28" t="s">
        <v>481</v>
      </c>
      <c r="N84" s="234">
        <v>43009</v>
      </c>
      <c r="P84" s="12"/>
      <c r="Q84" s="12"/>
      <c r="R84" s="12"/>
    </row>
    <row r="85" spans="1:18" ht="15.95" customHeight="1" x14ac:dyDescent="0.25">
      <c r="A85" s="22">
        <v>3</v>
      </c>
      <c r="B85" s="19" t="s">
        <v>857</v>
      </c>
      <c r="C85" s="22" t="s">
        <v>831</v>
      </c>
      <c r="D85" s="22" t="s">
        <v>542</v>
      </c>
      <c r="E85" s="19" t="s">
        <v>865</v>
      </c>
      <c r="F85" s="80" t="s">
        <v>188</v>
      </c>
      <c r="G85" s="92" t="s">
        <v>742</v>
      </c>
      <c r="H85" s="95">
        <v>31529</v>
      </c>
      <c r="I85" s="19" t="str">
        <f t="shared" ref="I85:I110" ca="1" si="5">TEXT(TODAY()-H85,"y")&amp;" Tahun"</f>
        <v>39 Tahun</v>
      </c>
      <c r="J85" s="19" t="s">
        <v>39</v>
      </c>
      <c r="K85" s="22" t="s">
        <v>166</v>
      </c>
      <c r="L85" s="19" t="s">
        <v>255</v>
      </c>
      <c r="M85" s="55" t="s">
        <v>485</v>
      </c>
      <c r="N85" s="285">
        <f>DATE(2017,10,1)</f>
        <v>43009</v>
      </c>
      <c r="P85" s="12"/>
      <c r="Q85" s="12"/>
      <c r="R85" s="12"/>
    </row>
    <row r="86" spans="1:18" ht="15.95" customHeight="1" x14ac:dyDescent="0.25">
      <c r="A86" s="22">
        <v>14</v>
      </c>
      <c r="B86" s="19" t="s">
        <v>98</v>
      </c>
      <c r="C86" s="22"/>
      <c r="D86" s="22" t="s">
        <v>753</v>
      </c>
      <c r="E86" s="19" t="s">
        <v>876</v>
      </c>
      <c r="F86" s="80" t="s">
        <v>188</v>
      </c>
      <c r="G86" s="92" t="s">
        <v>742</v>
      </c>
      <c r="H86" s="95">
        <v>30522</v>
      </c>
      <c r="I86" s="19" t="str">
        <f t="shared" ca="1" si="5"/>
        <v>42 Tahun</v>
      </c>
      <c r="J86" s="19" t="s">
        <v>39</v>
      </c>
      <c r="K86" s="22" t="s">
        <v>169</v>
      </c>
      <c r="L86" s="19" t="s">
        <v>239</v>
      </c>
      <c r="M86" s="55" t="s">
        <v>485</v>
      </c>
      <c r="N86" s="285">
        <f>DATE(2017,10,1)</f>
        <v>43009</v>
      </c>
      <c r="P86" s="12"/>
      <c r="Q86" s="12"/>
      <c r="R86" s="12"/>
    </row>
    <row r="87" spans="1:18" ht="15.95" customHeight="1" x14ac:dyDescent="0.25">
      <c r="A87" s="22">
        <v>30</v>
      </c>
      <c r="B87" s="19" t="s">
        <v>862</v>
      </c>
      <c r="C87" s="22" t="s">
        <v>860</v>
      </c>
      <c r="D87" s="22" t="s">
        <v>753</v>
      </c>
      <c r="E87" s="19" t="s">
        <v>891</v>
      </c>
      <c r="F87" s="80" t="s">
        <v>188</v>
      </c>
      <c r="G87" s="92" t="s">
        <v>742</v>
      </c>
      <c r="H87" s="95">
        <v>34375</v>
      </c>
      <c r="I87" s="19" t="str">
        <f t="shared" ca="1" si="5"/>
        <v>31 Tahun</v>
      </c>
      <c r="J87" s="19" t="s">
        <v>39</v>
      </c>
      <c r="K87" s="22" t="s">
        <v>167</v>
      </c>
      <c r="L87" s="19" t="s">
        <v>239</v>
      </c>
      <c r="M87" s="55" t="s">
        <v>485</v>
      </c>
      <c r="N87" s="285">
        <f>DATE(2017,10,1)</f>
        <v>43009</v>
      </c>
      <c r="P87" s="12"/>
      <c r="Q87" s="12"/>
      <c r="R87" s="12"/>
    </row>
    <row r="88" spans="1:18" ht="15.95" customHeight="1" x14ac:dyDescent="0.25">
      <c r="A88" s="22">
        <v>19</v>
      </c>
      <c r="B88" s="19" t="s">
        <v>803</v>
      </c>
      <c r="C88" s="22"/>
      <c r="D88" s="22" t="s">
        <v>753</v>
      </c>
      <c r="E88" s="19" t="s">
        <v>972</v>
      </c>
      <c r="F88" s="80" t="s">
        <v>188</v>
      </c>
      <c r="G88" s="92" t="s">
        <v>742</v>
      </c>
      <c r="H88" s="95">
        <v>34503</v>
      </c>
      <c r="I88" s="19" t="str">
        <f t="shared" ca="1" si="5"/>
        <v>31 Tahun</v>
      </c>
      <c r="J88" s="19" t="s">
        <v>39</v>
      </c>
      <c r="K88" s="22" t="s">
        <v>165</v>
      </c>
      <c r="L88" s="19" t="s">
        <v>225</v>
      </c>
      <c r="M88" s="55" t="s">
        <v>445</v>
      </c>
      <c r="N88" s="234">
        <v>43009</v>
      </c>
      <c r="P88" s="12"/>
      <c r="Q88" s="12"/>
      <c r="R88" s="12"/>
    </row>
    <row r="89" spans="1:18" ht="15.95" customHeight="1" x14ac:dyDescent="0.25">
      <c r="A89" s="22">
        <v>21</v>
      </c>
      <c r="B89" s="19" t="s">
        <v>91</v>
      </c>
      <c r="C89" s="22"/>
      <c r="D89" s="22" t="s">
        <v>753</v>
      </c>
      <c r="E89" s="19" t="s">
        <v>974</v>
      </c>
      <c r="F89" s="80" t="s">
        <v>188</v>
      </c>
      <c r="G89" s="92" t="s">
        <v>742</v>
      </c>
      <c r="H89" s="95">
        <v>34588</v>
      </c>
      <c r="I89" s="19" t="str">
        <f t="shared" ca="1" si="5"/>
        <v>31 Tahun</v>
      </c>
      <c r="J89" s="19" t="s">
        <v>39</v>
      </c>
      <c r="K89" s="22" t="s">
        <v>169</v>
      </c>
      <c r="L89" s="19" t="s">
        <v>239</v>
      </c>
      <c r="M89" s="55" t="s">
        <v>445</v>
      </c>
      <c r="N89" s="234">
        <v>43009</v>
      </c>
      <c r="P89" s="12"/>
      <c r="Q89" s="12"/>
      <c r="R89" s="12"/>
    </row>
    <row r="90" spans="1:18" ht="15.95" customHeight="1" x14ac:dyDescent="0.25">
      <c r="A90" s="22">
        <v>25</v>
      </c>
      <c r="B90" s="19" t="s">
        <v>97</v>
      </c>
      <c r="C90" s="22"/>
      <c r="D90" s="22" t="s">
        <v>753</v>
      </c>
      <c r="E90" s="19" t="s">
        <v>978</v>
      </c>
      <c r="F90" s="80" t="s">
        <v>188</v>
      </c>
      <c r="G90" s="92" t="s">
        <v>746</v>
      </c>
      <c r="H90" s="95">
        <v>33562</v>
      </c>
      <c r="I90" s="19" t="str">
        <f t="shared" ca="1" si="5"/>
        <v>33 Tahun</v>
      </c>
      <c r="J90" s="19" t="s">
        <v>39</v>
      </c>
      <c r="K90" s="22" t="s">
        <v>165</v>
      </c>
      <c r="L90" s="19" t="s">
        <v>225</v>
      </c>
      <c r="M90" s="55" t="s">
        <v>445</v>
      </c>
      <c r="N90" s="234">
        <v>43009</v>
      </c>
      <c r="P90" s="12"/>
      <c r="Q90" s="12"/>
      <c r="R90" s="12"/>
    </row>
    <row r="91" spans="1:18" ht="15.95" customHeight="1" x14ac:dyDescent="0.25">
      <c r="A91" s="22">
        <v>63</v>
      </c>
      <c r="B91" s="19" t="s">
        <v>256</v>
      </c>
      <c r="C91" s="22"/>
      <c r="D91" s="22" t="s">
        <v>753</v>
      </c>
      <c r="E91" s="19" t="s">
        <v>1015</v>
      </c>
      <c r="F91" s="80" t="s">
        <v>188</v>
      </c>
      <c r="G91" s="92" t="s">
        <v>742</v>
      </c>
      <c r="H91" s="95">
        <v>35593</v>
      </c>
      <c r="I91" s="19" t="str">
        <f t="shared" ca="1" si="5"/>
        <v>28 Tahun</v>
      </c>
      <c r="J91" s="19" t="s">
        <v>39</v>
      </c>
      <c r="K91" s="22" t="s">
        <v>165</v>
      </c>
      <c r="L91" s="19" t="s">
        <v>225</v>
      </c>
      <c r="M91" s="55" t="s">
        <v>445</v>
      </c>
      <c r="N91" s="234">
        <v>43009</v>
      </c>
      <c r="P91" s="12"/>
      <c r="Q91" s="12"/>
      <c r="R91" s="12"/>
    </row>
    <row r="92" spans="1:18" ht="15.95" customHeight="1" x14ac:dyDescent="0.25">
      <c r="A92" s="22">
        <v>64</v>
      </c>
      <c r="B92" s="19" t="s">
        <v>92</v>
      </c>
      <c r="C92" s="22"/>
      <c r="D92" s="22" t="s">
        <v>753</v>
      </c>
      <c r="E92" s="19" t="s">
        <v>1016</v>
      </c>
      <c r="F92" s="80" t="s">
        <v>188</v>
      </c>
      <c r="G92" s="92" t="s">
        <v>742</v>
      </c>
      <c r="H92" s="95">
        <v>34141</v>
      </c>
      <c r="I92" s="19" t="str">
        <f t="shared" ca="1" si="5"/>
        <v>32 Tahun</v>
      </c>
      <c r="J92" s="19" t="s">
        <v>39</v>
      </c>
      <c r="K92" s="22" t="s">
        <v>165</v>
      </c>
      <c r="L92" s="19" t="s">
        <v>225</v>
      </c>
      <c r="M92" s="55" t="s">
        <v>445</v>
      </c>
      <c r="N92" s="234">
        <v>43009</v>
      </c>
      <c r="P92" s="12"/>
      <c r="Q92" s="12"/>
      <c r="R92" s="12"/>
    </row>
    <row r="93" spans="1:18" ht="15.95" customHeight="1" x14ac:dyDescent="0.25">
      <c r="A93" s="22">
        <v>67</v>
      </c>
      <c r="B93" s="19" t="s">
        <v>810</v>
      </c>
      <c r="C93" s="22"/>
      <c r="D93" s="22" t="s">
        <v>753</v>
      </c>
      <c r="E93" s="19" t="s">
        <v>1019</v>
      </c>
      <c r="F93" s="80" t="s">
        <v>188</v>
      </c>
      <c r="G93" s="92" t="s">
        <v>742</v>
      </c>
      <c r="H93" s="95">
        <v>35229</v>
      </c>
      <c r="I93" s="19" t="str">
        <f t="shared" ca="1" si="5"/>
        <v>29 Tahun</v>
      </c>
      <c r="J93" s="19" t="s">
        <v>39</v>
      </c>
      <c r="K93" s="22" t="s">
        <v>165</v>
      </c>
      <c r="L93" s="19" t="s">
        <v>225</v>
      </c>
      <c r="M93" s="55" t="s">
        <v>445</v>
      </c>
      <c r="N93" s="234">
        <v>43009</v>
      </c>
      <c r="P93" s="12"/>
      <c r="Q93" s="12"/>
      <c r="R93" s="12"/>
    </row>
    <row r="94" spans="1:18" ht="15.95" customHeight="1" x14ac:dyDescent="0.25">
      <c r="A94" s="22">
        <v>99</v>
      </c>
      <c r="B94" s="19" t="s">
        <v>99</v>
      </c>
      <c r="C94" s="22"/>
      <c r="D94" s="22" t="s">
        <v>753</v>
      </c>
      <c r="E94" s="19" t="s">
        <v>1050</v>
      </c>
      <c r="F94" s="80" t="s">
        <v>188</v>
      </c>
      <c r="G94" s="92" t="s">
        <v>742</v>
      </c>
      <c r="H94" s="95">
        <v>33231</v>
      </c>
      <c r="I94" s="19" t="str">
        <f t="shared" ca="1" si="5"/>
        <v>34 Tahun</v>
      </c>
      <c r="J94" s="19" t="s">
        <v>39</v>
      </c>
      <c r="K94" s="22" t="s">
        <v>165</v>
      </c>
      <c r="L94" s="19" t="s">
        <v>225</v>
      </c>
      <c r="M94" s="55" t="s">
        <v>445</v>
      </c>
      <c r="N94" s="234">
        <v>43009</v>
      </c>
      <c r="P94" s="12"/>
      <c r="Q94" s="12"/>
      <c r="R94" s="12"/>
    </row>
    <row r="95" spans="1:18" ht="15.95" customHeight="1" x14ac:dyDescent="0.25">
      <c r="A95" s="22">
        <v>22</v>
      </c>
      <c r="B95" s="31" t="s">
        <v>87</v>
      </c>
      <c r="C95" s="22"/>
      <c r="D95" s="22" t="s">
        <v>753</v>
      </c>
      <c r="E95" s="31" t="s">
        <v>917</v>
      </c>
      <c r="F95" s="241" t="s">
        <v>188</v>
      </c>
      <c r="G95" s="278" t="s">
        <v>742</v>
      </c>
      <c r="H95" s="95">
        <v>34787</v>
      </c>
      <c r="I95" s="31" t="str">
        <f t="shared" ca="1" si="5"/>
        <v>30 Tahun</v>
      </c>
      <c r="J95" s="19" t="s">
        <v>39</v>
      </c>
      <c r="K95" s="22" t="s">
        <v>169</v>
      </c>
      <c r="L95" s="19" t="s">
        <v>222</v>
      </c>
      <c r="M95" s="22" t="s">
        <v>473</v>
      </c>
      <c r="N95" s="283">
        <v>43009</v>
      </c>
      <c r="P95" s="12"/>
      <c r="Q95" s="12"/>
      <c r="R95" s="12"/>
    </row>
    <row r="96" spans="1:18" ht="15.95" customHeight="1" x14ac:dyDescent="0.25">
      <c r="A96" s="22">
        <v>23</v>
      </c>
      <c r="B96" s="31" t="s">
        <v>951</v>
      </c>
      <c r="C96" s="22" t="s">
        <v>831</v>
      </c>
      <c r="D96" s="22" t="s">
        <v>542</v>
      </c>
      <c r="E96" s="31" t="s">
        <v>918</v>
      </c>
      <c r="F96" s="241" t="s">
        <v>188</v>
      </c>
      <c r="G96" s="278" t="s">
        <v>749</v>
      </c>
      <c r="H96" s="95">
        <v>33648</v>
      </c>
      <c r="I96" s="31" t="str">
        <f t="shared" ca="1" si="5"/>
        <v>33 Tahun</v>
      </c>
      <c r="J96" s="19" t="s">
        <v>39</v>
      </c>
      <c r="K96" s="22" t="s">
        <v>166</v>
      </c>
      <c r="L96" s="19" t="s">
        <v>255</v>
      </c>
      <c r="M96" s="22" t="s">
        <v>473</v>
      </c>
      <c r="N96" s="283">
        <v>43009</v>
      </c>
      <c r="P96" s="12"/>
      <c r="Q96" s="12"/>
      <c r="R96" s="12"/>
    </row>
    <row r="97" spans="1:18" ht="15.95" customHeight="1" x14ac:dyDescent="0.25">
      <c r="A97" s="22">
        <v>24</v>
      </c>
      <c r="B97" s="31" t="s">
        <v>952</v>
      </c>
      <c r="C97" s="22" t="s">
        <v>825</v>
      </c>
      <c r="D97" s="22" t="s">
        <v>753</v>
      </c>
      <c r="E97" s="31" t="s">
        <v>919</v>
      </c>
      <c r="F97" s="241" t="s">
        <v>188</v>
      </c>
      <c r="G97" s="278" t="s">
        <v>742</v>
      </c>
      <c r="H97" s="95">
        <v>33661</v>
      </c>
      <c r="I97" s="31" t="str">
        <f t="shared" ca="1" si="5"/>
        <v>33 Tahun</v>
      </c>
      <c r="J97" s="19" t="s">
        <v>39</v>
      </c>
      <c r="K97" s="22" t="s">
        <v>166</v>
      </c>
      <c r="L97" s="19" t="s">
        <v>257</v>
      </c>
      <c r="M97" s="22" t="s">
        <v>473</v>
      </c>
      <c r="N97" s="284">
        <v>43009</v>
      </c>
      <c r="O97" s="12"/>
      <c r="P97" s="12"/>
      <c r="Q97" s="12"/>
      <c r="R97" s="12"/>
    </row>
    <row r="98" spans="1:18" ht="15.75" customHeight="1" x14ac:dyDescent="0.25">
      <c r="A98" s="22">
        <v>25</v>
      </c>
      <c r="B98" s="31" t="s">
        <v>953</v>
      </c>
      <c r="C98" s="22" t="s">
        <v>831</v>
      </c>
      <c r="D98" s="22" t="s">
        <v>753</v>
      </c>
      <c r="E98" s="31" t="s">
        <v>920</v>
      </c>
      <c r="F98" s="241" t="s">
        <v>188</v>
      </c>
      <c r="G98" s="278" t="s">
        <v>742</v>
      </c>
      <c r="H98" s="95">
        <v>33075</v>
      </c>
      <c r="I98" s="31" t="str">
        <f t="shared" ca="1" si="5"/>
        <v>35 Tahun</v>
      </c>
      <c r="J98" s="19" t="s">
        <v>39</v>
      </c>
      <c r="K98" s="22" t="s">
        <v>166</v>
      </c>
      <c r="L98" s="19" t="s">
        <v>255</v>
      </c>
      <c r="M98" s="22" t="s">
        <v>473</v>
      </c>
      <c r="N98" s="283">
        <v>43009</v>
      </c>
      <c r="P98" s="12"/>
      <c r="Q98" s="12"/>
      <c r="R98" s="12"/>
    </row>
    <row r="99" spans="1:18" ht="15.95" customHeight="1" x14ac:dyDescent="0.25">
      <c r="A99" s="22">
        <v>26</v>
      </c>
      <c r="B99" s="31" t="s">
        <v>94</v>
      </c>
      <c r="C99" s="22"/>
      <c r="D99" s="22" t="s">
        <v>753</v>
      </c>
      <c r="E99" s="31" t="s">
        <v>921</v>
      </c>
      <c r="F99" s="241" t="s">
        <v>188</v>
      </c>
      <c r="G99" s="278" t="s">
        <v>742</v>
      </c>
      <c r="H99" s="95">
        <v>33094</v>
      </c>
      <c r="I99" s="31" t="str">
        <f t="shared" ca="1" si="5"/>
        <v>35 Tahun</v>
      </c>
      <c r="J99" s="19" t="s">
        <v>39</v>
      </c>
      <c r="K99" s="22" t="s">
        <v>169</v>
      </c>
      <c r="L99" s="19" t="s">
        <v>222</v>
      </c>
      <c r="M99" s="22" t="s">
        <v>473</v>
      </c>
      <c r="N99" s="283">
        <v>43009</v>
      </c>
      <c r="P99" s="12"/>
      <c r="Q99" s="12"/>
      <c r="R99" s="12"/>
    </row>
    <row r="100" spans="1:18" ht="15.95" customHeight="1" x14ac:dyDescent="0.25">
      <c r="A100" s="22">
        <v>27</v>
      </c>
      <c r="B100" s="31" t="s">
        <v>815</v>
      </c>
      <c r="C100" s="22"/>
      <c r="D100" s="22" t="s">
        <v>753</v>
      </c>
      <c r="E100" s="31" t="s">
        <v>922</v>
      </c>
      <c r="F100" s="241" t="s">
        <v>188</v>
      </c>
      <c r="G100" s="278" t="s">
        <v>749</v>
      </c>
      <c r="H100" s="95">
        <v>36227</v>
      </c>
      <c r="I100" s="31" t="str">
        <f t="shared" ca="1" si="5"/>
        <v>26 Tahun</v>
      </c>
      <c r="J100" s="19" t="s">
        <v>39</v>
      </c>
      <c r="K100" s="22" t="s">
        <v>169</v>
      </c>
      <c r="L100" s="19" t="s">
        <v>239</v>
      </c>
      <c r="M100" s="22" t="s">
        <v>473</v>
      </c>
      <c r="N100" s="283">
        <v>43009</v>
      </c>
      <c r="P100" s="12"/>
      <c r="Q100" s="12"/>
      <c r="R100" s="12"/>
    </row>
    <row r="101" spans="1:18" ht="15.95" customHeight="1" x14ac:dyDescent="0.25">
      <c r="A101" s="22">
        <v>28</v>
      </c>
      <c r="B101" s="31" t="s">
        <v>816</v>
      </c>
      <c r="C101" s="22"/>
      <c r="D101" s="22" t="s">
        <v>753</v>
      </c>
      <c r="E101" s="31" t="s">
        <v>923</v>
      </c>
      <c r="F101" s="241" t="s">
        <v>188</v>
      </c>
      <c r="G101" s="278" t="s">
        <v>742</v>
      </c>
      <c r="H101" s="95">
        <v>30877</v>
      </c>
      <c r="I101" s="31" t="str">
        <f t="shared" ca="1" si="5"/>
        <v>41 Tahun</v>
      </c>
      <c r="J101" s="19" t="s">
        <v>39</v>
      </c>
      <c r="K101" s="22" t="s">
        <v>165</v>
      </c>
      <c r="L101" s="19" t="s">
        <v>225</v>
      </c>
      <c r="M101" s="22" t="s">
        <v>473</v>
      </c>
      <c r="N101" s="283">
        <v>43009</v>
      </c>
      <c r="P101" s="12"/>
      <c r="Q101" s="12"/>
      <c r="R101" s="12"/>
    </row>
    <row r="102" spans="1:18" ht="15.95" customHeight="1" x14ac:dyDescent="0.25">
      <c r="A102" s="22">
        <v>17</v>
      </c>
      <c r="B102" s="19" t="s">
        <v>101</v>
      </c>
      <c r="C102" s="22"/>
      <c r="D102" s="22" t="s">
        <v>753</v>
      </c>
      <c r="E102" s="19" t="s">
        <v>102</v>
      </c>
      <c r="F102" s="80" t="s">
        <v>188</v>
      </c>
      <c r="G102" s="92" t="s">
        <v>742</v>
      </c>
      <c r="H102" s="95">
        <v>31675</v>
      </c>
      <c r="I102" s="19" t="str">
        <f t="shared" ca="1" si="5"/>
        <v>39 Tahun</v>
      </c>
      <c r="J102" s="19" t="s">
        <v>39</v>
      </c>
      <c r="K102" s="22" t="s">
        <v>165</v>
      </c>
      <c r="L102" s="19" t="s">
        <v>225</v>
      </c>
      <c r="M102" s="55" t="s">
        <v>485</v>
      </c>
      <c r="N102" s="285">
        <f>DATE(2017,11,1)</f>
        <v>43040</v>
      </c>
      <c r="P102" s="12"/>
      <c r="Q102" s="12"/>
      <c r="R102" s="12"/>
    </row>
    <row r="103" spans="1:18" ht="15.95" customHeight="1" x14ac:dyDescent="0.25">
      <c r="A103" s="22">
        <v>18</v>
      </c>
      <c r="B103" s="19" t="s">
        <v>100</v>
      </c>
      <c r="C103" s="22"/>
      <c r="D103" s="22" t="s">
        <v>753</v>
      </c>
      <c r="E103" s="19" t="s">
        <v>971</v>
      </c>
      <c r="F103" s="80" t="s">
        <v>188</v>
      </c>
      <c r="G103" s="92" t="s">
        <v>742</v>
      </c>
      <c r="H103" s="95">
        <v>33989</v>
      </c>
      <c r="I103" s="19" t="str">
        <f t="shared" ca="1" si="5"/>
        <v>32 Tahun</v>
      </c>
      <c r="J103" s="19" t="s">
        <v>39</v>
      </c>
      <c r="K103" s="22" t="s">
        <v>165</v>
      </c>
      <c r="L103" s="19" t="s">
        <v>225</v>
      </c>
      <c r="M103" s="55" t="s">
        <v>445</v>
      </c>
      <c r="N103" s="235">
        <v>43040</v>
      </c>
      <c r="P103" s="12"/>
      <c r="Q103" s="12"/>
      <c r="R103" s="12"/>
    </row>
    <row r="104" spans="1:18" ht="15.95" customHeight="1" x14ac:dyDescent="0.25">
      <c r="A104" s="22">
        <v>27</v>
      </c>
      <c r="B104" s="19" t="s">
        <v>804</v>
      </c>
      <c r="C104" s="22"/>
      <c r="D104" s="22" t="s">
        <v>753</v>
      </c>
      <c r="E104" s="19" t="s">
        <v>980</v>
      </c>
      <c r="F104" s="80" t="s">
        <v>188</v>
      </c>
      <c r="G104" s="92" t="s">
        <v>742</v>
      </c>
      <c r="H104" s="95">
        <v>33887</v>
      </c>
      <c r="I104" s="19" t="str">
        <f t="shared" ca="1" si="5"/>
        <v>33 Tahun</v>
      </c>
      <c r="J104" s="19" t="s">
        <v>39</v>
      </c>
      <c r="K104" s="22" t="s">
        <v>169</v>
      </c>
      <c r="L104" s="19" t="s">
        <v>239</v>
      </c>
      <c r="M104" s="55" t="s">
        <v>445</v>
      </c>
      <c r="N104" s="235">
        <v>43040</v>
      </c>
      <c r="P104" s="12"/>
      <c r="Q104" s="12"/>
      <c r="R104" s="12"/>
    </row>
    <row r="105" spans="1:18" ht="15.95" customHeight="1" x14ac:dyDescent="0.25">
      <c r="A105" s="22">
        <v>36</v>
      </c>
      <c r="B105" s="19" t="s">
        <v>805</v>
      </c>
      <c r="C105" s="22"/>
      <c r="D105" s="22" t="s">
        <v>753</v>
      </c>
      <c r="E105" s="19" t="s">
        <v>989</v>
      </c>
      <c r="F105" s="80" t="s">
        <v>188</v>
      </c>
      <c r="G105" s="92" t="s">
        <v>742</v>
      </c>
      <c r="H105" s="95">
        <v>35389</v>
      </c>
      <c r="I105" s="19" t="str">
        <f t="shared" ca="1" si="5"/>
        <v>28 Tahun</v>
      </c>
      <c r="J105" s="19" t="s">
        <v>39</v>
      </c>
      <c r="K105" s="22" t="s">
        <v>169</v>
      </c>
      <c r="L105" s="19" t="s">
        <v>239</v>
      </c>
      <c r="M105" s="55" t="s">
        <v>445</v>
      </c>
      <c r="N105" s="235">
        <v>43040</v>
      </c>
      <c r="P105" s="12"/>
      <c r="Q105" s="12"/>
      <c r="R105" s="12"/>
    </row>
    <row r="106" spans="1:18" ht="15.95" customHeight="1" x14ac:dyDescent="0.25">
      <c r="A106" s="22">
        <v>57</v>
      </c>
      <c r="B106" s="19" t="s">
        <v>809</v>
      </c>
      <c r="C106" s="22"/>
      <c r="D106" s="22" t="s">
        <v>753</v>
      </c>
      <c r="E106" s="19" t="s">
        <v>1010</v>
      </c>
      <c r="F106" s="80" t="s">
        <v>188</v>
      </c>
      <c r="G106" s="92" t="s">
        <v>742</v>
      </c>
      <c r="H106" s="95">
        <v>34385</v>
      </c>
      <c r="I106" s="19" t="str">
        <f t="shared" ca="1" si="5"/>
        <v>31 Tahun</v>
      </c>
      <c r="J106" s="19" t="s">
        <v>39</v>
      </c>
      <c r="K106" s="22" t="s">
        <v>165</v>
      </c>
      <c r="L106" s="19" t="s">
        <v>225</v>
      </c>
      <c r="M106" s="55" t="s">
        <v>445</v>
      </c>
      <c r="N106" s="235">
        <v>43040</v>
      </c>
      <c r="P106" s="12"/>
      <c r="Q106" s="12"/>
      <c r="R106" s="12"/>
    </row>
    <row r="107" spans="1:18" ht="15.95" customHeight="1" x14ac:dyDescent="0.25">
      <c r="A107" s="22">
        <v>73</v>
      </c>
      <c r="B107" s="19" t="s">
        <v>104</v>
      </c>
      <c r="C107" s="22"/>
      <c r="D107" s="22" t="s">
        <v>753</v>
      </c>
      <c r="E107" s="19" t="s">
        <v>1024</v>
      </c>
      <c r="F107" s="80" t="s">
        <v>188</v>
      </c>
      <c r="G107" s="92" t="s">
        <v>749</v>
      </c>
      <c r="H107" s="95">
        <v>33377</v>
      </c>
      <c r="I107" s="19" t="str">
        <f t="shared" ca="1" si="5"/>
        <v>34 Tahun</v>
      </c>
      <c r="J107" s="19" t="s">
        <v>39</v>
      </c>
      <c r="K107" s="22" t="s">
        <v>165</v>
      </c>
      <c r="L107" s="19" t="s">
        <v>225</v>
      </c>
      <c r="M107" s="55" t="s">
        <v>445</v>
      </c>
      <c r="N107" s="235">
        <v>43040</v>
      </c>
      <c r="P107" s="12"/>
      <c r="Q107" s="12"/>
      <c r="R107" s="12"/>
    </row>
    <row r="108" spans="1:18" ht="15.95" customHeight="1" x14ac:dyDescent="0.25">
      <c r="A108" s="22">
        <v>29</v>
      </c>
      <c r="B108" s="31" t="s">
        <v>817</v>
      </c>
      <c r="C108" s="22"/>
      <c r="D108" s="22" t="s">
        <v>753</v>
      </c>
      <c r="E108" s="31" t="s">
        <v>924</v>
      </c>
      <c r="F108" s="241" t="s">
        <v>188</v>
      </c>
      <c r="G108" s="278" t="s">
        <v>742</v>
      </c>
      <c r="H108" s="95">
        <v>35448</v>
      </c>
      <c r="I108" s="31" t="str">
        <f t="shared" ca="1" si="5"/>
        <v>28 Tahun</v>
      </c>
      <c r="J108" s="19" t="s">
        <v>39</v>
      </c>
      <c r="K108" s="22" t="s">
        <v>165</v>
      </c>
      <c r="L108" s="19" t="s">
        <v>225</v>
      </c>
      <c r="M108" s="22" t="s">
        <v>473</v>
      </c>
      <c r="N108" s="283">
        <v>43040</v>
      </c>
      <c r="P108" s="12"/>
      <c r="Q108" s="12"/>
      <c r="R108" s="12"/>
    </row>
    <row r="109" spans="1:18" ht="15.95" customHeight="1" x14ac:dyDescent="0.25">
      <c r="A109" s="22">
        <v>30</v>
      </c>
      <c r="B109" s="31" t="s">
        <v>818</v>
      </c>
      <c r="C109" s="22"/>
      <c r="D109" s="22" t="s">
        <v>753</v>
      </c>
      <c r="E109" s="31" t="s">
        <v>925</v>
      </c>
      <c r="F109" s="241" t="s">
        <v>188</v>
      </c>
      <c r="G109" s="278" t="s">
        <v>742</v>
      </c>
      <c r="H109" s="95">
        <v>33358</v>
      </c>
      <c r="I109" s="31" t="str">
        <f t="shared" ca="1" si="5"/>
        <v>34 Tahun</v>
      </c>
      <c r="J109" s="19" t="s">
        <v>39</v>
      </c>
      <c r="K109" s="22" t="s">
        <v>169</v>
      </c>
      <c r="L109" s="19" t="s">
        <v>259</v>
      </c>
      <c r="M109" s="22" t="s">
        <v>473</v>
      </c>
      <c r="N109" s="283">
        <v>43040</v>
      </c>
      <c r="P109" s="12"/>
      <c r="Q109" s="12"/>
      <c r="R109" s="12"/>
    </row>
    <row r="110" spans="1:18" ht="15.95" customHeight="1" x14ac:dyDescent="0.25">
      <c r="A110" s="22">
        <v>31</v>
      </c>
      <c r="B110" s="31" t="s">
        <v>103</v>
      </c>
      <c r="C110" s="22"/>
      <c r="D110" s="22" t="s">
        <v>542</v>
      </c>
      <c r="E110" s="31" t="s">
        <v>926</v>
      </c>
      <c r="F110" s="241" t="s">
        <v>188</v>
      </c>
      <c r="G110" s="278" t="s">
        <v>742</v>
      </c>
      <c r="H110" s="95">
        <v>36558</v>
      </c>
      <c r="I110" s="31" t="str">
        <f t="shared" ca="1" si="5"/>
        <v>25 Tahun</v>
      </c>
      <c r="J110" s="19" t="s">
        <v>39</v>
      </c>
      <c r="K110" s="22" t="s">
        <v>165</v>
      </c>
      <c r="L110" s="19" t="s">
        <v>225</v>
      </c>
      <c r="M110" s="22" t="s">
        <v>473</v>
      </c>
      <c r="N110" s="283">
        <v>43040</v>
      </c>
      <c r="P110" s="12"/>
      <c r="Q110" s="12"/>
      <c r="R110" s="12"/>
    </row>
    <row r="111" spans="1:18" ht="15.95" customHeight="1" x14ac:dyDescent="0.25">
      <c r="A111" s="22">
        <v>15</v>
      </c>
      <c r="B111" s="19" t="s">
        <v>130</v>
      </c>
      <c r="C111" s="22" t="s">
        <v>831</v>
      </c>
      <c r="D111" s="22" t="s">
        <v>753</v>
      </c>
      <c r="E111" s="19" t="s">
        <v>847</v>
      </c>
      <c r="F111" s="80" t="s">
        <v>189</v>
      </c>
      <c r="G111" s="92" t="s">
        <v>749</v>
      </c>
      <c r="H111" s="95">
        <v>34681</v>
      </c>
      <c r="I111" s="19" t="str">
        <f ca="1">TEXT(TODAY()-H111,"Y")&amp;" Tahun"</f>
        <v>30 Tahun</v>
      </c>
      <c r="J111" s="19" t="s">
        <v>39</v>
      </c>
      <c r="K111" s="22" t="s">
        <v>166</v>
      </c>
      <c r="L111" s="19" t="s">
        <v>247</v>
      </c>
      <c r="M111" s="28" t="s">
        <v>481</v>
      </c>
      <c r="N111" s="234">
        <v>43102</v>
      </c>
      <c r="P111" s="12"/>
      <c r="Q111" s="12"/>
      <c r="R111" s="12"/>
    </row>
    <row r="112" spans="1:18" ht="15.95" customHeight="1" x14ac:dyDescent="0.25">
      <c r="A112" s="22">
        <v>4</v>
      </c>
      <c r="B112" s="19" t="s">
        <v>105</v>
      </c>
      <c r="C112" s="22" t="s">
        <v>831</v>
      </c>
      <c r="D112" s="22" t="s">
        <v>542</v>
      </c>
      <c r="E112" s="19" t="s">
        <v>958</v>
      </c>
      <c r="F112" s="80" t="s">
        <v>188</v>
      </c>
      <c r="G112" s="92" t="s">
        <v>742</v>
      </c>
      <c r="H112" s="95">
        <v>34325</v>
      </c>
      <c r="I112" s="19" t="str">
        <f t="shared" ref="I112:I128" ca="1" si="6">TEXT(TODAY()-H112,"y")&amp;" Tahun"</f>
        <v>31 Tahun</v>
      </c>
      <c r="J112" s="19" t="s">
        <v>39</v>
      </c>
      <c r="K112" s="22" t="s">
        <v>166</v>
      </c>
      <c r="L112" s="19" t="s">
        <v>255</v>
      </c>
      <c r="M112" s="55" t="s">
        <v>445</v>
      </c>
      <c r="N112" s="235">
        <v>43102</v>
      </c>
      <c r="P112" s="12"/>
      <c r="Q112" s="12"/>
      <c r="R112" s="12"/>
    </row>
    <row r="113" spans="1:18" ht="15.95" customHeight="1" x14ac:dyDescent="0.25">
      <c r="A113" s="22">
        <v>15</v>
      </c>
      <c r="B113" s="19" t="s">
        <v>121</v>
      </c>
      <c r="C113" s="22"/>
      <c r="D113" s="22" t="s">
        <v>542</v>
      </c>
      <c r="E113" s="19" t="s">
        <v>968</v>
      </c>
      <c r="F113" s="80" t="s">
        <v>189</v>
      </c>
      <c r="G113" s="92" t="s">
        <v>742</v>
      </c>
      <c r="H113" s="95">
        <v>34666</v>
      </c>
      <c r="I113" s="19" t="str">
        <f t="shared" ca="1" si="6"/>
        <v>30 Tahun</v>
      </c>
      <c r="J113" s="19" t="s">
        <v>39</v>
      </c>
      <c r="K113" s="22" t="s">
        <v>165</v>
      </c>
      <c r="L113" s="19"/>
      <c r="M113" s="236" t="s">
        <v>445</v>
      </c>
      <c r="N113" s="234">
        <v>43102</v>
      </c>
      <c r="P113" s="12"/>
      <c r="Q113" s="12"/>
      <c r="R113" s="12"/>
    </row>
    <row r="114" spans="1:18" ht="15.95" customHeight="1" x14ac:dyDescent="0.25">
      <c r="A114" s="22">
        <v>22</v>
      </c>
      <c r="B114" s="19" t="s">
        <v>120</v>
      </c>
      <c r="C114" s="22"/>
      <c r="D114" s="22" t="s">
        <v>753</v>
      </c>
      <c r="E114" s="19" t="s">
        <v>975</v>
      </c>
      <c r="F114" s="80" t="s">
        <v>189</v>
      </c>
      <c r="G114" s="92" t="s">
        <v>742</v>
      </c>
      <c r="H114" s="95">
        <v>35632</v>
      </c>
      <c r="I114" s="19" t="str">
        <f t="shared" ca="1" si="6"/>
        <v>28 Tahun</v>
      </c>
      <c r="J114" s="19" t="s">
        <v>39</v>
      </c>
      <c r="K114" s="22" t="s">
        <v>169</v>
      </c>
      <c r="L114" s="19" t="s">
        <v>258</v>
      </c>
      <c r="M114" s="55" t="s">
        <v>445</v>
      </c>
      <c r="N114" s="234">
        <v>43102</v>
      </c>
      <c r="P114" s="12"/>
      <c r="Q114" s="12"/>
      <c r="R114" s="12"/>
    </row>
    <row r="115" spans="1:18" ht="15.95" customHeight="1" x14ac:dyDescent="0.25">
      <c r="A115" s="22">
        <v>29</v>
      </c>
      <c r="B115" s="19" t="s">
        <v>125</v>
      </c>
      <c r="C115" s="22"/>
      <c r="D115" s="22" t="s">
        <v>753</v>
      </c>
      <c r="E115" s="19" t="s">
        <v>982</v>
      </c>
      <c r="F115" s="80" t="s">
        <v>189</v>
      </c>
      <c r="G115" s="92" t="s">
        <v>742</v>
      </c>
      <c r="H115" s="95">
        <v>36330</v>
      </c>
      <c r="I115" s="19" t="str">
        <f t="shared" ca="1" si="6"/>
        <v>26 Tahun</v>
      </c>
      <c r="J115" s="19" t="s">
        <v>39</v>
      </c>
      <c r="K115" s="22" t="s">
        <v>169</v>
      </c>
      <c r="L115" s="19" t="s">
        <v>222</v>
      </c>
      <c r="M115" s="55" t="s">
        <v>445</v>
      </c>
      <c r="N115" s="234">
        <v>43102</v>
      </c>
      <c r="P115" s="12"/>
      <c r="Q115" s="12"/>
      <c r="R115" s="12"/>
    </row>
    <row r="116" spans="1:18" ht="15.95" customHeight="1" x14ac:dyDescent="0.25">
      <c r="A116" s="22">
        <v>30</v>
      </c>
      <c r="B116" s="19" t="s">
        <v>128</v>
      </c>
      <c r="C116" s="22"/>
      <c r="D116" s="22" t="s">
        <v>753</v>
      </c>
      <c r="E116" s="19" t="s">
        <v>983</v>
      </c>
      <c r="F116" s="80" t="s">
        <v>189</v>
      </c>
      <c r="G116" s="92" t="s">
        <v>742</v>
      </c>
      <c r="H116" s="95">
        <v>36040</v>
      </c>
      <c r="I116" s="19" t="str">
        <f t="shared" ca="1" si="6"/>
        <v>27 Tahun</v>
      </c>
      <c r="J116" s="19" t="s">
        <v>39</v>
      </c>
      <c r="K116" s="22" t="s">
        <v>169</v>
      </c>
      <c r="L116" s="19" t="s">
        <v>267</v>
      </c>
      <c r="M116" s="55" t="s">
        <v>445</v>
      </c>
      <c r="N116" s="234">
        <v>43102</v>
      </c>
      <c r="P116" s="12"/>
      <c r="Q116" s="12"/>
      <c r="R116" s="12"/>
    </row>
    <row r="117" spans="1:18" ht="15.95" customHeight="1" x14ac:dyDescent="0.25">
      <c r="A117" s="22">
        <v>37</v>
      </c>
      <c r="B117" s="19" t="s">
        <v>129</v>
      </c>
      <c r="C117" s="22"/>
      <c r="D117" s="22" t="s">
        <v>753</v>
      </c>
      <c r="E117" s="19" t="s">
        <v>990</v>
      </c>
      <c r="F117" s="80" t="s">
        <v>189</v>
      </c>
      <c r="G117" s="92" t="s">
        <v>742</v>
      </c>
      <c r="H117" s="95">
        <v>36067</v>
      </c>
      <c r="I117" s="19" t="str">
        <f t="shared" ca="1" si="6"/>
        <v>27 Tahun</v>
      </c>
      <c r="J117" s="19" t="s">
        <v>39</v>
      </c>
      <c r="K117" s="22" t="s">
        <v>169</v>
      </c>
      <c r="L117" s="19" t="s">
        <v>239</v>
      </c>
      <c r="M117" s="55" t="s">
        <v>445</v>
      </c>
      <c r="N117" s="234">
        <v>43102</v>
      </c>
      <c r="P117" s="12"/>
      <c r="Q117" s="12"/>
      <c r="R117" s="12"/>
    </row>
    <row r="118" spans="1:18" ht="15.95" customHeight="1" x14ac:dyDescent="0.25">
      <c r="A118" s="22">
        <v>47</v>
      </c>
      <c r="B118" s="19" t="s">
        <v>127</v>
      </c>
      <c r="C118" s="22" t="s">
        <v>831</v>
      </c>
      <c r="D118" s="22" t="s">
        <v>753</v>
      </c>
      <c r="E118" s="19" t="s">
        <v>1000</v>
      </c>
      <c r="F118" s="80" t="s">
        <v>189</v>
      </c>
      <c r="G118" s="92" t="s">
        <v>758</v>
      </c>
      <c r="H118" s="95">
        <v>33588</v>
      </c>
      <c r="I118" s="19" t="str">
        <f t="shared" ca="1" si="6"/>
        <v>33 Tahun</v>
      </c>
      <c r="J118" s="19" t="s">
        <v>39</v>
      </c>
      <c r="K118" s="22" t="s">
        <v>166</v>
      </c>
      <c r="L118" s="19" t="s">
        <v>266</v>
      </c>
      <c r="M118" s="55" t="s">
        <v>445</v>
      </c>
      <c r="N118" s="234">
        <v>43102</v>
      </c>
      <c r="P118" s="12"/>
      <c r="Q118" s="12"/>
      <c r="R118" s="12"/>
    </row>
    <row r="119" spans="1:18" ht="15.95" customHeight="1" x14ac:dyDescent="0.25">
      <c r="A119" s="22">
        <v>54</v>
      </c>
      <c r="B119" s="19" t="s">
        <v>807</v>
      </c>
      <c r="C119" s="22"/>
      <c r="D119" s="22" t="s">
        <v>753</v>
      </c>
      <c r="E119" s="19" t="s">
        <v>1007</v>
      </c>
      <c r="F119" s="80" t="s">
        <v>189</v>
      </c>
      <c r="G119" s="92" t="s">
        <v>742</v>
      </c>
      <c r="H119" s="95">
        <v>35972</v>
      </c>
      <c r="I119" s="19" t="str">
        <f t="shared" ca="1" si="6"/>
        <v>27 Tahun</v>
      </c>
      <c r="J119" s="19" t="s">
        <v>39</v>
      </c>
      <c r="K119" s="22" t="s">
        <v>165</v>
      </c>
      <c r="L119" s="19" t="s">
        <v>225</v>
      </c>
      <c r="M119" s="55" t="s">
        <v>445</v>
      </c>
      <c r="N119" s="234">
        <v>43102</v>
      </c>
      <c r="P119" s="12"/>
      <c r="Q119" s="12"/>
      <c r="R119" s="12"/>
    </row>
    <row r="120" spans="1:18" ht="15.95" customHeight="1" x14ac:dyDescent="0.25">
      <c r="A120" s="22">
        <v>56</v>
      </c>
      <c r="B120" s="19" t="s">
        <v>124</v>
      </c>
      <c r="C120" s="22"/>
      <c r="D120" s="22" t="s">
        <v>753</v>
      </c>
      <c r="E120" s="19" t="s">
        <v>1009</v>
      </c>
      <c r="F120" s="80" t="s">
        <v>189</v>
      </c>
      <c r="G120" s="92" t="s">
        <v>742</v>
      </c>
      <c r="H120" s="95">
        <v>34741</v>
      </c>
      <c r="I120" s="19" t="str">
        <f t="shared" ca="1" si="6"/>
        <v>30 Tahun</v>
      </c>
      <c r="J120" s="108" t="s">
        <v>39</v>
      </c>
      <c r="K120" s="22" t="s">
        <v>165</v>
      </c>
      <c r="L120" s="19" t="s">
        <v>225</v>
      </c>
      <c r="M120" s="55" t="s">
        <v>445</v>
      </c>
      <c r="N120" s="234">
        <v>43102</v>
      </c>
      <c r="P120" s="12"/>
      <c r="Q120" s="12"/>
      <c r="R120" s="12"/>
    </row>
    <row r="121" spans="1:18" ht="15.95" customHeight="1" x14ac:dyDescent="0.25">
      <c r="A121" s="22">
        <v>65</v>
      </c>
      <c r="B121" s="19" t="s">
        <v>111</v>
      </c>
      <c r="C121" s="22"/>
      <c r="D121" s="22" t="s">
        <v>753</v>
      </c>
      <c r="E121" s="19" t="s">
        <v>1017</v>
      </c>
      <c r="F121" s="80" t="s">
        <v>189</v>
      </c>
      <c r="G121" s="92" t="s">
        <v>760</v>
      </c>
      <c r="H121" s="95">
        <v>33479</v>
      </c>
      <c r="I121" s="19" t="str">
        <f t="shared" ca="1" si="6"/>
        <v>34 Tahun</v>
      </c>
      <c r="J121" s="19" t="s">
        <v>195</v>
      </c>
      <c r="K121" s="22" t="s">
        <v>169</v>
      </c>
      <c r="L121" s="19" t="s">
        <v>239</v>
      </c>
      <c r="M121" s="55" t="s">
        <v>445</v>
      </c>
      <c r="N121" s="234">
        <v>43102</v>
      </c>
      <c r="P121" s="12"/>
      <c r="Q121" s="12"/>
      <c r="R121" s="12"/>
    </row>
    <row r="122" spans="1:18" ht="15.95" customHeight="1" x14ac:dyDescent="0.25">
      <c r="A122" s="22">
        <v>69</v>
      </c>
      <c r="B122" s="19" t="s">
        <v>108</v>
      </c>
      <c r="C122" s="22"/>
      <c r="D122" s="22" t="s">
        <v>753</v>
      </c>
      <c r="E122" s="19" t="s">
        <v>971</v>
      </c>
      <c r="F122" s="80" t="s">
        <v>189</v>
      </c>
      <c r="G122" s="92" t="s">
        <v>742</v>
      </c>
      <c r="H122" s="95">
        <v>34929</v>
      </c>
      <c r="I122" s="19" t="str">
        <f t="shared" ca="1" si="6"/>
        <v>30 Tahun</v>
      </c>
      <c r="J122" s="19" t="s">
        <v>39</v>
      </c>
      <c r="K122" s="22" t="s">
        <v>165</v>
      </c>
      <c r="L122" s="19" t="s">
        <v>225</v>
      </c>
      <c r="M122" s="55" t="s">
        <v>445</v>
      </c>
      <c r="N122" s="234">
        <v>43102</v>
      </c>
      <c r="P122" s="12"/>
      <c r="Q122" s="12"/>
      <c r="R122" s="12"/>
    </row>
    <row r="123" spans="1:18" ht="15.95" customHeight="1" x14ac:dyDescent="0.25">
      <c r="A123" s="22">
        <v>70</v>
      </c>
      <c r="B123" s="19" t="s">
        <v>116</v>
      </c>
      <c r="C123" s="22"/>
      <c r="D123" s="22" t="s">
        <v>753</v>
      </c>
      <c r="E123" s="19" t="s">
        <v>1021</v>
      </c>
      <c r="F123" s="80" t="s">
        <v>189</v>
      </c>
      <c r="G123" s="92" t="s">
        <v>742</v>
      </c>
      <c r="H123" s="95">
        <v>35696</v>
      </c>
      <c r="I123" s="19" t="str">
        <f t="shared" ca="1" si="6"/>
        <v>28 Tahun</v>
      </c>
      <c r="J123" s="19" t="s">
        <v>39</v>
      </c>
      <c r="K123" s="22" t="s">
        <v>169</v>
      </c>
      <c r="L123" s="19" t="s">
        <v>222</v>
      </c>
      <c r="M123" s="55" t="s">
        <v>445</v>
      </c>
      <c r="N123" s="234">
        <v>43102</v>
      </c>
      <c r="P123" s="12"/>
      <c r="Q123" s="12"/>
      <c r="R123" s="12"/>
    </row>
    <row r="124" spans="1:18" ht="15.95" customHeight="1" x14ac:dyDescent="0.25">
      <c r="A124" s="22">
        <v>84</v>
      </c>
      <c r="B124" s="19" t="s">
        <v>133</v>
      </c>
      <c r="C124" s="22"/>
      <c r="D124" s="22" t="s">
        <v>753</v>
      </c>
      <c r="E124" s="19" t="s">
        <v>1035</v>
      </c>
      <c r="F124" s="80" t="s">
        <v>189</v>
      </c>
      <c r="G124" s="92" t="s">
        <v>742</v>
      </c>
      <c r="H124" s="95">
        <v>34901</v>
      </c>
      <c r="I124" s="19" t="str">
        <f t="shared" ca="1" si="6"/>
        <v>30 Tahun</v>
      </c>
      <c r="J124" s="19" t="s">
        <v>39</v>
      </c>
      <c r="K124" s="22" t="s">
        <v>169</v>
      </c>
      <c r="L124" s="19" t="s">
        <v>222</v>
      </c>
      <c r="M124" s="55" t="s">
        <v>445</v>
      </c>
      <c r="N124" s="234">
        <v>43102</v>
      </c>
      <c r="P124" s="12"/>
      <c r="Q124" s="12"/>
      <c r="R124" s="12"/>
    </row>
    <row r="125" spans="1:18" ht="15.95" customHeight="1" x14ac:dyDescent="0.25">
      <c r="A125" s="22">
        <v>91</v>
      </c>
      <c r="B125" s="19" t="s">
        <v>109</v>
      </c>
      <c r="C125" s="22"/>
      <c r="D125" s="22" t="s">
        <v>753</v>
      </c>
      <c r="E125" s="19" t="s">
        <v>1042</v>
      </c>
      <c r="F125" s="80" t="s">
        <v>189</v>
      </c>
      <c r="G125" s="92" t="s">
        <v>742</v>
      </c>
      <c r="H125" s="95">
        <v>35112</v>
      </c>
      <c r="I125" s="19" t="str">
        <f t="shared" ca="1" si="6"/>
        <v>29 Tahun</v>
      </c>
      <c r="J125" s="19" t="s">
        <v>39</v>
      </c>
      <c r="K125" s="22" t="s">
        <v>169</v>
      </c>
      <c r="L125" s="19"/>
      <c r="M125" s="55" t="s">
        <v>445</v>
      </c>
      <c r="N125" s="235">
        <v>43102</v>
      </c>
      <c r="P125" s="12"/>
      <c r="Q125" s="12"/>
      <c r="R125" s="12"/>
    </row>
    <row r="126" spans="1:18" ht="15.95" customHeight="1" x14ac:dyDescent="0.25">
      <c r="A126" s="22">
        <v>134</v>
      </c>
      <c r="B126" s="19" t="s">
        <v>113</v>
      </c>
      <c r="C126" s="22" t="s">
        <v>860</v>
      </c>
      <c r="D126" s="22" t="s">
        <v>753</v>
      </c>
      <c r="E126" s="19" t="s">
        <v>1083</v>
      </c>
      <c r="F126" s="80" t="s">
        <v>189</v>
      </c>
      <c r="G126" s="92" t="s">
        <v>742</v>
      </c>
      <c r="H126" s="95">
        <v>34142</v>
      </c>
      <c r="I126" s="19" t="str">
        <f t="shared" ca="1" si="6"/>
        <v>32 Tahun</v>
      </c>
      <c r="J126" s="19" t="s">
        <v>39</v>
      </c>
      <c r="K126" s="22" t="s">
        <v>167</v>
      </c>
      <c r="L126" s="19" t="s">
        <v>224</v>
      </c>
      <c r="M126" s="240" t="s">
        <v>445</v>
      </c>
      <c r="N126" s="235">
        <v>43102</v>
      </c>
      <c r="O126" s="12"/>
      <c r="P126" s="12"/>
      <c r="Q126" s="12"/>
      <c r="R126" s="12"/>
    </row>
    <row r="127" spans="1:18" ht="15.95" customHeight="1" x14ac:dyDescent="0.25">
      <c r="A127" s="22">
        <v>146</v>
      </c>
      <c r="B127" s="19" t="s">
        <v>110</v>
      </c>
      <c r="C127" s="22"/>
      <c r="D127" s="22" t="s">
        <v>542</v>
      </c>
      <c r="E127" s="19" t="s">
        <v>1094</v>
      </c>
      <c r="F127" s="80" t="s">
        <v>189</v>
      </c>
      <c r="G127" s="92" t="s">
        <v>742</v>
      </c>
      <c r="H127" s="95">
        <v>36500</v>
      </c>
      <c r="I127" s="19" t="str">
        <f t="shared" ca="1" si="6"/>
        <v>25 Tahun</v>
      </c>
      <c r="J127" s="19" t="s">
        <v>39</v>
      </c>
      <c r="K127" s="22" t="s">
        <v>165</v>
      </c>
      <c r="L127" s="19" t="s">
        <v>225</v>
      </c>
      <c r="M127" s="55" t="s">
        <v>543</v>
      </c>
      <c r="N127" s="234">
        <v>43102</v>
      </c>
      <c r="P127" s="12"/>
      <c r="Q127" s="12"/>
      <c r="R127" s="12"/>
    </row>
    <row r="128" spans="1:18" ht="15.95" customHeight="1" x14ac:dyDescent="0.25">
      <c r="A128" s="22">
        <v>32</v>
      </c>
      <c r="B128" s="31" t="s">
        <v>391</v>
      </c>
      <c r="C128" s="22"/>
      <c r="D128" s="22" t="s">
        <v>753</v>
      </c>
      <c r="E128" s="31" t="s">
        <v>927</v>
      </c>
      <c r="F128" s="241" t="s">
        <v>189</v>
      </c>
      <c r="G128" s="278" t="s">
        <v>742</v>
      </c>
      <c r="H128" s="95">
        <v>35281</v>
      </c>
      <c r="I128" s="31" t="str">
        <f t="shared" ca="1" si="6"/>
        <v>29 Tahun</v>
      </c>
      <c r="J128" s="19" t="s">
        <v>39</v>
      </c>
      <c r="K128" s="22" t="s">
        <v>169</v>
      </c>
      <c r="L128" s="19" t="s">
        <v>222</v>
      </c>
      <c r="M128" s="22" t="s">
        <v>473</v>
      </c>
      <c r="N128" s="283">
        <v>43102</v>
      </c>
      <c r="P128" s="12"/>
      <c r="Q128" s="12"/>
      <c r="R128" s="12"/>
    </row>
    <row r="129" spans="1:18" ht="15.95" customHeight="1" x14ac:dyDescent="0.25">
      <c r="A129" s="22">
        <v>4</v>
      </c>
      <c r="B129" s="19" t="s">
        <v>139</v>
      </c>
      <c r="C129" s="22" t="s">
        <v>822</v>
      </c>
      <c r="D129" s="22" t="s">
        <v>542</v>
      </c>
      <c r="E129" s="19" t="s">
        <v>836</v>
      </c>
      <c r="F129" s="80" t="s">
        <v>190</v>
      </c>
      <c r="G129" s="92" t="s">
        <v>742</v>
      </c>
      <c r="H129" s="95">
        <v>33937</v>
      </c>
      <c r="I129" s="19" t="str">
        <f ca="1">TEXT(TODAY()-H129,"Y")&amp;" Tahun"</f>
        <v>32 Tahun</v>
      </c>
      <c r="J129" s="19" t="s">
        <v>39</v>
      </c>
      <c r="K129" s="22" t="s">
        <v>166</v>
      </c>
      <c r="L129" s="19" t="s">
        <v>274</v>
      </c>
      <c r="M129" s="28" t="s">
        <v>481</v>
      </c>
      <c r="N129" s="234">
        <v>43374</v>
      </c>
      <c r="P129" s="12"/>
      <c r="Q129" s="12"/>
      <c r="R129" s="12"/>
    </row>
    <row r="130" spans="1:18" ht="15.95" customHeight="1" x14ac:dyDescent="0.25">
      <c r="A130" s="22">
        <v>6</v>
      </c>
      <c r="B130" s="19" t="s">
        <v>302</v>
      </c>
      <c r="C130" s="22" t="s">
        <v>825</v>
      </c>
      <c r="D130" s="22" t="s">
        <v>542</v>
      </c>
      <c r="E130" s="19" t="s">
        <v>838</v>
      </c>
      <c r="F130" s="80" t="s">
        <v>191</v>
      </c>
      <c r="G130" s="92" t="s">
        <v>742</v>
      </c>
      <c r="H130" s="95">
        <v>34225</v>
      </c>
      <c r="I130" s="19" t="str">
        <f ca="1">TEXT(TODAY()-H130,"Y")&amp;" Tahun"</f>
        <v>32 Tahun</v>
      </c>
      <c r="J130" s="19" t="s">
        <v>39</v>
      </c>
      <c r="K130" s="22" t="s">
        <v>166</v>
      </c>
      <c r="L130" s="19" t="s">
        <v>243</v>
      </c>
      <c r="M130" s="28" t="s">
        <v>481</v>
      </c>
      <c r="N130" s="235">
        <v>43374</v>
      </c>
      <c r="P130" s="12"/>
      <c r="Q130" s="12"/>
      <c r="R130" s="12"/>
    </row>
    <row r="131" spans="1:18" ht="15.95" customHeight="1" x14ac:dyDescent="0.25">
      <c r="A131" s="22">
        <v>11</v>
      </c>
      <c r="B131" s="19" t="s">
        <v>155</v>
      </c>
      <c r="C131" s="22"/>
      <c r="D131" s="22" t="s">
        <v>753</v>
      </c>
      <c r="E131" s="19" t="s">
        <v>843</v>
      </c>
      <c r="F131" s="80" t="s">
        <v>190</v>
      </c>
      <c r="G131" s="92" t="s">
        <v>749</v>
      </c>
      <c r="H131" s="95">
        <v>34718</v>
      </c>
      <c r="I131" s="19" t="str">
        <f ca="1">TEXT(TODAY()-H131,"Y")&amp;" Tahun"</f>
        <v>30 Tahun</v>
      </c>
      <c r="J131" s="19" t="s">
        <v>39</v>
      </c>
      <c r="K131" s="22" t="s">
        <v>169</v>
      </c>
      <c r="L131" s="19" t="s">
        <v>276</v>
      </c>
      <c r="M131" s="28" t="s">
        <v>481</v>
      </c>
      <c r="N131" s="234">
        <v>43374</v>
      </c>
      <c r="P131" s="12"/>
      <c r="Q131" s="12"/>
      <c r="R131" s="12"/>
    </row>
    <row r="132" spans="1:18" ht="15.95" customHeight="1" x14ac:dyDescent="0.25">
      <c r="A132" s="22">
        <v>14</v>
      </c>
      <c r="B132" s="19" t="s">
        <v>147</v>
      </c>
      <c r="C132" s="22"/>
      <c r="D132" s="22" t="s">
        <v>753</v>
      </c>
      <c r="E132" s="19" t="s">
        <v>846</v>
      </c>
      <c r="F132" s="80" t="s">
        <v>190</v>
      </c>
      <c r="G132" s="92" t="s">
        <v>742</v>
      </c>
      <c r="H132" s="95">
        <v>33326</v>
      </c>
      <c r="I132" s="19" t="str">
        <f ca="1">TEXT(TODAY()-H132,"Y")&amp;" Tahun"</f>
        <v>34 Tahun</v>
      </c>
      <c r="J132" s="108" t="s">
        <v>39</v>
      </c>
      <c r="K132" s="22" t="s">
        <v>169</v>
      </c>
      <c r="L132" s="19" t="s">
        <v>222</v>
      </c>
      <c r="M132" s="28" t="s">
        <v>481</v>
      </c>
      <c r="N132" s="235">
        <v>43374</v>
      </c>
      <c r="P132" s="12"/>
      <c r="Q132" s="12"/>
      <c r="R132" s="12"/>
    </row>
    <row r="133" spans="1:18" ht="15.95" customHeight="1" x14ac:dyDescent="0.25">
      <c r="A133" s="22">
        <v>15</v>
      </c>
      <c r="B133" s="19" t="s">
        <v>800</v>
      </c>
      <c r="C133" s="22" t="s">
        <v>824</v>
      </c>
      <c r="D133" s="22" t="s">
        <v>753</v>
      </c>
      <c r="E133" s="19" t="s">
        <v>877</v>
      </c>
      <c r="F133" s="80" t="s">
        <v>189</v>
      </c>
      <c r="G133" s="92" t="s">
        <v>742</v>
      </c>
      <c r="H133" s="95">
        <v>31881</v>
      </c>
      <c r="I133" s="19" t="str">
        <f t="shared" ref="I133:I164" ca="1" si="7">TEXT(TODAY()-H133,"y")&amp;" Tahun"</f>
        <v>38 Tahun</v>
      </c>
      <c r="J133" s="19" t="s">
        <v>194</v>
      </c>
      <c r="K133" s="22" t="s">
        <v>166</v>
      </c>
      <c r="L133" s="19" t="s">
        <v>270</v>
      </c>
      <c r="M133" s="55" t="s">
        <v>485</v>
      </c>
      <c r="N133" s="285">
        <f>DATE(2018,10,1)</f>
        <v>43374</v>
      </c>
      <c r="P133" s="12"/>
      <c r="Q133" s="12"/>
      <c r="R133" s="12"/>
    </row>
    <row r="134" spans="1:18" ht="15.95" customHeight="1" x14ac:dyDescent="0.25">
      <c r="A134" s="22">
        <v>19</v>
      </c>
      <c r="B134" s="19" t="s">
        <v>321</v>
      </c>
      <c r="C134" s="22"/>
      <c r="D134" s="22" t="s">
        <v>753</v>
      </c>
      <c r="E134" s="19" t="s">
        <v>880</v>
      </c>
      <c r="F134" s="80" t="s">
        <v>191</v>
      </c>
      <c r="G134" s="92" t="s">
        <v>742</v>
      </c>
      <c r="H134" s="95">
        <v>34295</v>
      </c>
      <c r="I134" s="19" t="str">
        <f t="shared" ca="1" si="7"/>
        <v>31 Tahun</v>
      </c>
      <c r="J134" s="19" t="s">
        <v>39</v>
      </c>
      <c r="K134" s="22" t="s">
        <v>169</v>
      </c>
      <c r="L134" s="19" t="s">
        <v>222</v>
      </c>
      <c r="M134" s="55" t="s">
        <v>485</v>
      </c>
      <c r="N134" s="285">
        <f>DATE(2018,10,1)</f>
        <v>43374</v>
      </c>
      <c r="P134" s="12"/>
      <c r="Q134" s="12"/>
      <c r="R134" s="12"/>
    </row>
    <row r="135" spans="1:18" ht="15.95" customHeight="1" x14ac:dyDescent="0.25">
      <c r="A135" s="22">
        <v>28</v>
      </c>
      <c r="B135" s="19" t="s">
        <v>301</v>
      </c>
      <c r="C135" s="22"/>
      <c r="D135" s="22" t="s">
        <v>753</v>
      </c>
      <c r="E135" s="19" t="s">
        <v>889</v>
      </c>
      <c r="F135" s="80" t="s">
        <v>191</v>
      </c>
      <c r="G135" s="92" t="s">
        <v>742</v>
      </c>
      <c r="H135" s="95">
        <v>34410</v>
      </c>
      <c r="I135" s="19" t="str">
        <f t="shared" ca="1" si="7"/>
        <v>31 Tahun</v>
      </c>
      <c r="J135" s="19" t="s">
        <v>39</v>
      </c>
      <c r="K135" s="22" t="s">
        <v>169</v>
      </c>
      <c r="L135" s="19" t="s">
        <v>222</v>
      </c>
      <c r="M135" s="55" t="s">
        <v>485</v>
      </c>
      <c r="N135" s="285">
        <f>DATE(2018,10,1)</f>
        <v>43374</v>
      </c>
      <c r="P135" s="12"/>
      <c r="Q135" s="12"/>
      <c r="R135" s="12"/>
    </row>
    <row r="136" spans="1:18" ht="15.95" customHeight="1" x14ac:dyDescent="0.25">
      <c r="A136" s="22">
        <v>29</v>
      </c>
      <c r="B136" s="19" t="s">
        <v>150</v>
      </c>
      <c r="C136" s="22"/>
      <c r="D136" s="22" t="s">
        <v>753</v>
      </c>
      <c r="E136" s="19" t="s">
        <v>890</v>
      </c>
      <c r="F136" s="80" t="s">
        <v>190</v>
      </c>
      <c r="G136" s="92" t="s">
        <v>742</v>
      </c>
      <c r="H136" s="95">
        <v>30706</v>
      </c>
      <c r="I136" s="19" t="str">
        <f t="shared" ca="1" si="7"/>
        <v>41 Tahun</v>
      </c>
      <c r="J136" s="108" t="s">
        <v>39</v>
      </c>
      <c r="K136" s="22" t="s">
        <v>169</v>
      </c>
      <c r="L136" s="19" t="s">
        <v>222</v>
      </c>
      <c r="M136" s="55" t="s">
        <v>485</v>
      </c>
      <c r="N136" s="286">
        <f>DATE(2018,10,1)</f>
        <v>43374</v>
      </c>
      <c r="P136" s="12"/>
      <c r="Q136" s="12"/>
      <c r="R136" s="12"/>
    </row>
    <row r="137" spans="1:18" ht="15.95" customHeight="1" x14ac:dyDescent="0.25">
      <c r="A137" s="22">
        <v>2</v>
      </c>
      <c r="B137" s="19" t="s">
        <v>177</v>
      </c>
      <c r="C137" s="22"/>
      <c r="D137" s="22" t="s">
        <v>542</v>
      </c>
      <c r="E137" s="19" t="s">
        <v>956</v>
      </c>
      <c r="F137" s="80" t="s">
        <v>191</v>
      </c>
      <c r="G137" s="92" t="s">
        <v>742</v>
      </c>
      <c r="H137" s="95">
        <v>36777</v>
      </c>
      <c r="I137" s="19" t="str">
        <f t="shared" ca="1" si="7"/>
        <v>25 Tahun</v>
      </c>
      <c r="J137" s="19" t="s">
        <v>39</v>
      </c>
      <c r="K137" s="22" t="s">
        <v>169</v>
      </c>
      <c r="L137" s="19" t="s">
        <v>281</v>
      </c>
      <c r="M137" s="55" t="s">
        <v>445</v>
      </c>
      <c r="N137" s="234">
        <v>43374</v>
      </c>
      <c r="P137" s="12"/>
      <c r="Q137" s="12"/>
      <c r="R137" s="12"/>
    </row>
    <row r="138" spans="1:18" ht="15.95" customHeight="1" x14ac:dyDescent="0.25">
      <c r="A138" s="22">
        <v>5</v>
      </c>
      <c r="B138" s="19" t="s">
        <v>306</v>
      </c>
      <c r="C138" s="22"/>
      <c r="D138" s="22" t="s">
        <v>542</v>
      </c>
      <c r="E138" s="19" t="s">
        <v>959</v>
      </c>
      <c r="F138" s="80" t="s">
        <v>191</v>
      </c>
      <c r="G138" s="92" t="s">
        <v>742</v>
      </c>
      <c r="H138" s="95">
        <v>36755</v>
      </c>
      <c r="I138" s="19" t="str">
        <f t="shared" ca="1" si="7"/>
        <v>25 Tahun</v>
      </c>
      <c r="J138" s="19" t="s">
        <v>39</v>
      </c>
      <c r="K138" s="22" t="s">
        <v>240</v>
      </c>
      <c r="L138" s="19" t="s">
        <v>228</v>
      </c>
      <c r="M138" s="55" t="s">
        <v>445</v>
      </c>
      <c r="N138" s="234">
        <v>43374</v>
      </c>
      <c r="P138" s="12"/>
      <c r="Q138" s="12"/>
      <c r="R138" s="12"/>
    </row>
    <row r="139" spans="1:18" ht="15.95" customHeight="1" x14ac:dyDescent="0.25">
      <c r="A139" s="22">
        <v>6</v>
      </c>
      <c r="B139" s="19" t="s">
        <v>154</v>
      </c>
      <c r="C139" s="22" t="s">
        <v>1107</v>
      </c>
      <c r="D139" s="22" t="s">
        <v>542</v>
      </c>
      <c r="E139" s="19" t="s">
        <v>960</v>
      </c>
      <c r="F139" s="80" t="s">
        <v>191</v>
      </c>
      <c r="G139" s="92" t="s">
        <v>742</v>
      </c>
      <c r="H139" s="95">
        <v>34460</v>
      </c>
      <c r="I139" s="19" t="str">
        <f t="shared" ca="1" si="7"/>
        <v>31 Tahun</v>
      </c>
      <c r="J139" s="108" t="s">
        <v>39</v>
      </c>
      <c r="K139" s="22" t="s">
        <v>166</v>
      </c>
      <c r="L139" s="19" t="s">
        <v>280</v>
      </c>
      <c r="M139" s="55" t="s">
        <v>445</v>
      </c>
      <c r="N139" s="234">
        <v>43374</v>
      </c>
      <c r="O139" s="12"/>
      <c r="P139" s="12"/>
      <c r="Q139" s="12"/>
      <c r="R139" s="12"/>
    </row>
    <row r="140" spans="1:18" ht="15.95" customHeight="1" x14ac:dyDescent="0.25">
      <c r="A140" s="22">
        <v>7</v>
      </c>
      <c r="B140" s="19" t="s">
        <v>1105</v>
      </c>
      <c r="C140" s="22" t="s">
        <v>831</v>
      </c>
      <c r="D140" s="22" t="s">
        <v>542</v>
      </c>
      <c r="E140" s="19" t="s">
        <v>961</v>
      </c>
      <c r="F140" s="80" t="s">
        <v>190</v>
      </c>
      <c r="G140" s="92" t="s">
        <v>742</v>
      </c>
      <c r="H140" s="95">
        <v>30318</v>
      </c>
      <c r="I140" s="19" t="str">
        <f t="shared" ca="1" si="7"/>
        <v>42 Tahun</v>
      </c>
      <c r="J140" s="108" t="s">
        <v>39</v>
      </c>
      <c r="K140" s="22" t="s">
        <v>166</v>
      </c>
      <c r="L140" s="19" t="s">
        <v>275</v>
      </c>
      <c r="M140" s="55" t="s">
        <v>445</v>
      </c>
      <c r="N140" s="235">
        <v>43374</v>
      </c>
      <c r="O140" s="12"/>
      <c r="P140" s="12"/>
      <c r="Q140" s="12"/>
      <c r="R140" s="12"/>
    </row>
    <row r="141" spans="1:18" ht="15.95" customHeight="1" x14ac:dyDescent="0.25">
      <c r="A141" s="22">
        <v>23</v>
      </c>
      <c r="B141" s="19" t="s">
        <v>138</v>
      </c>
      <c r="C141" s="22"/>
      <c r="D141" s="22" t="s">
        <v>753</v>
      </c>
      <c r="E141" s="19" t="s">
        <v>976</v>
      </c>
      <c r="F141" s="80" t="s">
        <v>190</v>
      </c>
      <c r="G141" s="92" t="s">
        <v>742</v>
      </c>
      <c r="H141" s="95">
        <v>35652</v>
      </c>
      <c r="I141" s="19" t="str">
        <f t="shared" ca="1" si="7"/>
        <v>28 Tahun</v>
      </c>
      <c r="J141" s="19" t="s">
        <v>39</v>
      </c>
      <c r="K141" s="22" t="s">
        <v>169</v>
      </c>
      <c r="L141" s="19" t="s">
        <v>222</v>
      </c>
      <c r="M141" s="55" t="s">
        <v>445</v>
      </c>
      <c r="N141" s="235">
        <v>43374</v>
      </c>
      <c r="O141" s="12"/>
      <c r="P141" s="12"/>
      <c r="Q141" s="12"/>
      <c r="R141" s="12"/>
    </row>
    <row r="142" spans="1:18" ht="15.95" customHeight="1" x14ac:dyDescent="0.25">
      <c r="A142" s="22">
        <v>31</v>
      </c>
      <c r="B142" s="19" t="s">
        <v>131</v>
      </c>
      <c r="C142" s="22"/>
      <c r="D142" s="22" t="s">
        <v>753</v>
      </c>
      <c r="E142" s="19" t="s">
        <v>984</v>
      </c>
      <c r="F142" s="80" t="s">
        <v>189</v>
      </c>
      <c r="G142" s="92" t="s">
        <v>742</v>
      </c>
      <c r="H142" s="95">
        <v>35556</v>
      </c>
      <c r="I142" s="19" t="str">
        <f t="shared" ca="1" si="7"/>
        <v>28 Tahun</v>
      </c>
      <c r="J142" s="19" t="s">
        <v>39</v>
      </c>
      <c r="K142" s="22" t="s">
        <v>165</v>
      </c>
      <c r="L142" s="19" t="s">
        <v>225</v>
      </c>
      <c r="M142" s="55" t="s">
        <v>445</v>
      </c>
      <c r="N142" s="235">
        <v>43374</v>
      </c>
      <c r="O142" s="12"/>
      <c r="P142" s="12"/>
      <c r="Q142" s="12"/>
      <c r="R142" s="12"/>
    </row>
    <row r="143" spans="1:18" ht="15.95" customHeight="1" x14ac:dyDescent="0.25">
      <c r="A143" s="22">
        <v>33</v>
      </c>
      <c r="B143" s="19" t="s">
        <v>160</v>
      </c>
      <c r="C143" s="22" t="s">
        <v>860</v>
      </c>
      <c r="D143" s="22" t="s">
        <v>753</v>
      </c>
      <c r="E143" s="19" t="s">
        <v>986</v>
      </c>
      <c r="F143" s="80" t="s">
        <v>191</v>
      </c>
      <c r="G143" s="92" t="s">
        <v>742</v>
      </c>
      <c r="H143" s="95">
        <v>33662</v>
      </c>
      <c r="I143" s="19" t="str">
        <f t="shared" ca="1" si="7"/>
        <v>33 Tahun</v>
      </c>
      <c r="J143" s="108" t="s">
        <v>39</v>
      </c>
      <c r="K143" s="22" t="s">
        <v>167</v>
      </c>
      <c r="L143" s="19" t="s">
        <v>224</v>
      </c>
      <c r="M143" s="55" t="s">
        <v>445</v>
      </c>
      <c r="N143" s="235">
        <v>43374</v>
      </c>
      <c r="O143" s="12"/>
      <c r="P143" s="12"/>
      <c r="Q143" s="12"/>
      <c r="R143" s="12"/>
    </row>
    <row r="144" spans="1:18" ht="15.95" customHeight="1" x14ac:dyDescent="0.25">
      <c r="A144" s="22">
        <v>35</v>
      </c>
      <c r="B144" s="19" t="s">
        <v>132</v>
      </c>
      <c r="C144" s="22"/>
      <c r="D144" s="22" t="s">
        <v>753</v>
      </c>
      <c r="E144" s="19" t="s">
        <v>988</v>
      </c>
      <c r="F144" s="80" t="s">
        <v>189</v>
      </c>
      <c r="G144" s="92" t="s">
        <v>742</v>
      </c>
      <c r="H144" s="95">
        <v>32214</v>
      </c>
      <c r="I144" s="19" t="str">
        <f t="shared" ca="1" si="7"/>
        <v>37 Tahun</v>
      </c>
      <c r="J144" s="19" t="s">
        <v>39</v>
      </c>
      <c r="K144" s="22" t="s">
        <v>169</v>
      </c>
      <c r="L144" s="19" t="s">
        <v>222</v>
      </c>
      <c r="M144" s="55" t="s">
        <v>445</v>
      </c>
      <c r="N144" s="235">
        <v>43374</v>
      </c>
      <c r="O144" s="12"/>
      <c r="P144" s="12"/>
      <c r="Q144" s="12"/>
      <c r="R144" s="12"/>
    </row>
    <row r="145" spans="1:18" ht="15.95" customHeight="1" x14ac:dyDescent="0.25">
      <c r="A145" s="22">
        <v>38</v>
      </c>
      <c r="B145" s="19" t="s">
        <v>136</v>
      </c>
      <c r="C145" s="22"/>
      <c r="D145" s="22" t="s">
        <v>753</v>
      </c>
      <c r="E145" s="19" t="s">
        <v>991</v>
      </c>
      <c r="F145" s="80" t="s">
        <v>190</v>
      </c>
      <c r="G145" s="92" t="s">
        <v>742</v>
      </c>
      <c r="H145" s="95">
        <v>34374</v>
      </c>
      <c r="I145" s="19" t="str">
        <f t="shared" ca="1" si="7"/>
        <v>31 Tahun</v>
      </c>
      <c r="J145" s="19" t="s">
        <v>39</v>
      </c>
      <c r="K145" s="22" t="s">
        <v>169</v>
      </c>
      <c r="L145" s="19" t="s">
        <v>222</v>
      </c>
      <c r="M145" s="55" t="s">
        <v>445</v>
      </c>
      <c r="N145" s="235">
        <v>43374</v>
      </c>
      <c r="P145" s="12"/>
      <c r="Q145" s="12"/>
      <c r="R145" s="12"/>
    </row>
    <row r="146" spans="1:18" ht="15.95" customHeight="1" x14ac:dyDescent="0.25">
      <c r="A146" s="22">
        <v>39</v>
      </c>
      <c r="B146" s="19" t="s">
        <v>149</v>
      </c>
      <c r="C146" s="22" t="s">
        <v>860</v>
      </c>
      <c r="D146" s="22" t="s">
        <v>753</v>
      </c>
      <c r="E146" s="19" t="s">
        <v>992</v>
      </c>
      <c r="F146" s="80" t="s">
        <v>190</v>
      </c>
      <c r="G146" s="92" t="s">
        <v>742</v>
      </c>
      <c r="H146" s="95">
        <v>34358</v>
      </c>
      <c r="I146" s="19" t="str">
        <f t="shared" ca="1" si="7"/>
        <v>31 Tahun</v>
      </c>
      <c r="J146" s="108" t="s">
        <v>39</v>
      </c>
      <c r="K146" s="22" t="s">
        <v>167</v>
      </c>
      <c r="L146" s="19" t="s">
        <v>230</v>
      </c>
      <c r="M146" s="55" t="s">
        <v>445</v>
      </c>
      <c r="N146" s="235">
        <v>43374</v>
      </c>
      <c r="P146" s="12"/>
      <c r="Q146" s="12"/>
      <c r="R146" s="12"/>
    </row>
    <row r="147" spans="1:18" ht="15.95" customHeight="1" x14ac:dyDescent="0.25">
      <c r="A147" s="22">
        <v>40</v>
      </c>
      <c r="B147" s="19" t="s">
        <v>152</v>
      </c>
      <c r="C147" s="22"/>
      <c r="D147" s="22" t="s">
        <v>753</v>
      </c>
      <c r="E147" s="19" t="s">
        <v>993</v>
      </c>
      <c r="F147" s="80" t="s">
        <v>191</v>
      </c>
      <c r="G147" s="92" t="s">
        <v>742</v>
      </c>
      <c r="H147" s="95">
        <v>30645</v>
      </c>
      <c r="I147" s="19" t="str">
        <f t="shared" ca="1" si="7"/>
        <v>41 Tahun</v>
      </c>
      <c r="J147" s="108" t="s">
        <v>39</v>
      </c>
      <c r="K147" s="22" t="s">
        <v>166</v>
      </c>
      <c r="L147" s="19" t="s">
        <v>279</v>
      </c>
      <c r="M147" s="55" t="s">
        <v>445</v>
      </c>
      <c r="N147" s="235">
        <v>43374</v>
      </c>
      <c r="O147" s="12"/>
      <c r="P147" s="12"/>
      <c r="Q147" s="12"/>
      <c r="R147" s="12"/>
    </row>
    <row r="148" spans="1:18" ht="15.95" customHeight="1" x14ac:dyDescent="0.25">
      <c r="A148" s="22">
        <v>41</v>
      </c>
      <c r="B148" s="19" t="s">
        <v>176</v>
      </c>
      <c r="C148" s="22"/>
      <c r="D148" s="22" t="s">
        <v>753</v>
      </c>
      <c r="E148" s="19" t="s">
        <v>994</v>
      </c>
      <c r="F148" s="80" t="s">
        <v>191</v>
      </c>
      <c r="G148" s="92" t="s">
        <v>742</v>
      </c>
      <c r="H148" s="95">
        <v>36356</v>
      </c>
      <c r="I148" s="19" t="str">
        <f t="shared" ca="1" si="7"/>
        <v>26 Tahun</v>
      </c>
      <c r="J148" s="19" t="s">
        <v>39</v>
      </c>
      <c r="K148" s="22" t="s">
        <v>165</v>
      </c>
      <c r="L148" s="19" t="s">
        <v>228</v>
      </c>
      <c r="M148" s="55" t="s">
        <v>445</v>
      </c>
      <c r="N148" s="234">
        <v>43374</v>
      </c>
      <c r="O148" s="12"/>
      <c r="P148" s="12"/>
      <c r="Q148" s="12"/>
      <c r="R148" s="12"/>
    </row>
    <row r="149" spans="1:18" ht="15.95" customHeight="1" x14ac:dyDescent="0.25">
      <c r="A149" s="22">
        <v>42</v>
      </c>
      <c r="B149" s="19" t="s">
        <v>204</v>
      </c>
      <c r="C149" s="22"/>
      <c r="D149" s="22" t="s">
        <v>753</v>
      </c>
      <c r="E149" s="19" t="s">
        <v>995</v>
      </c>
      <c r="F149" s="80" t="s">
        <v>191</v>
      </c>
      <c r="G149" s="92" t="s">
        <v>742</v>
      </c>
      <c r="H149" s="95">
        <v>36415</v>
      </c>
      <c r="I149" s="19" t="str">
        <f t="shared" ca="1" si="7"/>
        <v>26 Tahun</v>
      </c>
      <c r="J149" s="19" t="s">
        <v>39</v>
      </c>
      <c r="K149" s="22" t="s">
        <v>169</v>
      </c>
      <c r="L149" s="19" t="s">
        <v>239</v>
      </c>
      <c r="M149" s="55" t="s">
        <v>445</v>
      </c>
      <c r="N149" s="235">
        <v>43374</v>
      </c>
      <c r="O149" s="12"/>
      <c r="P149" s="12"/>
      <c r="Q149" s="12"/>
      <c r="R149" s="12"/>
    </row>
    <row r="150" spans="1:18" ht="15.95" customHeight="1" x14ac:dyDescent="0.25">
      <c r="A150" s="22">
        <v>43</v>
      </c>
      <c r="B150" s="19" t="s">
        <v>300</v>
      </c>
      <c r="C150" s="22"/>
      <c r="D150" s="22" t="s">
        <v>753</v>
      </c>
      <c r="E150" s="19" t="s">
        <v>996</v>
      </c>
      <c r="F150" s="80" t="s">
        <v>191</v>
      </c>
      <c r="G150" s="92" t="s">
        <v>749</v>
      </c>
      <c r="H150" s="95">
        <v>34096</v>
      </c>
      <c r="I150" s="19" t="str">
        <f t="shared" ca="1" si="7"/>
        <v>32 Tahun</v>
      </c>
      <c r="J150" s="19" t="s">
        <v>39</v>
      </c>
      <c r="K150" s="22" t="s">
        <v>165</v>
      </c>
      <c r="L150" s="19" t="s">
        <v>228</v>
      </c>
      <c r="M150" s="55" t="s">
        <v>445</v>
      </c>
      <c r="N150" s="235">
        <v>43374</v>
      </c>
      <c r="O150" s="12"/>
      <c r="P150" s="12"/>
      <c r="Q150" s="12"/>
      <c r="R150" s="12"/>
    </row>
    <row r="151" spans="1:18" ht="15.95" customHeight="1" x14ac:dyDescent="0.25">
      <c r="A151" s="22">
        <v>48</v>
      </c>
      <c r="B151" s="19" t="s">
        <v>1112</v>
      </c>
      <c r="C151" s="22" t="s">
        <v>898</v>
      </c>
      <c r="D151" s="22" t="s">
        <v>753</v>
      </c>
      <c r="E151" s="19" t="s">
        <v>1001</v>
      </c>
      <c r="F151" s="80" t="s">
        <v>190</v>
      </c>
      <c r="G151" s="92" t="s">
        <v>759</v>
      </c>
      <c r="H151" s="95">
        <v>31682</v>
      </c>
      <c r="I151" s="19" t="str">
        <f t="shared" ca="1" si="7"/>
        <v>39 Tahun</v>
      </c>
      <c r="J151" s="108" t="s">
        <v>39</v>
      </c>
      <c r="K151" s="22" t="s">
        <v>166</v>
      </c>
      <c r="L151" s="19" t="s">
        <v>245</v>
      </c>
      <c r="M151" s="55" t="s">
        <v>445</v>
      </c>
      <c r="N151" s="235">
        <v>43374</v>
      </c>
      <c r="O151" s="12"/>
      <c r="P151" s="12"/>
      <c r="Q151" s="12"/>
      <c r="R151" s="12"/>
    </row>
    <row r="152" spans="1:18" ht="15.95" customHeight="1" x14ac:dyDescent="0.25">
      <c r="A152" s="22">
        <v>52</v>
      </c>
      <c r="B152" s="19" t="s">
        <v>134</v>
      </c>
      <c r="C152" s="22"/>
      <c r="D152" s="22" t="s">
        <v>753</v>
      </c>
      <c r="E152" s="19" t="s">
        <v>1005</v>
      </c>
      <c r="F152" s="80" t="s">
        <v>189</v>
      </c>
      <c r="G152" s="92" t="s">
        <v>742</v>
      </c>
      <c r="H152" s="95">
        <v>33264</v>
      </c>
      <c r="I152" s="19" t="str">
        <f t="shared" ca="1" si="7"/>
        <v>34 Tahun</v>
      </c>
      <c r="J152" s="19" t="s">
        <v>39</v>
      </c>
      <c r="K152" s="22" t="s">
        <v>169</v>
      </c>
      <c r="L152" s="19" t="s">
        <v>222</v>
      </c>
      <c r="M152" s="55" t="s">
        <v>445</v>
      </c>
      <c r="N152" s="235">
        <v>43374</v>
      </c>
      <c r="O152" s="12"/>
      <c r="P152" s="12"/>
      <c r="Q152" s="12"/>
      <c r="R152" s="12"/>
    </row>
    <row r="153" spans="1:18" s="25" customFormat="1" ht="15.95" customHeight="1" x14ac:dyDescent="0.25">
      <c r="A153" s="22">
        <v>60</v>
      </c>
      <c r="B153" s="19" t="s">
        <v>137</v>
      </c>
      <c r="C153" s="22"/>
      <c r="D153" s="22" t="s">
        <v>753</v>
      </c>
      <c r="E153" s="19" t="s">
        <v>991</v>
      </c>
      <c r="F153" s="80" t="s">
        <v>190</v>
      </c>
      <c r="G153" s="92" t="s">
        <v>742</v>
      </c>
      <c r="H153" s="95">
        <v>34982</v>
      </c>
      <c r="I153" s="19" t="str">
        <f t="shared" ca="1" si="7"/>
        <v>30 Tahun</v>
      </c>
      <c r="J153" s="19" t="s">
        <v>39</v>
      </c>
      <c r="K153" s="22" t="s">
        <v>169</v>
      </c>
      <c r="L153" s="19" t="s">
        <v>222</v>
      </c>
      <c r="M153" s="55" t="s">
        <v>445</v>
      </c>
      <c r="N153" s="235">
        <v>43374</v>
      </c>
    </row>
    <row r="154" spans="1:18" s="25" customFormat="1" ht="15.95" customHeight="1" x14ac:dyDescent="0.25">
      <c r="A154" s="22">
        <v>62</v>
      </c>
      <c r="B154" s="19" t="s">
        <v>298</v>
      </c>
      <c r="C154" s="22"/>
      <c r="D154" s="22" t="s">
        <v>753</v>
      </c>
      <c r="E154" s="19" t="s">
        <v>1014</v>
      </c>
      <c r="F154" s="80" t="s">
        <v>191</v>
      </c>
      <c r="G154" s="92" t="s">
        <v>742</v>
      </c>
      <c r="H154" s="95">
        <v>33504</v>
      </c>
      <c r="I154" s="19" t="str">
        <f t="shared" ca="1" si="7"/>
        <v>34 Tahun</v>
      </c>
      <c r="J154" s="19" t="s">
        <v>39</v>
      </c>
      <c r="K154" s="22" t="s">
        <v>165</v>
      </c>
      <c r="L154" s="19" t="s">
        <v>225</v>
      </c>
      <c r="M154" s="55" t="s">
        <v>445</v>
      </c>
      <c r="N154" s="235">
        <v>43374</v>
      </c>
    </row>
    <row r="155" spans="1:18" s="25" customFormat="1" ht="15.95" customHeight="1" x14ac:dyDescent="0.25">
      <c r="A155" s="22">
        <v>66</v>
      </c>
      <c r="B155" s="19" t="s">
        <v>199</v>
      </c>
      <c r="C155" s="22"/>
      <c r="D155" s="22" t="s">
        <v>753</v>
      </c>
      <c r="E155" s="19" t="s">
        <v>1018</v>
      </c>
      <c r="F155" s="80" t="s">
        <v>191</v>
      </c>
      <c r="G155" s="92" t="s">
        <v>749</v>
      </c>
      <c r="H155" s="95">
        <v>36001</v>
      </c>
      <c r="I155" s="19" t="str">
        <f t="shared" ca="1" si="7"/>
        <v>27 Tahun</v>
      </c>
      <c r="J155" s="19" t="s">
        <v>39</v>
      </c>
      <c r="K155" s="22" t="s">
        <v>165</v>
      </c>
      <c r="L155" s="19" t="s">
        <v>225</v>
      </c>
      <c r="M155" s="55" t="s">
        <v>445</v>
      </c>
      <c r="N155" s="234">
        <v>43374</v>
      </c>
    </row>
    <row r="156" spans="1:18" ht="15.95" customHeight="1" x14ac:dyDescent="0.25">
      <c r="A156" s="22">
        <v>82</v>
      </c>
      <c r="B156" s="19" t="s">
        <v>811</v>
      </c>
      <c r="C156" s="22"/>
      <c r="D156" s="22" t="s">
        <v>753</v>
      </c>
      <c r="E156" s="19" t="s">
        <v>1033</v>
      </c>
      <c r="F156" s="80" t="s">
        <v>190</v>
      </c>
      <c r="G156" s="92" t="s">
        <v>746</v>
      </c>
      <c r="H156" s="95">
        <v>35794</v>
      </c>
      <c r="I156" s="19" t="str">
        <f t="shared" ca="1" si="7"/>
        <v>27 Tahun</v>
      </c>
      <c r="J156" s="108" t="s">
        <v>39</v>
      </c>
      <c r="K156" s="22" t="s">
        <v>169</v>
      </c>
      <c r="L156" s="19" t="s">
        <v>222</v>
      </c>
      <c r="M156" s="55" t="s">
        <v>445</v>
      </c>
      <c r="N156" s="235">
        <v>43374</v>
      </c>
      <c r="O156" s="12"/>
      <c r="P156" s="12"/>
      <c r="Q156" s="12"/>
      <c r="R156" s="12"/>
    </row>
    <row r="157" spans="1:18" ht="15.95" customHeight="1" x14ac:dyDescent="0.25">
      <c r="A157" s="22">
        <v>83</v>
      </c>
      <c r="B157" s="19" t="s">
        <v>171</v>
      </c>
      <c r="C157" s="22"/>
      <c r="D157" s="22" t="s">
        <v>753</v>
      </c>
      <c r="E157" s="19" t="s">
        <v>1034</v>
      </c>
      <c r="F157" s="80" t="s">
        <v>191</v>
      </c>
      <c r="G157" s="92" t="s">
        <v>742</v>
      </c>
      <c r="H157" s="95">
        <v>35928</v>
      </c>
      <c r="I157" s="19" t="str">
        <f t="shared" ca="1" si="7"/>
        <v>27 Tahun</v>
      </c>
      <c r="J157" s="108" t="s">
        <v>39</v>
      </c>
      <c r="K157" s="22" t="s">
        <v>165</v>
      </c>
      <c r="L157" s="19" t="s">
        <v>225</v>
      </c>
      <c r="M157" s="55" t="s">
        <v>445</v>
      </c>
      <c r="N157" s="235">
        <v>43374</v>
      </c>
      <c r="O157" s="12"/>
      <c r="P157" s="12"/>
      <c r="Q157" s="12"/>
      <c r="R157" s="12"/>
    </row>
    <row r="158" spans="1:18" s="25" customFormat="1" ht="15.95" customHeight="1" x14ac:dyDescent="0.25">
      <c r="A158" s="22">
        <v>90</v>
      </c>
      <c r="B158" s="19" t="s">
        <v>198</v>
      </c>
      <c r="C158" s="22"/>
      <c r="D158" s="22" t="s">
        <v>753</v>
      </c>
      <c r="E158" s="19" t="s">
        <v>1041</v>
      </c>
      <c r="F158" s="80" t="s">
        <v>191</v>
      </c>
      <c r="G158" s="92" t="s">
        <v>742</v>
      </c>
      <c r="H158" s="95">
        <v>34748</v>
      </c>
      <c r="I158" s="19" t="str">
        <f t="shared" ca="1" si="7"/>
        <v>30 Tahun</v>
      </c>
      <c r="J158" s="19" t="s">
        <v>39</v>
      </c>
      <c r="K158" s="22" t="s">
        <v>165</v>
      </c>
      <c r="L158" s="19" t="s">
        <v>225</v>
      </c>
      <c r="M158" s="55" t="s">
        <v>445</v>
      </c>
      <c r="N158" s="235">
        <v>43374</v>
      </c>
    </row>
    <row r="159" spans="1:18" s="25" customFormat="1" ht="15.95" customHeight="1" x14ac:dyDescent="0.25">
      <c r="A159" s="22">
        <v>92</v>
      </c>
      <c r="B159" s="19" t="s">
        <v>315</v>
      </c>
      <c r="C159" s="22"/>
      <c r="D159" s="22" t="s">
        <v>753</v>
      </c>
      <c r="E159" s="19" t="s">
        <v>1043</v>
      </c>
      <c r="F159" s="80" t="s">
        <v>191</v>
      </c>
      <c r="G159" s="92" t="s">
        <v>746</v>
      </c>
      <c r="H159" s="95">
        <v>31317</v>
      </c>
      <c r="I159" s="19" t="str">
        <f t="shared" ca="1" si="7"/>
        <v>40 Tahun</v>
      </c>
      <c r="J159" s="19" t="s">
        <v>39</v>
      </c>
      <c r="K159" s="22" t="s">
        <v>169</v>
      </c>
      <c r="L159" s="19" t="s">
        <v>222</v>
      </c>
      <c r="M159" s="55" t="s">
        <v>445</v>
      </c>
      <c r="N159" s="235">
        <v>43374</v>
      </c>
    </row>
    <row r="160" spans="1:18" ht="17.45" customHeight="1" x14ac:dyDescent="0.25">
      <c r="A160" s="22">
        <v>95</v>
      </c>
      <c r="B160" s="19" t="s">
        <v>170</v>
      </c>
      <c r="C160" s="22"/>
      <c r="D160" s="22" t="s">
        <v>753</v>
      </c>
      <c r="E160" s="19" t="s">
        <v>1046</v>
      </c>
      <c r="F160" s="80" t="s">
        <v>190</v>
      </c>
      <c r="G160" s="92" t="s">
        <v>742</v>
      </c>
      <c r="H160" s="95">
        <v>35366</v>
      </c>
      <c r="I160" s="19" t="str">
        <f t="shared" ca="1" si="7"/>
        <v>29 Tahun</v>
      </c>
      <c r="J160" s="108" t="s">
        <v>195</v>
      </c>
      <c r="K160" s="22" t="s">
        <v>165</v>
      </c>
      <c r="L160" s="19"/>
      <c r="M160" s="55" t="s">
        <v>445</v>
      </c>
      <c r="N160" s="235">
        <v>43374</v>
      </c>
      <c r="P160" s="12"/>
      <c r="Q160" s="12"/>
      <c r="R160" s="12"/>
    </row>
    <row r="161" spans="1:18" s="25" customFormat="1" ht="17.45" customHeight="1" x14ac:dyDescent="0.25">
      <c r="A161" s="22">
        <v>98</v>
      </c>
      <c r="B161" s="19" t="s">
        <v>491</v>
      </c>
      <c r="C161" s="22" t="s">
        <v>1113</v>
      </c>
      <c r="D161" s="22" t="s">
        <v>753</v>
      </c>
      <c r="E161" s="19" t="s">
        <v>1049</v>
      </c>
      <c r="F161" s="80" t="s">
        <v>190</v>
      </c>
      <c r="G161" s="92" t="s">
        <v>742</v>
      </c>
      <c r="H161" s="95">
        <v>30323</v>
      </c>
      <c r="I161" s="19" t="str">
        <f t="shared" ca="1" si="7"/>
        <v>42 Tahun</v>
      </c>
      <c r="J161" s="19" t="s">
        <v>39</v>
      </c>
      <c r="K161" s="22" t="s">
        <v>167</v>
      </c>
      <c r="L161" s="19" t="s">
        <v>273</v>
      </c>
      <c r="M161" s="55" t="s">
        <v>445</v>
      </c>
      <c r="N161" s="234">
        <v>43374</v>
      </c>
    </row>
    <row r="162" spans="1:18" ht="15.95" customHeight="1" x14ac:dyDescent="0.25">
      <c r="A162" s="22">
        <v>129</v>
      </c>
      <c r="B162" s="19" t="s">
        <v>163</v>
      </c>
      <c r="C162" s="22"/>
      <c r="D162" s="22" t="s">
        <v>753</v>
      </c>
      <c r="E162" s="19" t="s">
        <v>1078</v>
      </c>
      <c r="F162" s="80" t="s">
        <v>190</v>
      </c>
      <c r="G162" s="92" t="s">
        <v>742</v>
      </c>
      <c r="H162" s="95">
        <v>35437</v>
      </c>
      <c r="I162" s="19" t="str">
        <f t="shared" ca="1" si="7"/>
        <v>28 Tahun</v>
      </c>
      <c r="J162" s="19" t="s">
        <v>39</v>
      </c>
      <c r="K162" s="22" t="s">
        <v>169</v>
      </c>
      <c r="L162" s="19" t="s">
        <v>222</v>
      </c>
      <c r="M162" s="236" t="s">
        <v>445</v>
      </c>
      <c r="N162" s="235">
        <v>43374</v>
      </c>
      <c r="P162" s="12"/>
      <c r="Q162" s="12"/>
      <c r="R162" s="12"/>
    </row>
    <row r="163" spans="1:18" s="25" customFormat="1" ht="17.45" customHeight="1" x14ac:dyDescent="0.25">
      <c r="A163" s="22">
        <v>132</v>
      </c>
      <c r="B163" s="31" t="s">
        <v>153</v>
      </c>
      <c r="C163" s="22"/>
      <c r="D163" s="22" t="s">
        <v>753</v>
      </c>
      <c r="E163" s="19" t="s">
        <v>1081</v>
      </c>
      <c r="F163" s="80" t="s">
        <v>191</v>
      </c>
      <c r="G163" s="92" t="s">
        <v>742</v>
      </c>
      <c r="H163" s="95">
        <v>33805</v>
      </c>
      <c r="I163" s="19" t="str">
        <f t="shared" ca="1" si="7"/>
        <v>33 Tahun</v>
      </c>
      <c r="J163" s="19" t="s">
        <v>39</v>
      </c>
      <c r="K163" s="22" t="s">
        <v>240</v>
      </c>
      <c r="L163" s="19" t="s">
        <v>225</v>
      </c>
      <c r="M163" s="236" t="s">
        <v>445</v>
      </c>
      <c r="N163" s="234">
        <v>43374</v>
      </c>
    </row>
    <row r="164" spans="1:18" s="25" customFormat="1" ht="17.45" customHeight="1" x14ac:dyDescent="0.25">
      <c r="A164" s="22">
        <v>137</v>
      </c>
      <c r="B164" s="19" t="s">
        <v>161</v>
      </c>
      <c r="C164" s="22"/>
      <c r="D164" s="22" t="s">
        <v>753</v>
      </c>
      <c r="E164" s="19" t="s">
        <v>1086</v>
      </c>
      <c r="F164" s="80" t="s">
        <v>191</v>
      </c>
      <c r="G164" s="92" t="s">
        <v>742</v>
      </c>
      <c r="H164" s="95">
        <v>34566</v>
      </c>
      <c r="I164" s="19" t="str">
        <f t="shared" ca="1" si="7"/>
        <v>31 Tahun</v>
      </c>
      <c r="J164" s="108" t="s">
        <v>39</v>
      </c>
      <c r="K164" s="22" t="s">
        <v>165</v>
      </c>
      <c r="L164" s="19" t="s">
        <v>225</v>
      </c>
      <c r="M164" s="240" t="s">
        <v>445</v>
      </c>
      <c r="N164" s="234">
        <v>43374</v>
      </c>
    </row>
    <row r="165" spans="1:18" ht="15.95" customHeight="1" x14ac:dyDescent="0.25">
      <c r="A165" s="22">
        <v>11</v>
      </c>
      <c r="B165" s="31" t="s">
        <v>219</v>
      </c>
      <c r="C165" s="22"/>
      <c r="D165" s="22" t="s">
        <v>753</v>
      </c>
      <c r="E165" s="31" t="s">
        <v>905</v>
      </c>
      <c r="F165" s="241" t="s">
        <v>207</v>
      </c>
      <c r="G165" s="278" t="s">
        <v>749</v>
      </c>
      <c r="H165" s="95">
        <v>35901</v>
      </c>
      <c r="I165" s="31" t="str">
        <f t="shared" ref="I165:I188" ca="1" si="8">TEXT(TODAY()-H165,"y")&amp;" Tahun"</f>
        <v>27 Tahun</v>
      </c>
      <c r="J165" s="19" t="s">
        <v>39</v>
      </c>
      <c r="K165" s="22" t="s">
        <v>209</v>
      </c>
      <c r="L165" s="31"/>
      <c r="M165" s="22" t="s">
        <v>473</v>
      </c>
      <c r="N165" s="284">
        <v>43374</v>
      </c>
      <c r="O165" s="12"/>
      <c r="P165" s="12"/>
      <c r="Q165" s="12"/>
      <c r="R165" s="12"/>
    </row>
    <row r="166" spans="1:18" ht="15.95" customHeight="1" x14ac:dyDescent="0.25">
      <c r="A166" s="22">
        <v>12</v>
      </c>
      <c r="B166" s="31" t="s">
        <v>220</v>
      </c>
      <c r="C166" s="22"/>
      <c r="D166" s="22" t="s">
        <v>753</v>
      </c>
      <c r="E166" s="31" t="s">
        <v>906</v>
      </c>
      <c r="F166" s="241" t="s">
        <v>207</v>
      </c>
      <c r="G166" s="278" t="s">
        <v>742</v>
      </c>
      <c r="H166" s="95">
        <v>32801</v>
      </c>
      <c r="I166" s="31" t="str">
        <f t="shared" ca="1" si="8"/>
        <v>36 Tahun</v>
      </c>
      <c r="J166" s="19" t="s">
        <v>39</v>
      </c>
      <c r="K166" s="22" t="s">
        <v>209</v>
      </c>
      <c r="L166" s="31"/>
      <c r="M166" s="22" t="s">
        <v>473</v>
      </c>
      <c r="N166" s="284">
        <v>43374</v>
      </c>
      <c r="O166" s="12"/>
      <c r="P166" s="12"/>
      <c r="Q166" s="12"/>
      <c r="R166" s="12"/>
    </row>
    <row r="167" spans="1:18" ht="15.95" customHeight="1" x14ac:dyDescent="0.25">
      <c r="A167" s="22">
        <v>13</v>
      </c>
      <c r="B167" s="31" t="s">
        <v>56</v>
      </c>
      <c r="C167" s="22" t="s">
        <v>825</v>
      </c>
      <c r="D167" s="22" t="s">
        <v>753</v>
      </c>
      <c r="E167" s="31" t="s">
        <v>907</v>
      </c>
      <c r="F167" s="241" t="s">
        <v>186</v>
      </c>
      <c r="G167" s="278" t="s">
        <v>746</v>
      </c>
      <c r="H167" s="95">
        <v>33499</v>
      </c>
      <c r="I167" s="31" t="str">
        <f t="shared" ca="1" si="8"/>
        <v>34 Tahun</v>
      </c>
      <c r="J167" s="19" t="s">
        <v>39</v>
      </c>
      <c r="K167" s="22" t="s">
        <v>166</v>
      </c>
      <c r="L167" s="19" t="s">
        <v>227</v>
      </c>
      <c r="M167" s="22" t="s">
        <v>473</v>
      </c>
      <c r="N167" s="284">
        <v>43374</v>
      </c>
      <c r="P167" s="12"/>
      <c r="Q167" s="12"/>
      <c r="R167" s="12"/>
    </row>
    <row r="168" spans="1:18" ht="15.95" customHeight="1" x14ac:dyDescent="0.25">
      <c r="A168" s="22">
        <v>38</v>
      </c>
      <c r="B168" s="19" t="s">
        <v>135</v>
      </c>
      <c r="C168" s="22" t="s">
        <v>831</v>
      </c>
      <c r="D168" s="22" t="s">
        <v>542</v>
      </c>
      <c r="E168" s="19" t="s">
        <v>933</v>
      </c>
      <c r="F168" s="241" t="s">
        <v>189</v>
      </c>
      <c r="G168" s="278" t="s">
        <v>773</v>
      </c>
      <c r="H168" s="95">
        <v>34303</v>
      </c>
      <c r="I168" s="31" t="str">
        <f t="shared" ca="1" si="8"/>
        <v>31 Tahun</v>
      </c>
      <c r="J168" s="19" t="s">
        <v>39</v>
      </c>
      <c r="K168" s="22" t="s">
        <v>166</v>
      </c>
      <c r="L168" s="19" t="s">
        <v>271</v>
      </c>
      <c r="M168" s="22" t="s">
        <v>473</v>
      </c>
      <c r="N168" s="284">
        <v>43374</v>
      </c>
      <c r="P168" s="12"/>
      <c r="Q168" s="12"/>
      <c r="R168" s="12"/>
    </row>
    <row r="169" spans="1:18" ht="15.95" customHeight="1" x14ac:dyDescent="0.25">
      <c r="A169" s="22">
        <v>42</v>
      </c>
      <c r="B169" s="19" t="s">
        <v>200</v>
      </c>
      <c r="C169" s="22" t="s">
        <v>860</v>
      </c>
      <c r="D169" s="22" t="s">
        <v>542</v>
      </c>
      <c r="E169" s="19" t="s">
        <v>937</v>
      </c>
      <c r="F169" s="241" t="s">
        <v>191</v>
      </c>
      <c r="G169" s="278" t="s">
        <v>745</v>
      </c>
      <c r="H169" s="95">
        <v>30508</v>
      </c>
      <c r="I169" s="31" t="str">
        <f t="shared" ca="1" si="8"/>
        <v>42 Tahun</v>
      </c>
      <c r="J169" s="19" t="s">
        <v>39</v>
      </c>
      <c r="K169" s="22" t="s">
        <v>167</v>
      </c>
      <c r="L169" s="19" t="s">
        <v>257</v>
      </c>
      <c r="M169" s="22" t="s">
        <v>473</v>
      </c>
      <c r="N169" s="284">
        <v>43374</v>
      </c>
      <c r="P169" s="12"/>
      <c r="Q169" s="12"/>
      <c r="R169" s="12"/>
    </row>
    <row r="170" spans="1:18" ht="15.95" customHeight="1" x14ac:dyDescent="0.25">
      <c r="A170" s="22">
        <v>43</v>
      </c>
      <c r="B170" s="19" t="s">
        <v>324</v>
      </c>
      <c r="C170" s="22"/>
      <c r="D170" s="22" t="s">
        <v>542</v>
      </c>
      <c r="E170" s="19" t="s">
        <v>938</v>
      </c>
      <c r="F170" s="241" t="s">
        <v>191</v>
      </c>
      <c r="G170" s="278" t="s">
        <v>759</v>
      </c>
      <c r="H170" s="95">
        <v>36295</v>
      </c>
      <c r="I170" s="31" t="str">
        <f t="shared" ca="1" si="8"/>
        <v>26 Tahun</v>
      </c>
      <c r="J170" s="19" t="s">
        <v>39</v>
      </c>
      <c r="K170" s="22" t="s">
        <v>165</v>
      </c>
      <c r="L170" s="19" t="s">
        <v>225</v>
      </c>
      <c r="M170" s="22" t="s">
        <v>473</v>
      </c>
      <c r="N170" s="284">
        <v>43374</v>
      </c>
      <c r="P170" s="12"/>
      <c r="Q170" s="12"/>
      <c r="R170" s="12"/>
    </row>
    <row r="171" spans="1:18" ht="15.95" customHeight="1" x14ac:dyDescent="0.25">
      <c r="A171" s="243">
        <v>1</v>
      </c>
      <c r="B171" s="19" t="s">
        <v>151</v>
      </c>
      <c r="C171" s="22" t="s">
        <v>822</v>
      </c>
      <c r="D171" s="22" t="s">
        <v>753</v>
      </c>
      <c r="E171" s="19" t="s">
        <v>943</v>
      </c>
      <c r="F171" s="80" t="s">
        <v>190</v>
      </c>
      <c r="G171" s="92" t="s">
        <v>742</v>
      </c>
      <c r="H171" s="95">
        <v>35036</v>
      </c>
      <c r="I171" s="19" t="str">
        <f t="shared" ca="1" si="8"/>
        <v>29 Tahun</v>
      </c>
      <c r="J171" s="108" t="s">
        <v>39</v>
      </c>
      <c r="K171" s="22" t="s">
        <v>166</v>
      </c>
      <c r="L171" s="19" t="s">
        <v>236</v>
      </c>
      <c r="M171" s="47" t="s">
        <v>726</v>
      </c>
      <c r="N171" s="235">
        <v>43374</v>
      </c>
      <c r="P171" s="12"/>
      <c r="Q171" s="12"/>
      <c r="R171" s="12"/>
    </row>
    <row r="172" spans="1:18" ht="15.95" customHeight="1" x14ac:dyDescent="0.25">
      <c r="A172" s="243">
        <v>2</v>
      </c>
      <c r="B172" s="19" t="s">
        <v>180</v>
      </c>
      <c r="C172" s="22"/>
      <c r="D172" s="22" t="s">
        <v>542</v>
      </c>
      <c r="E172" s="19" t="s">
        <v>944</v>
      </c>
      <c r="F172" s="80" t="s">
        <v>191</v>
      </c>
      <c r="G172" s="92" t="s">
        <v>742</v>
      </c>
      <c r="H172" s="95">
        <v>36696</v>
      </c>
      <c r="I172" s="19" t="str">
        <f t="shared" ca="1" si="8"/>
        <v>25 Tahun</v>
      </c>
      <c r="J172" s="19" t="s">
        <v>39</v>
      </c>
      <c r="K172" s="22" t="s">
        <v>165</v>
      </c>
      <c r="L172" s="19" t="s">
        <v>225</v>
      </c>
      <c r="M172" s="47" t="s">
        <v>598</v>
      </c>
      <c r="N172" s="235">
        <v>43374</v>
      </c>
      <c r="O172" s="12"/>
      <c r="P172" s="12"/>
      <c r="Q172" s="12"/>
      <c r="R172" s="12"/>
    </row>
    <row r="173" spans="1:18" ht="15.95" customHeight="1" x14ac:dyDescent="0.25">
      <c r="A173" s="22">
        <v>22</v>
      </c>
      <c r="B173" s="19" t="s">
        <v>802</v>
      </c>
      <c r="C173" s="22"/>
      <c r="D173" s="22" t="s">
        <v>753</v>
      </c>
      <c r="E173" s="19" t="s">
        <v>883</v>
      </c>
      <c r="F173" s="80" t="s">
        <v>189</v>
      </c>
      <c r="G173" s="92" t="s">
        <v>742</v>
      </c>
      <c r="H173" s="95">
        <v>32805</v>
      </c>
      <c r="I173" s="19" t="str">
        <f t="shared" ca="1" si="8"/>
        <v>36 Tahun</v>
      </c>
      <c r="J173" s="19" t="s">
        <v>39</v>
      </c>
      <c r="K173" s="22" t="s">
        <v>165</v>
      </c>
      <c r="L173" s="19" t="s">
        <v>225</v>
      </c>
      <c r="M173" s="55" t="s">
        <v>485</v>
      </c>
      <c r="N173" s="286">
        <f>DATE(2018,10,2)</f>
        <v>43375</v>
      </c>
      <c r="P173" s="12"/>
      <c r="Q173" s="12"/>
      <c r="R173" s="12"/>
    </row>
    <row r="174" spans="1:18" ht="15.95" customHeight="1" x14ac:dyDescent="0.25">
      <c r="A174" s="22">
        <v>61</v>
      </c>
      <c r="B174" s="19" t="s">
        <v>326</v>
      </c>
      <c r="C174" s="22"/>
      <c r="D174" s="22" t="s">
        <v>753</v>
      </c>
      <c r="E174" s="19" t="s">
        <v>1013</v>
      </c>
      <c r="F174" s="80" t="s">
        <v>191</v>
      </c>
      <c r="G174" s="92" t="s">
        <v>742</v>
      </c>
      <c r="H174" s="95">
        <v>34288</v>
      </c>
      <c r="I174" s="19" t="str">
        <f t="shared" ca="1" si="8"/>
        <v>32 Tahun</v>
      </c>
      <c r="J174" s="19" t="s">
        <v>39</v>
      </c>
      <c r="K174" s="22" t="s">
        <v>169</v>
      </c>
      <c r="L174" s="19" t="s">
        <v>330</v>
      </c>
      <c r="M174" s="55" t="s">
        <v>445</v>
      </c>
      <c r="N174" s="235">
        <v>43404</v>
      </c>
      <c r="P174" s="12"/>
      <c r="Q174" s="12"/>
      <c r="R174" s="12"/>
    </row>
    <row r="175" spans="1:18" s="25" customFormat="1" ht="17.45" customHeight="1" x14ac:dyDescent="0.25">
      <c r="A175" s="22">
        <v>72</v>
      </c>
      <c r="B175" s="19" t="s">
        <v>334</v>
      </c>
      <c r="C175" s="22"/>
      <c r="D175" s="22" t="s">
        <v>753</v>
      </c>
      <c r="E175" s="19" t="s">
        <v>1023</v>
      </c>
      <c r="F175" s="80" t="s">
        <v>191</v>
      </c>
      <c r="G175" s="92" t="s">
        <v>742</v>
      </c>
      <c r="H175" s="95">
        <v>36270</v>
      </c>
      <c r="I175" s="19" t="str">
        <f t="shared" ca="1" si="8"/>
        <v>26 Tahun</v>
      </c>
      <c r="J175" s="19" t="s">
        <v>39</v>
      </c>
      <c r="K175" s="22" t="s">
        <v>169</v>
      </c>
      <c r="L175" s="19" t="s">
        <v>269</v>
      </c>
      <c r="M175" s="55" t="s">
        <v>445</v>
      </c>
      <c r="N175" s="235">
        <v>43404</v>
      </c>
    </row>
    <row r="176" spans="1:18" ht="15.95" customHeight="1" x14ac:dyDescent="0.25">
      <c r="A176" s="22">
        <v>151</v>
      </c>
      <c r="B176" s="19" t="s">
        <v>331</v>
      </c>
      <c r="C176" s="22"/>
      <c r="D176" s="22" t="s">
        <v>753</v>
      </c>
      <c r="E176" s="19" t="s">
        <v>1099</v>
      </c>
      <c r="F176" s="80" t="s">
        <v>191</v>
      </c>
      <c r="G176" s="92" t="s">
        <v>765</v>
      </c>
      <c r="H176" s="95">
        <v>34317</v>
      </c>
      <c r="I176" s="19" t="str">
        <f t="shared" ca="1" si="8"/>
        <v>31 Tahun</v>
      </c>
      <c r="J176" s="19" t="s">
        <v>39</v>
      </c>
      <c r="K176" s="237" t="s">
        <v>165</v>
      </c>
      <c r="L176" s="279" t="s">
        <v>225</v>
      </c>
      <c r="M176" s="55" t="s">
        <v>445</v>
      </c>
      <c r="N176" s="235">
        <v>43404</v>
      </c>
      <c r="P176" s="12"/>
      <c r="Q176" s="12"/>
      <c r="R176" s="12"/>
    </row>
    <row r="177" spans="1:18" ht="15.95" customHeight="1" x14ac:dyDescent="0.25">
      <c r="A177" s="22">
        <v>4</v>
      </c>
      <c r="B177" s="19" t="s">
        <v>335</v>
      </c>
      <c r="C177" s="22"/>
      <c r="D177" s="22" t="s">
        <v>542</v>
      </c>
      <c r="E177" s="19" t="s">
        <v>866</v>
      </c>
      <c r="F177" s="80" t="s">
        <v>191</v>
      </c>
      <c r="G177" s="92" t="s">
        <v>749</v>
      </c>
      <c r="H177" s="95">
        <v>35782</v>
      </c>
      <c r="I177" s="19" t="str">
        <f t="shared" ca="1" si="8"/>
        <v>27 Tahun</v>
      </c>
      <c r="J177" s="19" t="s">
        <v>39</v>
      </c>
      <c r="K177" s="22" t="s">
        <v>165</v>
      </c>
      <c r="L177" s="19"/>
      <c r="M177" s="55" t="s">
        <v>485</v>
      </c>
      <c r="N177" s="286">
        <f>DATE(2018,11,1)</f>
        <v>43405</v>
      </c>
      <c r="P177" s="12"/>
      <c r="Q177" s="12"/>
      <c r="R177" s="12"/>
    </row>
    <row r="178" spans="1:18" ht="15.95" customHeight="1" x14ac:dyDescent="0.25">
      <c r="A178" s="22">
        <v>86</v>
      </c>
      <c r="B178" s="19" t="s">
        <v>336</v>
      </c>
      <c r="C178" s="22"/>
      <c r="D178" s="22" t="s">
        <v>753</v>
      </c>
      <c r="E178" s="19" t="s">
        <v>1037</v>
      </c>
      <c r="F178" s="80" t="s">
        <v>191</v>
      </c>
      <c r="G178" s="92" t="s">
        <v>746</v>
      </c>
      <c r="H178" s="95">
        <v>35501</v>
      </c>
      <c r="I178" s="19" t="str">
        <f t="shared" ca="1" si="8"/>
        <v>28 Tahun</v>
      </c>
      <c r="J178" s="19" t="s">
        <v>39</v>
      </c>
      <c r="K178" s="22" t="s">
        <v>169</v>
      </c>
      <c r="L178" s="19" t="s">
        <v>305</v>
      </c>
      <c r="M178" s="55" t="s">
        <v>445</v>
      </c>
      <c r="N178" s="235">
        <v>43405</v>
      </c>
      <c r="P178" s="12"/>
      <c r="Q178" s="12"/>
      <c r="R178" s="12"/>
    </row>
    <row r="179" spans="1:18" ht="15.95" customHeight="1" x14ac:dyDescent="0.25">
      <c r="A179" s="22">
        <v>12</v>
      </c>
      <c r="B179" s="19" t="s">
        <v>341</v>
      </c>
      <c r="C179" s="22" t="s">
        <v>1108</v>
      </c>
      <c r="D179" s="22" t="s">
        <v>542</v>
      </c>
      <c r="E179" s="19" t="s">
        <v>965</v>
      </c>
      <c r="F179" s="80" t="s">
        <v>191</v>
      </c>
      <c r="G179" s="92" t="s">
        <v>742</v>
      </c>
      <c r="H179" s="95">
        <v>35080</v>
      </c>
      <c r="I179" s="19" t="str">
        <f t="shared" ca="1" si="8"/>
        <v>29 Tahun</v>
      </c>
      <c r="J179" s="19" t="s">
        <v>39</v>
      </c>
      <c r="K179" s="237" t="s">
        <v>166</v>
      </c>
      <c r="L179" s="279" t="s">
        <v>285</v>
      </c>
      <c r="M179" s="55" t="s">
        <v>445</v>
      </c>
      <c r="N179" s="235">
        <v>43433</v>
      </c>
      <c r="P179" s="12"/>
      <c r="Q179" s="12"/>
      <c r="R179" s="12"/>
    </row>
    <row r="180" spans="1:18" ht="15.95" customHeight="1" x14ac:dyDescent="0.25">
      <c r="A180" s="22">
        <v>81</v>
      </c>
      <c r="B180" s="19" t="s">
        <v>339</v>
      </c>
      <c r="C180" s="22"/>
      <c r="D180" s="22" t="s">
        <v>753</v>
      </c>
      <c r="E180" s="19" t="s">
        <v>1032</v>
      </c>
      <c r="F180" s="80" t="s">
        <v>191</v>
      </c>
      <c r="G180" s="92" t="s">
        <v>742</v>
      </c>
      <c r="H180" s="95">
        <v>35374</v>
      </c>
      <c r="I180" s="19" t="str">
        <f t="shared" ca="1" si="8"/>
        <v>29 Tahun</v>
      </c>
      <c r="J180" s="19" t="s">
        <v>39</v>
      </c>
      <c r="K180" s="237" t="s">
        <v>169</v>
      </c>
      <c r="L180" s="279" t="s">
        <v>222</v>
      </c>
      <c r="M180" s="55" t="s">
        <v>445</v>
      </c>
      <c r="N180" s="235">
        <v>43433</v>
      </c>
      <c r="P180" s="12"/>
      <c r="Q180" s="12"/>
      <c r="R180" s="12"/>
    </row>
    <row r="181" spans="1:18" ht="14.25" customHeight="1" x14ac:dyDescent="0.25">
      <c r="A181" s="22">
        <v>68</v>
      </c>
      <c r="B181" s="31" t="s">
        <v>355</v>
      </c>
      <c r="C181" s="22"/>
      <c r="D181" s="22" t="s">
        <v>753</v>
      </c>
      <c r="E181" s="19" t="s">
        <v>1020</v>
      </c>
      <c r="F181" s="80" t="s">
        <v>191</v>
      </c>
      <c r="G181" s="92" t="s">
        <v>742</v>
      </c>
      <c r="H181" s="95">
        <v>36103</v>
      </c>
      <c r="I181" s="19" t="str">
        <f t="shared" ca="1" si="8"/>
        <v>27 Tahun</v>
      </c>
      <c r="J181" s="19" t="s">
        <v>39</v>
      </c>
      <c r="K181" s="22" t="s">
        <v>169</v>
      </c>
      <c r="L181" s="19" t="s">
        <v>264</v>
      </c>
      <c r="M181" s="55" t="s">
        <v>445</v>
      </c>
      <c r="N181" s="235">
        <v>43465</v>
      </c>
      <c r="P181" s="12"/>
      <c r="Q181" s="12"/>
      <c r="R181" s="12"/>
    </row>
    <row r="182" spans="1:18" s="34" customFormat="1" ht="17.100000000000001" customHeight="1" x14ac:dyDescent="0.25">
      <c r="A182" s="22">
        <v>138</v>
      </c>
      <c r="B182" s="19" t="s">
        <v>345</v>
      </c>
      <c r="C182" s="22"/>
      <c r="D182" s="22" t="s">
        <v>753</v>
      </c>
      <c r="E182" s="19" t="s">
        <v>1087</v>
      </c>
      <c r="F182" s="80" t="s">
        <v>191</v>
      </c>
      <c r="G182" s="92" t="s">
        <v>742</v>
      </c>
      <c r="H182" s="95">
        <v>35705</v>
      </c>
      <c r="I182" s="19" t="str">
        <f t="shared" ca="1" si="8"/>
        <v>28 Tahun</v>
      </c>
      <c r="J182" s="19" t="s">
        <v>39</v>
      </c>
      <c r="K182" s="22" t="s">
        <v>165</v>
      </c>
      <c r="L182" s="19" t="s">
        <v>225</v>
      </c>
      <c r="M182" s="240" t="s">
        <v>445</v>
      </c>
      <c r="N182" s="235">
        <v>43465</v>
      </c>
    </row>
    <row r="183" spans="1:18" s="34" customFormat="1" ht="17.100000000000001" customHeight="1" x14ac:dyDescent="0.25">
      <c r="A183" s="22">
        <v>76</v>
      </c>
      <c r="B183" s="19" t="s">
        <v>362</v>
      </c>
      <c r="C183" s="22"/>
      <c r="D183" s="22" t="s">
        <v>753</v>
      </c>
      <c r="E183" s="19" t="s">
        <v>1027</v>
      </c>
      <c r="F183" s="80" t="s">
        <v>191</v>
      </c>
      <c r="G183" s="92" t="s">
        <v>761</v>
      </c>
      <c r="H183" s="95">
        <v>34798</v>
      </c>
      <c r="I183" s="19" t="str">
        <f t="shared" ca="1" si="8"/>
        <v>30 Tahun</v>
      </c>
      <c r="J183" s="19" t="s">
        <v>39</v>
      </c>
      <c r="K183" s="22" t="s">
        <v>169</v>
      </c>
      <c r="L183" s="19" t="s">
        <v>305</v>
      </c>
      <c r="M183" s="55" t="s">
        <v>445</v>
      </c>
      <c r="N183" s="235">
        <v>43497</v>
      </c>
    </row>
    <row r="184" spans="1:18" ht="17.100000000000001" customHeight="1" x14ac:dyDescent="0.25">
      <c r="A184" s="22">
        <v>77</v>
      </c>
      <c r="B184" s="19" t="s">
        <v>359</v>
      </c>
      <c r="C184" s="22"/>
      <c r="D184" s="22" t="s">
        <v>753</v>
      </c>
      <c r="E184" s="19" t="s">
        <v>1028</v>
      </c>
      <c r="F184" s="80" t="s">
        <v>191</v>
      </c>
      <c r="G184" s="92" t="s">
        <v>742</v>
      </c>
      <c r="H184" s="95">
        <v>32270</v>
      </c>
      <c r="I184" s="19" t="str">
        <f t="shared" ca="1" si="8"/>
        <v>37 Tahun</v>
      </c>
      <c r="J184" s="19" t="s">
        <v>39</v>
      </c>
      <c r="K184" s="22" t="s">
        <v>169</v>
      </c>
      <c r="L184" s="19" t="s">
        <v>305</v>
      </c>
      <c r="M184" s="55" t="s">
        <v>445</v>
      </c>
      <c r="N184" s="235">
        <v>43497</v>
      </c>
      <c r="O184" s="12"/>
      <c r="P184" s="12"/>
      <c r="Q184" s="12"/>
      <c r="R184" s="12"/>
    </row>
    <row r="185" spans="1:18" ht="15.95" customHeight="1" x14ac:dyDescent="0.25">
      <c r="A185" s="22">
        <v>78</v>
      </c>
      <c r="B185" s="19" t="s">
        <v>360</v>
      </c>
      <c r="C185" s="22"/>
      <c r="D185" s="22" t="s">
        <v>753</v>
      </c>
      <c r="E185" s="19" t="s">
        <v>1029</v>
      </c>
      <c r="F185" s="80" t="s">
        <v>191</v>
      </c>
      <c r="G185" s="92" t="s">
        <v>742</v>
      </c>
      <c r="H185" s="95">
        <v>34716</v>
      </c>
      <c r="I185" s="19" t="str">
        <f t="shared" ca="1" si="8"/>
        <v>30 Tahun</v>
      </c>
      <c r="J185" s="19" t="s">
        <v>39</v>
      </c>
      <c r="K185" s="22" t="s">
        <v>169</v>
      </c>
      <c r="L185" s="19" t="s">
        <v>305</v>
      </c>
      <c r="M185" s="55" t="s">
        <v>445</v>
      </c>
      <c r="N185" s="235">
        <v>43497</v>
      </c>
      <c r="P185" s="12"/>
      <c r="Q185" s="12"/>
      <c r="R185" s="12"/>
    </row>
    <row r="186" spans="1:18" ht="17.100000000000001" customHeight="1" x14ac:dyDescent="0.25">
      <c r="A186" s="22">
        <v>79</v>
      </c>
      <c r="B186" s="19" t="s">
        <v>361</v>
      </c>
      <c r="C186" s="22"/>
      <c r="D186" s="22" t="s">
        <v>753</v>
      </c>
      <c r="E186" s="19" t="s">
        <v>1030</v>
      </c>
      <c r="F186" s="80" t="s">
        <v>191</v>
      </c>
      <c r="G186" s="92" t="s">
        <v>749</v>
      </c>
      <c r="H186" s="95">
        <v>33853</v>
      </c>
      <c r="I186" s="19" t="str">
        <f t="shared" ca="1" si="8"/>
        <v>33 Tahun</v>
      </c>
      <c r="J186" s="19" t="s">
        <v>39</v>
      </c>
      <c r="K186" s="22" t="s">
        <v>165</v>
      </c>
      <c r="L186" s="19" t="s">
        <v>225</v>
      </c>
      <c r="M186" s="55" t="s">
        <v>445</v>
      </c>
      <c r="N186" s="235">
        <v>43497</v>
      </c>
      <c r="O186" s="12"/>
      <c r="P186" s="12"/>
      <c r="Q186" s="12"/>
      <c r="R186" s="12"/>
    </row>
    <row r="187" spans="1:18" ht="17.100000000000001" customHeight="1" x14ac:dyDescent="0.25">
      <c r="A187" s="22">
        <v>89</v>
      </c>
      <c r="B187" s="19" t="s">
        <v>358</v>
      </c>
      <c r="C187" s="22"/>
      <c r="D187" s="22" t="s">
        <v>753</v>
      </c>
      <c r="E187" s="19" t="s">
        <v>1040</v>
      </c>
      <c r="F187" s="80" t="s">
        <v>375</v>
      </c>
      <c r="G187" s="92" t="s">
        <v>742</v>
      </c>
      <c r="H187" s="95">
        <v>33812</v>
      </c>
      <c r="I187" s="19" t="str">
        <f t="shared" ca="1" si="8"/>
        <v>33 Tahun</v>
      </c>
      <c r="J187" s="19" t="s">
        <v>39</v>
      </c>
      <c r="K187" s="22" t="s">
        <v>169</v>
      </c>
      <c r="L187" s="19" t="s">
        <v>305</v>
      </c>
      <c r="M187" s="55" t="s">
        <v>445</v>
      </c>
      <c r="N187" s="235">
        <v>43497</v>
      </c>
      <c r="O187" s="12"/>
      <c r="P187" s="12"/>
      <c r="Q187" s="12"/>
      <c r="R187" s="12"/>
    </row>
    <row r="188" spans="1:18" ht="17.100000000000001" customHeight="1" x14ac:dyDescent="0.25">
      <c r="A188" s="22">
        <v>25</v>
      </c>
      <c r="B188" s="19" t="s">
        <v>366</v>
      </c>
      <c r="C188" s="22"/>
      <c r="D188" s="22" t="s">
        <v>753</v>
      </c>
      <c r="E188" s="19" t="s">
        <v>886</v>
      </c>
      <c r="F188" s="80" t="s">
        <v>191</v>
      </c>
      <c r="G188" s="92" t="s">
        <v>746</v>
      </c>
      <c r="H188" s="95">
        <v>36608</v>
      </c>
      <c r="I188" s="19" t="str">
        <f t="shared" ca="1" si="8"/>
        <v>25 Tahun</v>
      </c>
      <c r="J188" s="19" t="s">
        <v>39</v>
      </c>
      <c r="K188" s="22" t="s">
        <v>169</v>
      </c>
      <c r="L188" s="19" t="s">
        <v>305</v>
      </c>
      <c r="M188" s="55" t="s">
        <v>485</v>
      </c>
      <c r="N188" s="286">
        <f>DATE(2019,5,29)</f>
        <v>43614</v>
      </c>
      <c r="O188" s="12"/>
      <c r="P188" s="12"/>
      <c r="Q188" s="12"/>
      <c r="R188" s="12"/>
    </row>
    <row r="189" spans="1:18" ht="17.100000000000001" customHeight="1" x14ac:dyDescent="0.25">
      <c r="A189" s="22">
        <v>7</v>
      </c>
      <c r="B189" s="19" t="s">
        <v>385</v>
      </c>
      <c r="C189" s="22" t="s">
        <v>827</v>
      </c>
      <c r="D189" s="22" t="s">
        <v>542</v>
      </c>
      <c r="E189" s="19" t="s">
        <v>839</v>
      </c>
      <c r="F189" s="80" t="s">
        <v>375</v>
      </c>
      <c r="G189" s="92" t="s">
        <v>746</v>
      </c>
      <c r="H189" s="95">
        <v>37196</v>
      </c>
      <c r="I189" s="19" t="str">
        <f ca="1">TEXT(TODAY()-H189,"Y")&amp;" Tahun"</f>
        <v>24 Tahun</v>
      </c>
      <c r="J189" s="19" t="s">
        <v>39</v>
      </c>
      <c r="K189" s="22" t="s">
        <v>166</v>
      </c>
      <c r="L189" s="19" t="s">
        <v>228</v>
      </c>
      <c r="M189" s="28" t="s">
        <v>481</v>
      </c>
      <c r="N189" s="235">
        <v>43739</v>
      </c>
      <c r="O189" s="12"/>
      <c r="P189" s="12"/>
      <c r="Q189" s="12"/>
      <c r="R189" s="12"/>
    </row>
    <row r="190" spans="1:18" ht="17.100000000000001" customHeight="1" x14ac:dyDescent="0.25">
      <c r="A190" s="22">
        <v>21</v>
      </c>
      <c r="B190" s="19" t="s">
        <v>372</v>
      </c>
      <c r="C190" s="22" t="s">
        <v>822</v>
      </c>
      <c r="D190" s="22" t="s">
        <v>542</v>
      </c>
      <c r="E190" s="19" t="s">
        <v>853</v>
      </c>
      <c r="F190" s="80" t="s">
        <v>191</v>
      </c>
      <c r="G190" s="92" t="s">
        <v>742</v>
      </c>
      <c r="H190" s="95">
        <v>35305</v>
      </c>
      <c r="I190" s="19" t="str">
        <f ca="1">TEXT(TODAY()-H190,"Y")&amp;" Tahun"</f>
        <v>29 Tahun</v>
      </c>
      <c r="J190" s="19" t="s">
        <v>39</v>
      </c>
      <c r="K190" s="22" t="s">
        <v>166</v>
      </c>
      <c r="L190" s="19" t="s">
        <v>236</v>
      </c>
      <c r="M190" s="55" t="s">
        <v>481</v>
      </c>
      <c r="N190" s="235">
        <v>43739</v>
      </c>
      <c r="O190" s="12"/>
      <c r="P190" s="12"/>
      <c r="Q190" s="12"/>
      <c r="R190" s="12"/>
    </row>
    <row r="191" spans="1:18" ht="15.95" customHeight="1" x14ac:dyDescent="0.25">
      <c r="A191" s="22">
        <v>9</v>
      </c>
      <c r="B191" s="19" t="s">
        <v>381</v>
      </c>
      <c r="C191" s="22"/>
      <c r="D191" s="22" t="s">
        <v>542</v>
      </c>
      <c r="E191" s="19" t="s">
        <v>959</v>
      </c>
      <c r="F191" s="80" t="s">
        <v>375</v>
      </c>
      <c r="G191" s="92" t="s">
        <v>742</v>
      </c>
      <c r="H191" s="95">
        <v>37189</v>
      </c>
      <c r="I191" s="19" t="str">
        <f ca="1">TEXT(TODAY()-H191,"y")&amp;" Tahun"</f>
        <v>24 Tahun</v>
      </c>
      <c r="J191" s="19" t="s">
        <v>39</v>
      </c>
      <c r="K191" s="22" t="s">
        <v>169</v>
      </c>
      <c r="L191" s="19" t="s">
        <v>232</v>
      </c>
      <c r="M191" s="55" t="s">
        <v>445</v>
      </c>
      <c r="N191" s="235">
        <v>43739</v>
      </c>
      <c r="P191" s="12"/>
      <c r="Q191" s="12"/>
      <c r="R191" s="12"/>
    </row>
    <row r="192" spans="1:18" ht="15.95" customHeight="1" x14ac:dyDescent="0.25">
      <c r="A192" s="22">
        <v>10</v>
      </c>
      <c r="B192" s="19" t="s">
        <v>371</v>
      </c>
      <c r="C192" s="22"/>
      <c r="D192" s="22" t="s">
        <v>542</v>
      </c>
      <c r="E192" s="19" t="s">
        <v>963</v>
      </c>
      <c r="F192" s="80" t="s">
        <v>191</v>
      </c>
      <c r="G192" s="92" t="s">
        <v>755</v>
      </c>
      <c r="H192" s="95">
        <v>35806</v>
      </c>
      <c r="I192" s="19" t="str">
        <f ca="1">TEXT(TODAY()-H192,"y")&amp;" Tahun"</f>
        <v>27 Tahun</v>
      </c>
      <c r="J192" s="19" t="s">
        <v>39</v>
      </c>
      <c r="K192" s="22" t="s">
        <v>165</v>
      </c>
      <c r="L192" s="19"/>
      <c r="M192" s="55" t="s">
        <v>445</v>
      </c>
      <c r="N192" s="235">
        <v>43739</v>
      </c>
      <c r="P192" s="12"/>
      <c r="Q192" s="12"/>
      <c r="R192" s="12"/>
    </row>
    <row r="193" spans="1:18" ht="15.95" customHeight="1" x14ac:dyDescent="0.25">
      <c r="A193" s="22">
        <v>80</v>
      </c>
      <c r="B193" s="19" t="s">
        <v>370</v>
      </c>
      <c r="C193" s="22"/>
      <c r="D193" s="22" t="s">
        <v>753</v>
      </c>
      <c r="E193" s="19" t="s">
        <v>1031</v>
      </c>
      <c r="F193" s="80" t="s">
        <v>191</v>
      </c>
      <c r="G193" s="92" t="s">
        <v>742</v>
      </c>
      <c r="H193" s="95">
        <v>35981</v>
      </c>
      <c r="I193" s="19" t="str">
        <f ca="1">TEXT(TODAY()-H193,"y")&amp;" Tahun"</f>
        <v>27 Tahun</v>
      </c>
      <c r="J193" s="19" t="s">
        <v>39</v>
      </c>
      <c r="K193" s="22" t="s">
        <v>169</v>
      </c>
      <c r="L193" s="19" t="s">
        <v>305</v>
      </c>
      <c r="M193" s="55" t="s">
        <v>445</v>
      </c>
      <c r="N193" s="235">
        <v>43739</v>
      </c>
      <c r="P193" s="12"/>
      <c r="Q193" s="12"/>
      <c r="R193" s="12"/>
    </row>
    <row r="194" spans="1:18" ht="15.95" customHeight="1" x14ac:dyDescent="0.25">
      <c r="A194" s="22">
        <v>85</v>
      </c>
      <c r="B194" s="38" t="s">
        <v>369</v>
      </c>
      <c r="C194" s="30" t="s">
        <v>831</v>
      </c>
      <c r="D194" s="22" t="s">
        <v>753</v>
      </c>
      <c r="E194" s="38" t="s">
        <v>1036</v>
      </c>
      <c r="F194" s="238" t="s">
        <v>191</v>
      </c>
      <c r="G194" s="239" t="s">
        <v>746</v>
      </c>
      <c r="H194" s="95">
        <v>33258</v>
      </c>
      <c r="I194" s="19" t="str">
        <f ca="1">TEXT(TODAY()-H194,"y")&amp;" Tahun"</f>
        <v>34 Tahun</v>
      </c>
      <c r="J194" s="38" t="s">
        <v>39</v>
      </c>
      <c r="K194" s="30" t="s">
        <v>166</v>
      </c>
      <c r="L194" s="38" t="s">
        <v>244</v>
      </c>
      <c r="M194" s="26" t="s">
        <v>445</v>
      </c>
      <c r="N194" s="235">
        <v>43739</v>
      </c>
      <c r="P194" s="12"/>
      <c r="Q194" s="12"/>
      <c r="R194" s="12"/>
    </row>
    <row r="195" spans="1:18" ht="15.95" customHeight="1" x14ac:dyDescent="0.25">
      <c r="A195" s="22">
        <v>101</v>
      </c>
      <c r="B195" s="19" t="s">
        <v>1114</v>
      </c>
      <c r="C195" s="22"/>
      <c r="D195" s="22" t="s">
        <v>753</v>
      </c>
      <c r="E195" s="19" t="s">
        <v>1052</v>
      </c>
      <c r="F195" s="80" t="s">
        <v>375</v>
      </c>
      <c r="G195" s="92" t="s">
        <v>749</v>
      </c>
      <c r="H195" s="95">
        <v>35393</v>
      </c>
      <c r="I195" s="19" t="str">
        <f ca="1">TEXT(TODAY()-H195,"y")&amp;" Tahun"</f>
        <v>28 Tahun</v>
      </c>
      <c r="J195" s="38" t="s">
        <v>39</v>
      </c>
      <c r="K195" s="22" t="s">
        <v>165</v>
      </c>
      <c r="L195" s="19"/>
      <c r="M195" s="55" t="s">
        <v>445</v>
      </c>
      <c r="N195" s="235">
        <v>43739</v>
      </c>
      <c r="P195" s="12"/>
      <c r="Q195" s="12"/>
      <c r="R195" s="12"/>
    </row>
    <row r="196" spans="1:18" ht="15.95" customHeight="1" x14ac:dyDescent="0.25">
      <c r="A196" s="22">
        <v>8</v>
      </c>
      <c r="B196" s="31" t="s">
        <v>423</v>
      </c>
      <c r="C196" s="22" t="s">
        <v>826</v>
      </c>
      <c r="D196" s="22" t="s">
        <v>542</v>
      </c>
      <c r="E196" s="19" t="s">
        <v>840</v>
      </c>
      <c r="F196" s="49" t="s">
        <v>375</v>
      </c>
      <c r="G196" s="229" t="s">
        <v>747</v>
      </c>
      <c r="H196" s="95">
        <v>34761</v>
      </c>
      <c r="I196" s="19" t="str">
        <f ca="1">TEXT(TODAY()-H196,"Y")&amp;" Tahun"</f>
        <v>30 Tahun</v>
      </c>
      <c r="J196" s="38" t="s">
        <v>39</v>
      </c>
      <c r="K196" s="22" t="s">
        <v>167</v>
      </c>
      <c r="L196" s="31" t="s">
        <v>250</v>
      </c>
      <c r="M196" s="28" t="s">
        <v>481</v>
      </c>
      <c r="N196" s="235">
        <v>43830</v>
      </c>
      <c r="P196" s="12"/>
      <c r="Q196" s="12"/>
      <c r="R196" s="12"/>
    </row>
    <row r="197" spans="1:18" ht="15.95" customHeight="1" x14ac:dyDescent="0.25">
      <c r="A197" s="22">
        <v>27</v>
      </c>
      <c r="B197" s="19" t="s">
        <v>392</v>
      </c>
      <c r="C197" s="22"/>
      <c r="D197" s="22" t="s">
        <v>753</v>
      </c>
      <c r="E197" s="19" t="s">
        <v>888</v>
      </c>
      <c r="F197" s="80" t="s">
        <v>375</v>
      </c>
      <c r="G197" s="92" t="s">
        <v>742</v>
      </c>
      <c r="H197" s="95">
        <v>36696</v>
      </c>
      <c r="I197" s="19" t="str">
        <f t="shared" ref="I197:I225" ca="1" si="9">TEXT(TODAY()-H197,"y")&amp;" Tahun"</f>
        <v>25 Tahun</v>
      </c>
      <c r="J197" s="19" t="s">
        <v>39</v>
      </c>
      <c r="K197" s="22" t="s">
        <v>169</v>
      </c>
      <c r="L197" s="19" t="s">
        <v>222</v>
      </c>
      <c r="M197" s="55" t="s">
        <v>485</v>
      </c>
      <c r="N197" s="286">
        <f>DATE(2019,12,31)</f>
        <v>43830</v>
      </c>
      <c r="P197" s="12"/>
      <c r="Q197" s="12"/>
      <c r="R197" s="12"/>
    </row>
    <row r="198" spans="1:18" ht="15.95" customHeight="1" x14ac:dyDescent="0.25">
      <c r="A198" s="22">
        <v>11</v>
      </c>
      <c r="B198" s="19" t="s">
        <v>419</v>
      </c>
      <c r="C198" s="22"/>
      <c r="D198" s="22" t="s">
        <v>542</v>
      </c>
      <c r="E198" s="19" t="s">
        <v>964</v>
      </c>
      <c r="F198" s="80" t="s">
        <v>375</v>
      </c>
      <c r="G198" s="92" t="s">
        <v>745</v>
      </c>
      <c r="H198" s="95">
        <v>34502</v>
      </c>
      <c r="I198" s="19" t="str">
        <f t="shared" ca="1" si="9"/>
        <v>31 Tahun</v>
      </c>
      <c r="J198" s="19" t="s">
        <v>39</v>
      </c>
      <c r="K198" s="22" t="s">
        <v>240</v>
      </c>
      <c r="L198" s="19" t="s">
        <v>225</v>
      </c>
      <c r="M198" s="55" t="s">
        <v>445</v>
      </c>
      <c r="N198" s="234">
        <v>43830</v>
      </c>
      <c r="P198" s="12"/>
      <c r="Q198" s="12"/>
      <c r="R198" s="12"/>
    </row>
    <row r="199" spans="1:18" ht="15.95" customHeight="1" x14ac:dyDescent="0.25">
      <c r="A199" s="22">
        <v>87</v>
      </c>
      <c r="B199" s="19" t="s">
        <v>386</v>
      </c>
      <c r="C199" s="22"/>
      <c r="D199" s="22" t="s">
        <v>753</v>
      </c>
      <c r="E199" s="19" t="s">
        <v>1038</v>
      </c>
      <c r="F199" s="80" t="s">
        <v>375</v>
      </c>
      <c r="G199" s="92" t="s">
        <v>742</v>
      </c>
      <c r="H199" s="95">
        <v>34636</v>
      </c>
      <c r="I199" s="19" t="str">
        <f t="shared" ca="1" si="9"/>
        <v>31 Tahun</v>
      </c>
      <c r="J199" s="19" t="s">
        <v>39</v>
      </c>
      <c r="K199" s="22" t="s">
        <v>169</v>
      </c>
      <c r="L199" s="19" t="s">
        <v>387</v>
      </c>
      <c r="M199" s="55" t="s">
        <v>445</v>
      </c>
      <c r="N199" s="234">
        <v>43830</v>
      </c>
      <c r="P199" s="12"/>
      <c r="Q199" s="12"/>
      <c r="R199" s="12"/>
    </row>
    <row r="200" spans="1:18" ht="15.95" customHeight="1" x14ac:dyDescent="0.25">
      <c r="A200" s="22">
        <v>88</v>
      </c>
      <c r="B200" s="19" t="s">
        <v>388</v>
      </c>
      <c r="C200" s="22"/>
      <c r="D200" s="22" t="s">
        <v>753</v>
      </c>
      <c r="E200" s="19" t="s">
        <v>1039</v>
      </c>
      <c r="F200" s="80" t="s">
        <v>375</v>
      </c>
      <c r="G200" s="92" t="s">
        <v>746</v>
      </c>
      <c r="H200" s="95">
        <v>35851</v>
      </c>
      <c r="I200" s="19" t="str">
        <f t="shared" ca="1" si="9"/>
        <v>27 Tahun</v>
      </c>
      <c r="J200" s="19" t="s">
        <v>39</v>
      </c>
      <c r="K200" s="22" t="s">
        <v>169</v>
      </c>
      <c r="L200" s="19" t="s">
        <v>222</v>
      </c>
      <c r="M200" s="55" t="s">
        <v>445</v>
      </c>
      <c r="N200" s="234">
        <v>43830</v>
      </c>
      <c r="P200" s="12"/>
      <c r="Q200" s="12"/>
      <c r="R200" s="12"/>
    </row>
    <row r="201" spans="1:18" ht="15.95" customHeight="1" x14ac:dyDescent="0.25">
      <c r="A201" s="22">
        <v>93</v>
      </c>
      <c r="B201" s="19" t="s">
        <v>410</v>
      </c>
      <c r="C201" s="22"/>
      <c r="D201" s="22" t="s">
        <v>753</v>
      </c>
      <c r="E201" s="19" t="s">
        <v>1044</v>
      </c>
      <c r="F201" s="80" t="s">
        <v>375</v>
      </c>
      <c r="G201" s="92" t="s">
        <v>746</v>
      </c>
      <c r="H201" s="95">
        <v>36152</v>
      </c>
      <c r="I201" s="19" t="str">
        <f t="shared" ca="1" si="9"/>
        <v>26 Tahun</v>
      </c>
      <c r="J201" s="19" t="s">
        <v>39</v>
      </c>
      <c r="K201" s="22" t="s">
        <v>169</v>
      </c>
      <c r="L201" s="19" t="s">
        <v>411</v>
      </c>
      <c r="M201" s="55" t="s">
        <v>445</v>
      </c>
      <c r="N201" s="235">
        <v>43830</v>
      </c>
      <c r="P201" s="12"/>
      <c r="Q201" s="12"/>
      <c r="R201" s="12"/>
    </row>
    <row r="202" spans="1:18" ht="15.95" customHeight="1" x14ac:dyDescent="0.25">
      <c r="A202" s="22">
        <v>94</v>
      </c>
      <c r="B202" s="19" t="s">
        <v>412</v>
      </c>
      <c r="C202" s="22"/>
      <c r="D202" s="22" t="s">
        <v>753</v>
      </c>
      <c r="E202" s="19" t="s">
        <v>1045</v>
      </c>
      <c r="F202" s="80" t="s">
        <v>375</v>
      </c>
      <c r="G202" s="92" t="s">
        <v>742</v>
      </c>
      <c r="H202" s="95">
        <v>34100</v>
      </c>
      <c r="I202" s="19" t="str">
        <f t="shared" ca="1" si="9"/>
        <v>32 Tahun</v>
      </c>
      <c r="J202" s="19" t="s">
        <v>39</v>
      </c>
      <c r="K202" s="22" t="s">
        <v>169</v>
      </c>
      <c r="L202" s="19" t="s">
        <v>222</v>
      </c>
      <c r="M202" s="55" t="s">
        <v>445</v>
      </c>
      <c r="N202" s="235">
        <v>43830</v>
      </c>
      <c r="P202" s="12"/>
      <c r="Q202" s="12"/>
      <c r="R202" s="12"/>
    </row>
    <row r="203" spans="1:18" ht="15.95" customHeight="1" x14ac:dyDescent="0.25">
      <c r="A203" s="22">
        <v>96</v>
      </c>
      <c r="B203" s="19" t="s">
        <v>416</v>
      </c>
      <c r="C203" s="22" t="s">
        <v>831</v>
      </c>
      <c r="D203" s="22" t="s">
        <v>753</v>
      </c>
      <c r="E203" s="19" t="s">
        <v>1047</v>
      </c>
      <c r="F203" s="80" t="s">
        <v>375</v>
      </c>
      <c r="G203" s="92" t="s">
        <v>746</v>
      </c>
      <c r="H203" s="95">
        <v>34379</v>
      </c>
      <c r="I203" s="19" t="str">
        <f t="shared" ca="1" si="9"/>
        <v>31 Tahun</v>
      </c>
      <c r="J203" s="19" t="s">
        <v>39</v>
      </c>
      <c r="K203" s="22" t="s">
        <v>166</v>
      </c>
      <c r="L203" s="19" t="s">
        <v>417</v>
      </c>
      <c r="M203" s="55" t="s">
        <v>445</v>
      </c>
      <c r="N203" s="234">
        <v>43830</v>
      </c>
      <c r="O203" s="12"/>
      <c r="P203" s="12"/>
      <c r="Q203" s="12"/>
      <c r="R203" s="12"/>
    </row>
    <row r="204" spans="1:18" ht="15.95" customHeight="1" x14ac:dyDescent="0.25">
      <c r="A204" s="22">
        <v>128</v>
      </c>
      <c r="B204" s="31" t="s">
        <v>424</v>
      </c>
      <c r="C204" s="22"/>
      <c r="D204" s="22" t="s">
        <v>753</v>
      </c>
      <c r="E204" s="19" t="s">
        <v>1077</v>
      </c>
      <c r="F204" s="49" t="s">
        <v>375</v>
      </c>
      <c r="G204" s="229" t="s">
        <v>742</v>
      </c>
      <c r="H204" s="95">
        <v>36572</v>
      </c>
      <c r="I204" s="19" t="str">
        <f t="shared" ca="1" si="9"/>
        <v>25 Tahun</v>
      </c>
      <c r="J204" s="19" t="s">
        <v>39</v>
      </c>
      <c r="K204" s="22" t="s">
        <v>169</v>
      </c>
      <c r="L204" s="31"/>
      <c r="M204" s="236" t="s">
        <v>445</v>
      </c>
      <c r="N204" s="235">
        <v>43830</v>
      </c>
      <c r="P204" s="12"/>
      <c r="Q204" s="12"/>
      <c r="R204" s="12"/>
    </row>
    <row r="205" spans="1:18" s="25" customFormat="1" ht="17.45" customHeight="1" x14ac:dyDescent="0.25">
      <c r="A205" s="22">
        <v>39</v>
      </c>
      <c r="B205" s="19" t="s">
        <v>415</v>
      </c>
      <c r="C205" s="22"/>
      <c r="D205" s="22" t="s">
        <v>542</v>
      </c>
      <c r="E205" s="19" t="s">
        <v>934</v>
      </c>
      <c r="F205" s="241" t="s">
        <v>375</v>
      </c>
      <c r="G205" s="278" t="s">
        <v>746</v>
      </c>
      <c r="H205" s="95">
        <v>36689</v>
      </c>
      <c r="I205" s="31" t="str">
        <f t="shared" ca="1" si="9"/>
        <v>25 Tahun</v>
      </c>
      <c r="J205" s="19" t="s">
        <v>39</v>
      </c>
      <c r="K205" s="22" t="s">
        <v>165</v>
      </c>
      <c r="L205" s="19" t="s">
        <v>228</v>
      </c>
      <c r="M205" s="22" t="s">
        <v>473</v>
      </c>
      <c r="N205" s="284">
        <v>43830</v>
      </c>
    </row>
    <row r="206" spans="1:18" s="25" customFormat="1" ht="17.45" customHeight="1" x14ac:dyDescent="0.25">
      <c r="A206" s="22">
        <v>102</v>
      </c>
      <c r="B206" s="31" t="s">
        <v>436</v>
      </c>
      <c r="C206" s="22" t="s">
        <v>822</v>
      </c>
      <c r="D206" s="22" t="s">
        <v>753</v>
      </c>
      <c r="E206" s="19" t="s">
        <v>1053</v>
      </c>
      <c r="F206" s="80" t="s">
        <v>375</v>
      </c>
      <c r="G206" s="92" t="s">
        <v>762</v>
      </c>
      <c r="H206" s="95">
        <v>28913</v>
      </c>
      <c r="I206" s="19" t="str">
        <f t="shared" ca="1" si="9"/>
        <v>46 Tahun</v>
      </c>
      <c r="J206" s="19" t="s">
        <v>39</v>
      </c>
      <c r="K206" s="22" t="s">
        <v>166</v>
      </c>
      <c r="L206" s="19" t="s">
        <v>236</v>
      </c>
      <c r="M206" s="55" t="s">
        <v>445</v>
      </c>
      <c r="N206" s="235">
        <v>43861</v>
      </c>
    </row>
    <row r="207" spans="1:18" s="25" customFormat="1" ht="17.45" customHeight="1" x14ac:dyDescent="0.25">
      <c r="A207" s="22">
        <v>103</v>
      </c>
      <c r="B207" s="31" t="s">
        <v>435</v>
      </c>
      <c r="C207" s="22"/>
      <c r="D207" s="22" t="s">
        <v>753</v>
      </c>
      <c r="E207" s="19" t="s">
        <v>1054</v>
      </c>
      <c r="F207" s="80" t="s">
        <v>375</v>
      </c>
      <c r="G207" s="92" t="s">
        <v>749</v>
      </c>
      <c r="H207" s="95">
        <v>35997</v>
      </c>
      <c r="I207" s="19" t="str">
        <f t="shared" ca="1" si="9"/>
        <v>27 Tahun</v>
      </c>
      <c r="J207" s="19" t="s">
        <v>39</v>
      </c>
      <c r="K207" s="22" t="s">
        <v>169</v>
      </c>
      <c r="L207" s="19" t="s">
        <v>222</v>
      </c>
      <c r="M207" s="55" t="s">
        <v>445</v>
      </c>
      <c r="N207" s="235">
        <v>43889</v>
      </c>
    </row>
    <row r="208" spans="1:18" ht="15.95" customHeight="1" x14ac:dyDescent="0.25">
      <c r="A208" s="22">
        <v>104</v>
      </c>
      <c r="B208" s="31" t="s">
        <v>437</v>
      </c>
      <c r="C208" s="22"/>
      <c r="D208" s="22" t="s">
        <v>753</v>
      </c>
      <c r="E208" s="19" t="s">
        <v>1055</v>
      </c>
      <c r="F208" s="80" t="s">
        <v>375</v>
      </c>
      <c r="G208" s="92" t="s">
        <v>742</v>
      </c>
      <c r="H208" s="95">
        <v>30644</v>
      </c>
      <c r="I208" s="19" t="str">
        <f t="shared" ca="1" si="9"/>
        <v>41 Tahun</v>
      </c>
      <c r="J208" s="19" t="s">
        <v>39</v>
      </c>
      <c r="K208" s="22" t="s">
        <v>165</v>
      </c>
      <c r="L208" s="19" t="s">
        <v>225</v>
      </c>
      <c r="M208" s="55" t="s">
        <v>445</v>
      </c>
      <c r="N208" s="234">
        <v>43889</v>
      </c>
      <c r="O208" s="12"/>
      <c r="P208" s="12"/>
      <c r="Q208" s="12"/>
      <c r="R208" s="12"/>
    </row>
    <row r="209" spans="1:18" ht="15.75" customHeight="1" x14ac:dyDescent="0.25">
      <c r="A209" s="22">
        <v>105</v>
      </c>
      <c r="B209" s="31" t="s">
        <v>438</v>
      </c>
      <c r="C209" s="22"/>
      <c r="D209" s="22" t="s">
        <v>753</v>
      </c>
      <c r="E209" s="19" t="s">
        <v>1056</v>
      </c>
      <c r="F209" s="80" t="s">
        <v>375</v>
      </c>
      <c r="G209" s="92" t="s">
        <v>742</v>
      </c>
      <c r="H209" s="95">
        <v>36930</v>
      </c>
      <c r="I209" s="19" t="str">
        <f t="shared" ca="1" si="9"/>
        <v>24 Tahun</v>
      </c>
      <c r="J209" s="19" t="s">
        <v>39</v>
      </c>
      <c r="K209" s="22" t="s">
        <v>169</v>
      </c>
      <c r="L209" s="19" t="s">
        <v>325</v>
      </c>
      <c r="M209" s="26" t="s">
        <v>445</v>
      </c>
      <c r="N209" s="234">
        <v>43889</v>
      </c>
      <c r="O209" s="12"/>
      <c r="P209" s="12"/>
      <c r="Q209" s="12"/>
      <c r="R209" s="12"/>
    </row>
    <row r="210" spans="1:18" ht="15.75" customHeight="1" x14ac:dyDescent="0.25">
      <c r="A210" s="22">
        <v>106</v>
      </c>
      <c r="B210" s="31" t="s">
        <v>442</v>
      </c>
      <c r="C210" s="22"/>
      <c r="D210" s="22" t="s">
        <v>753</v>
      </c>
      <c r="E210" s="19" t="s">
        <v>1057</v>
      </c>
      <c r="F210" s="80" t="s">
        <v>439</v>
      </c>
      <c r="G210" s="92" t="s">
        <v>746</v>
      </c>
      <c r="H210" s="95">
        <v>36182</v>
      </c>
      <c r="I210" s="19" t="str">
        <f t="shared" ca="1" si="9"/>
        <v>26 Tahun</v>
      </c>
      <c r="J210" s="19" t="s">
        <v>39</v>
      </c>
      <c r="K210" s="22" t="s">
        <v>169</v>
      </c>
      <c r="L210" s="19" t="s">
        <v>443</v>
      </c>
      <c r="M210" s="26" t="s">
        <v>445</v>
      </c>
      <c r="N210" s="234">
        <v>43921</v>
      </c>
      <c r="O210" s="12"/>
      <c r="P210" s="12"/>
      <c r="Q210" s="12"/>
      <c r="R210" s="12"/>
    </row>
    <row r="211" spans="1:18" ht="15.75" customHeight="1" x14ac:dyDescent="0.25">
      <c r="A211" s="22">
        <v>107</v>
      </c>
      <c r="B211" s="31" t="s">
        <v>444</v>
      </c>
      <c r="C211" s="22"/>
      <c r="D211" s="22" t="s">
        <v>753</v>
      </c>
      <c r="E211" s="19" t="s">
        <v>1058</v>
      </c>
      <c r="F211" s="80" t="s">
        <v>439</v>
      </c>
      <c r="G211" s="92" t="s">
        <v>742</v>
      </c>
      <c r="H211" s="95">
        <v>34189</v>
      </c>
      <c r="I211" s="19" t="str">
        <f t="shared" ca="1" si="9"/>
        <v>32 Tahun</v>
      </c>
      <c r="J211" s="19" t="s">
        <v>39</v>
      </c>
      <c r="K211" s="22" t="s">
        <v>165</v>
      </c>
      <c r="L211" s="19" t="s">
        <v>449</v>
      </c>
      <c r="M211" s="26" t="s">
        <v>445</v>
      </c>
      <c r="N211" s="234">
        <v>43921</v>
      </c>
      <c r="O211" s="12"/>
      <c r="P211" s="12"/>
      <c r="Q211" s="12"/>
      <c r="R211" s="12"/>
    </row>
    <row r="212" spans="1:18" ht="15.75" customHeight="1" x14ac:dyDescent="0.25">
      <c r="A212" s="22">
        <v>108</v>
      </c>
      <c r="B212" s="31" t="s">
        <v>812</v>
      </c>
      <c r="C212" s="22"/>
      <c r="D212" s="22" t="s">
        <v>753</v>
      </c>
      <c r="E212" s="19" t="s">
        <v>1059</v>
      </c>
      <c r="F212" s="80" t="s">
        <v>439</v>
      </c>
      <c r="G212" s="92" t="s">
        <v>742</v>
      </c>
      <c r="H212" s="95">
        <v>36799</v>
      </c>
      <c r="I212" s="19" t="str">
        <f t="shared" ca="1" si="9"/>
        <v>25 Tahun</v>
      </c>
      <c r="J212" s="19" t="s">
        <v>39</v>
      </c>
      <c r="K212" s="22" t="s">
        <v>169</v>
      </c>
      <c r="L212" s="19" t="s">
        <v>449</v>
      </c>
      <c r="M212" s="26" t="s">
        <v>445</v>
      </c>
      <c r="N212" s="234">
        <v>44104</v>
      </c>
      <c r="P212" s="12"/>
      <c r="Q212" s="12"/>
      <c r="R212" s="12"/>
    </row>
    <row r="213" spans="1:18" ht="15.75" customHeight="1" x14ac:dyDescent="0.25">
      <c r="A213" s="22">
        <v>109</v>
      </c>
      <c r="B213" s="31" t="s">
        <v>450</v>
      </c>
      <c r="C213" s="22"/>
      <c r="D213" s="22" t="s">
        <v>753</v>
      </c>
      <c r="E213" s="19" t="s">
        <v>1060</v>
      </c>
      <c r="F213" s="80" t="s">
        <v>439</v>
      </c>
      <c r="G213" s="92" t="s">
        <v>763</v>
      </c>
      <c r="H213" s="95">
        <v>33484</v>
      </c>
      <c r="I213" s="19" t="str">
        <f t="shared" ca="1" si="9"/>
        <v>34 Tahun</v>
      </c>
      <c r="J213" s="19" t="s">
        <v>340</v>
      </c>
      <c r="K213" s="22" t="s">
        <v>165</v>
      </c>
      <c r="L213" s="19" t="s">
        <v>449</v>
      </c>
      <c r="M213" s="26" t="s">
        <v>445</v>
      </c>
      <c r="N213" s="234">
        <v>44104</v>
      </c>
      <c r="P213" s="12"/>
      <c r="Q213" s="12"/>
      <c r="R213" s="12"/>
    </row>
    <row r="214" spans="1:18" ht="17.45" customHeight="1" x14ac:dyDescent="0.25">
      <c r="A214" s="22">
        <v>110</v>
      </c>
      <c r="B214" s="31" t="s">
        <v>452</v>
      </c>
      <c r="C214" s="22"/>
      <c r="D214" s="22" t="s">
        <v>753</v>
      </c>
      <c r="E214" s="19" t="s">
        <v>1061</v>
      </c>
      <c r="F214" s="80" t="s">
        <v>439</v>
      </c>
      <c r="G214" s="92" t="s">
        <v>742</v>
      </c>
      <c r="H214" s="95">
        <v>36797</v>
      </c>
      <c r="I214" s="19" t="str">
        <f t="shared" ca="1" si="9"/>
        <v>25 Tahun</v>
      </c>
      <c r="J214" s="19" t="s">
        <v>39</v>
      </c>
      <c r="K214" s="22" t="s">
        <v>169</v>
      </c>
      <c r="L214" s="19" t="s">
        <v>222</v>
      </c>
      <c r="M214" s="55" t="s">
        <v>445</v>
      </c>
      <c r="N214" s="235">
        <v>44104</v>
      </c>
      <c r="P214" s="12"/>
      <c r="Q214" s="12"/>
      <c r="R214" s="12"/>
    </row>
    <row r="215" spans="1:18" ht="15.95" customHeight="1" x14ac:dyDescent="0.25">
      <c r="A215" s="22">
        <v>111</v>
      </c>
      <c r="B215" s="31" t="s">
        <v>35</v>
      </c>
      <c r="C215" s="22"/>
      <c r="D215" s="22" t="s">
        <v>753</v>
      </c>
      <c r="E215" s="19" t="s">
        <v>1062</v>
      </c>
      <c r="F215" s="80" t="s">
        <v>439</v>
      </c>
      <c r="G215" s="92" t="s">
        <v>742</v>
      </c>
      <c r="H215" s="95">
        <v>30909</v>
      </c>
      <c r="I215" s="19" t="str">
        <f t="shared" ca="1" si="9"/>
        <v>41 Tahun</v>
      </c>
      <c r="J215" s="19" t="s">
        <v>39</v>
      </c>
      <c r="K215" s="22" t="s">
        <v>169</v>
      </c>
      <c r="L215" s="19" t="s">
        <v>226</v>
      </c>
      <c r="M215" s="55" t="s">
        <v>445</v>
      </c>
      <c r="N215" s="235">
        <v>44104</v>
      </c>
      <c r="P215" s="12"/>
      <c r="Q215" s="12"/>
      <c r="R215" s="12"/>
    </row>
    <row r="216" spans="1:18" ht="17.45" customHeight="1" x14ac:dyDescent="0.25">
      <c r="A216" s="22">
        <v>113</v>
      </c>
      <c r="B216" s="31" t="s">
        <v>457</v>
      </c>
      <c r="C216" s="22"/>
      <c r="D216" s="22" t="s">
        <v>753</v>
      </c>
      <c r="E216" s="19" t="s">
        <v>1064</v>
      </c>
      <c r="F216" s="80" t="s">
        <v>439</v>
      </c>
      <c r="G216" s="92" t="s">
        <v>742</v>
      </c>
      <c r="H216" s="95">
        <v>36099</v>
      </c>
      <c r="I216" s="19" t="str">
        <f t="shared" ca="1" si="9"/>
        <v>27 Tahun</v>
      </c>
      <c r="J216" s="19" t="s">
        <v>39</v>
      </c>
      <c r="K216" s="22" t="s">
        <v>169</v>
      </c>
      <c r="L216" s="19" t="s">
        <v>458</v>
      </c>
      <c r="M216" s="55" t="s">
        <v>445</v>
      </c>
      <c r="N216" s="235">
        <v>44165</v>
      </c>
      <c r="P216" s="12"/>
      <c r="Q216" s="12"/>
      <c r="R216" s="12"/>
    </row>
    <row r="217" spans="1:18" ht="15.95" customHeight="1" x14ac:dyDescent="0.25">
      <c r="A217" s="22">
        <v>112</v>
      </c>
      <c r="B217" s="31" t="s">
        <v>453</v>
      </c>
      <c r="C217" s="22"/>
      <c r="D217" s="22" t="s">
        <v>753</v>
      </c>
      <c r="E217" s="19" t="s">
        <v>1063</v>
      </c>
      <c r="F217" s="80" t="s">
        <v>439</v>
      </c>
      <c r="G217" s="92" t="s">
        <v>759</v>
      </c>
      <c r="H217" s="95">
        <v>36441</v>
      </c>
      <c r="I217" s="19" t="str">
        <f t="shared" ca="1" si="9"/>
        <v>26 Tahun</v>
      </c>
      <c r="J217" s="19" t="s">
        <v>39</v>
      </c>
      <c r="K217" s="22" t="s">
        <v>169</v>
      </c>
      <c r="L217" s="108" t="s">
        <v>819</v>
      </c>
      <c r="M217" s="55" t="s">
        <v>445</v>
      </c>
      <c r="N217" s="235">
        <v>44167</v>
      </c>
      <c r="P217" s="12"/>
      <c r="Q217" s="12"/>
      <c r="R217" s="12"/>
    </row>
    <row r="218" spans="1:18" ht="15.95" customHeight="1" x14ac:dyDescent="0.25">
      <c r="A218" s="22">
        <v>13</v>
      </c>
      <c r="B218" s="31" t="s">
        <v>460</v>
      </c>
      <c r="C218" s="22"/>
      <c r="D218" s="22" t="s">
        <v>542</v>
      </c>
      <c r="E218" s="19" t="s">
        <v>966</v>
      </c>
      <c r="F218" s="80" t="s">
        <v>439</v>
      </c>
      <c r="G218" s="92" t="s">
        <v>742</v>
      </c>
      <c r="H218" s="95">
        <v>37064</v>
      </c>
      <c r="I218" s="19" t="str">
        <f t="shared" ca="1" si="9"/>
        <v>24 Tahun</v>
      </c>
      <c r="J218" s="19" t="s">
        <v>39</v>
      </c>
      <c r="K218" s="22" t="s">
        <v>169</v>
      </c>
      <c r="L218" s="19" t="s">
        <v>461</v>
      </c>
      <c r="M218" s="55" t="s">
        <v>445</v>
      </c>
      <c r="N218" s="235">
        <v>44195</v>
      </c>
      <c r="P218" s="12"/>
      <c r="Q218" s="12"/>
      <c r="R218" s="12"/>
    </row>
    <row r="219" spans="1:18" ht="15" customHeight="1" x14ac:dyDescent="0.25">
      <c r="A219" s="22">
        <v>114</v>
      </c>
      <c r="B219" s="31" t="s">
        <v>459</v>
      </c>
      <c r="C219" s="22"/>
      <c r="D219" s="22" t="s">
        <v>753</v>
      </c>
      <c r="E219" s="19" t="s">
        <v>840</v>
      </c>
      <c r="F219" s="80" t="s">
        <v>439</v>
      </c>
      <c r="G219" s="92" t="s">
        <v>764</v>
      </c>
      <c r="H219" s="95">
        <v>33827</v>
      </c>
      <c r="I219" s="19" t="str">
        <f t="shared" ca="1" si="9"/>
        <v>33 Tahun</v>
      </c>
      <c r="J219" s="19" t="s">
        <v>39</v>
      </c>
      <c r="K219" s="22" t="s">
        <v>165</v>
      </c>
      <c r="L219" s="19"/>
      <c r="M219" s="55" t="s">
        <v>445</v>
      </c>
      <c r="N219" s="234">
        <v>44195</v>
      </c>
      <c r="P219" s="12"/>
      <c r="Q219" s="12"/>
      <c r="R219" s="12"/>
    </row>
    <row r="220" spans="1:18" ht="15.95" customHeight="1" x14ac:dyDescent="0.25">
      <c r="A220" s="22">
        <v>115</v>
      </c>
      <c r="B220" s="31" t="s">
        <v>471</v>
      </c>
      <c r="C220" s="22"/>
      <c r="D220" s="22" t="s">
        <v>753</v>
      </c>
      <c r="E220" s="19" t="s">
        <v>1065</v>
      </c>
      <c r="F220" s="49" t="s">
        <v>463</v>
      </c>
      <c r="G220" s="229" t="s">
        <v>746</v>
      </c>
      <c r="H220" s="95">
        <v>37004</v>
      </c>
      <c r="I220" s="19" t="str">
        <f t="shared" ca="1" si="9"/>
        <v>24 Tahun</v>
      </c>
      <c r="J220" s="19" t="s">
        <v>39</v>
      </c>
      <c r="K220" s="22" t="s">
        <v>169</v>
      </c>
      <c r="L220" s="108" t="s">
        <v>820</v>
      </c>
      <c r="M220" s="55" t="s">
        <v>445</v>
      </c>
      <c r="N220" s="235">
        <v>44195</v>
      </c>
      <c r="P220" s="12"/>
      <c r="Q220" s="12"/>
      <c r="R220" s="12"/>
    </row>
    <row r="221" spans="1:18" ht="15.95" customHeight="1" x14ac:dyDescent="0.25">
      <c r="A221" s="22">
        <v>33</v>
      </c>
      <c r="B221" s="31" t="s">
        <v>470</v>
      </c>
      <c r="C221" s="22"/>
      <c r="D221" s="22" t="s">
        <v>753</v>
      </c>
      <c r="E221" s="31" t="s">
        <v>928</v>
      </c>
      <c r="F221" s="241" t="s">
        <v>463</v>
      </c>
      <c r="G221" s="278" t="s">
        <v>742</v>
      </c>
      <c r="H221" s="95">
        <v>36087</v>
      </c>
      <c r="I221" s="31" t="str">
        <f t="shared" ca="1" si="9"/>
        <v>27 Tahun</v>
      </c>
      <c r="J221" s="19" t="s">
        <v>39</v>
      </c>
      <c r="K221" s="206" t="s">
        <v>169</v>
      </c>
      <c r="L221" s="207" t="s">
        <v>305</v>
      </c>
      <c r="M221" s="22" t="s">
        <v>473</v>
      </c>
      <c r="N221" s="284">
        <v>44195</v>
      </c>
      <c r="P221" s="12"/>
      <c r="Q221" s="12"/>
      <c r="R221" s="12"/>
    </row>
    <row r="222" spans="1:18" ht="15.95" customHeight="1" x14ac:dyDescent="0.25">
      <c r="A222" s="22">
        <v>21</v>
      </c>
      <c r="B222" s="38" t="s">
        <v>467</v>
      </c>
      <c r="C222" s="30"/>
      <c r="D222" s="22" t="s">
        <v>753</v>
      </c>
      <c r="E222" s="38" t="s">
        <v>882</v>
      </c>
      <c r="F222" s="80" t="s">
        <v>463</v>
      </c>
      <c r="G222" s="239" t="s">
        <v>746</v>
      </c>
      <c r="H222" s="95">
        <v>37110</v>
      </c>
      <c r="I222" s="19" t="str">
        <f t="shared" ca="1" si="9"/>
        <v>24 Tahun</v>
      </c>
      <c r="J222" s="38" t="s">
        <v>39</v>
      </c>
      <c r="K222" s="30" t="s">
        <v>169</v>
      </c>
      <c r="L222" s="38" t="s">
        <v>264</v>
      </c>
      <c r="M222" s="26" t="s">
        <v>485</v>
      </c>
      <c r="N222" s="286">
        <f>DATE(2021,1,12)</f>
        <v>44208</v>
      </c>
      <c r="P222" s="12"/>
      <c r="Q222" s="12"/>
      <c r="R222" s="12"/>
    </row>
    <row r="223" spans="1:18" ht="15.95" customHeight="1" x14ac:dyDescent="0.25">
      <c r="A223" s="22">
        <v>150</v>
      </c>
      <c r="B223" s="19" t="s">
        <v>468</v>
      </c>
      <c r="C223" s="22"/>
      <c r="D223" s="22" t="s">
        <v>753</v>
      </c>
      <c r="E223" s="19" t="s">
        <v>1098</v>
      </c>
      <c r="F223" s="80" t="s">
        <v>463</v>
      </c>
      <c r="G223" s="92" t="s">
        <v>748</v>
      </c>
      <c r="H223" s="95">
        <v>34094</v>
      </c>
      <c r="I223" s="19" t="str">
        <f t="shared" ca="1" si="9"/>
        <v>32 Tahun</v>
      </c>
      <c r="J223" s="19" t="s">
        <v>39</v>
      </c>
      <c r="K223" s="22" t="s">
        <v>165</v>
      </c>
      <c r="L223" s="19"/>
      <c r="M223" s="55" t="s">
        <v>543</v>
      </c>
      <c r="N223" s="49">
        <v>44208</v>
      </c>
      <c r="P223" s="12"/>
      <c r="Q223" s="12"/>
      <c r="R223" s="12"/>
    </row>
    <row r="224" spans="1:18" ht="15.95" customHeight="1" x14ac:dyDescent="0.25">
      <c r="A224" s="22">
        <v>34</v>
      </c>
      <c r="B224" s="31" t="s">
        <v>954</v>
      </c>
      <c r="C224" s="22"/>
      <c r="D224" s="22" t="s">
        <v>753</v>
      </c>
      <c r="E224" s="31" t="s">
        <v>929</v>
      </c>
      <c r="F224" s="241" t="s">
        <v>463</v>
      </c>
      <c r="G224" s="278" t="s">
        <v>742</v>
      </c>
      <c r="H224" s="95">
        <v>36645</v>
      </c>
      <c r="I224" s="31" t="str">
        <f t="shared" ca="1" si="9"/>
        <v>25 Tahun</v>
      </c>
      <c r="J224" s="19" t="s">
        <v>39</v>
      </c>
      <c r="K224" s="22" t="s">
        <v>165</v>
      </c>
      <c r="L224" s="19"/>
      <c r="M224" s="22" t="s">
        <v>473</v>
      </c>
      <c r="N224" s="202">
        <v>44208</v>
      </c>
    </row>
    <row r="225" spans="1:18" ht="15.95" customHeight="1" x14ac:dyDescent="0.25">
      <c r="A225" s="22">
        <v>116</v>
      </c>
      <c r="B225" s="31" t="s">
        <v>472</v>
      </c>
      <c r="C225" s="22" t="s">
        <v>831</v>
      </c>
      <c r="D225" s="22" t="s">
        <v>753</v>
      </c>
      <c r="E225" s="19" t="s">
        <v>1066</v>
      </c>
      <c r="F225" s="80" t="s">
        <v>463</v>
      </c>
      <c r="G225" s="92" t="s">
        <v>765</v>
      </c>
      <c r="H225" s="95">
        <v>32084</v>
      </c>
      <c r="I225" s="19" t="str">
        <f t="shared" ca="1" si="9"/>
        <v>38 Tahun</v>
      </c>
      <c r="J225" s="19" t="s">
        <v>39</v>
      </c>
      <c r="K225" s="22" t="s">
        <v>166</v>
      </c>
      <c r="L225" s="108" t="s">
        <v>821</v>
      </c>
      <c r="M225" s="55" t="s">
        <v>445</v>
      </c>
      <c r="N225" s="49">
        <v>44243</v>
      </c>
    </row>
    <row r="226" spans="1:18" ht="15.95" customHeight="1" x14ac:dyDescent="0.25">
      <c r="A226" s="22">
        <v>16</v>
      </c>
      <c r="B226" s="19" t="s">
        <v>469</v>
      </c>
      <c r="C226" s="22" t="s">
        <v>825</v>
      </c>
      <c r="D226" s="22" t="s">
        <v>753</v>
      </c>
      <c r="E226" s="19" t="s">
        <v>848</v>
      </c>
      <c r="F226" s="80" t="s">
        <v>463</v>
      </c>
      <c r="G226" s="92" t="s">
        <v>746</v>
      </c>
      <c r="H226" s="95">
        <v>36239</v>
      </c>
      <c r="I226" s="19" t="str">
        <f ca="1">TEXT(TODAY()-H226,"Y")&amp;" Tahun"</f>
        <v>26 Tahun</v>
      </c>
      <c r="J226" s="19" t="s">
        <v>39</v>
      </c>
      <c r="K226" s="22" t="s">
        <v>166</v>
      </c>
      <c r="L226" s="19" t="s">
        <v>561</v>
      </c>
      <c r="M226" s="28" t="s">
        <v>481</v>
      </c>
      <c r="N226" s="49">
        <v>44255</v>
      </c>
    </row>
    <row r="227" spans="1:18" ht="15.95" customHeight="1" x14ac:dyDescent="0.25">
      <c r="A227" s="22">
        <v>117</v>
      </c>
      <c r="B227" s="31" t="s">
        <v>474</v>
      </c>
      <c r="C227" s="22" t="s">
        <v>831</v>
      </c>
      <c r="D227" s="22" t="s">
        <v>753</v>
      </c>
      <c r="E227" s="19" t="s">
        <v>1067</v>
      </c>
      <c r="F227" s="80" t="s">
        <v>463</v>
      </c>
      <c r="G227" s="80" t="s">
        <v>746</v>
      </c>
      <c r="H227" s="49">
        <v>33925</v>
      </c>
      <c r="I227" s="165" t="str">
        <f t="shared" ref="I227:I239" ca="1" si="10">TEXT(TODAY()-H227,"y")&amp;" Tahun"</f>
        <v>33 Tahun</v>
      </c>
      <c r="J227" s="19" t="s">
        <v>39</v>
      </c>
      <c r="K227" s="22" t="s">
        <v>166</v>
      </c>
      <c r="L227" s="19" t="s">
        <v>280</v>
      </c>
      <c r="M227" s="55" t="s">
        <v>445</v>
      </c>
      <c r="N227" s="49">
        <v>44347</v>
      </c>
      <c r="O227" s="66"/>
      <c r="Q227" s="12"/>
      <c r="R227" s="12"/>
    </row>
    <row r="228" spans="1:18" ht="15.95" customHeight="1" x14ac:dyDescent="0.25">
      <c r="A228" s="22">
        <v>35</v>
      </c>
      <c r="B228" s="31" t="s">
        <v>533</v>
      </c>
      <c r="C228" s="22"/>
      <c r="D228" s="22" t="s">
        <v>753</v>
      </c>
      <c r="E228" s="31" t="s">
        <v>930</v>
      </c>
      <c r="F228" s="241" t="s">
        <v>463</v>
      </c>
      <c r="G228" s="108" t="s">
        <v>742</v>
      </c>
      <c r="H228" s="49">
        <v>36408</v>
      </c>
      <c r="I228" s="167" t="str">
        <f t="shared" ca="1" si="10"/>
        <v>26 Tahun</v>
      </c>
      <c r="J228" s="19" t="s">
        <v>39</v>
      </c>
      <c r="K228" s="206" t="s">
        <v>169</v>
      </c>
      <c r="L228" s="207" t="s">
        <v>305</v>
      </c>
      <c r="M228" s="22" t="s">
        <v>473</v>
      </c>
      <c r="N228" s="202">
        <v>44378</v>
      </c>
      <c r="O228" s="66"/>
      <c r="Q228" s="12"/>
      <c r="R228" s="12"/>
    </row>
    <row r="229" spans="1:18" ht="15.95" customHeight="1" x14ac:dyDescent="0.25">
      <c r="A229" s="22">
        <v>5</v>
      </c>
      <c r="B229" s="31" t="s">
        <v>501</v>
      </c>
      <c r="C229" s="22"/>
      <c r="D229" s="22" t="s">
        <v>542</v>
      </c>
      <c r="E229" s="19" t="s">
        <v>867</v>
      </c>
      <c r="F229" s="80" t="s">
        <v>502</v>
      </c>
      <c r="G229" s="80" t="s">
        <v>746</v>
      </c>
      <c r="H229" s="49">
        <v>37527</v>
      </c>
      <c r="I229" s="165" t="str">
        <f t="shared" ca="1" si="10"/>
        <v>23 Tahun</v>
      </c>
      <c r="J229" s="19" t="s">
        <v>39</v>
      </c>
      <c r="K229" s="22" t="s">
        <v>169</v>
      </c>
      <c r="L229" s="19" t="s">
        <v>232</v>
      </c>
      <c r="M229" s="55" t="s">
        <v>485</v>
      </c>
      <c r="N229" s="65">
        <f>DATE(2021,9,30)</f>
        <v>44469</v>
      </c>
      <c r="O229" s="66"/>
      <c r="Q229" s="12"/>
      <c r="R229" s="12"/>
    </row>
    <row r="230" spans="1:18" ht="15.95" customHeight="1" x14ac:dyDescent="0.25">
      <c r="A230" s="22">
        <v>14</v>
      </c>
      <c r="B230" s="31" t="s">
        <v>499</v>
      </c>
      <c r="C230" s="22"/>
      <c r="D230" s="22" t="s">
        <v>542</v>
      </c>
      <c r="E230" s="19" t="s">
        <v>967</v>
      </c>
      <c r="F230" s="80" t="s">
        <v>463</v>
      </c>
      <c r="G230" s="80" t="s">
        <v>746</v>
      </c>
      <c r="H230" s="49">
        <v>34973</v>
      </c>
      <c r="I230" s="165" t="str">
        <f t="shared" ca="1" si="10"/>
        <v>30 Tahun</v>
      </c>
      <c r="J230" s="19" t="s">
        <v>39</v>
      </c>
      <c r="K230" s="22" t="s">
        <v>165</v>
      </c>
      <c r="L230" s="19" t="s">
        <v>228</v>
      </c>
      <c r="M230" s="236" t="s">
        <v>445</v>
      </c>
      <c r="N230" s="49">
        <v>44469</v>
      </c>
      <c r="O230" s="66"/>
      <c r="Q230" s="12"/>
      <c r="R230" s="12"/>
    </row>
    <row r="231" spans="1:18" ht="15.95" customHeight="1" x14ac:dyDescent="0.25">
      <c r="A231" s="22">
        <v>118</v>
      </c>
      <c r="B231" s="31" t="s">
        <v>484</v>
      </c>
      <c r="C231" s="22"/>
      <c r="D231" s="22" t="s">
        <v>753</v>
      </c>
      <c r="E231" s="19" t="s">
        <v>1068</v>
      </c>
      <c r="F231" s="80" t="s">
        <v>463</v>
      </c>
      <c r="G231" s="80" t="s">
        <v>746</v>
      </c>
      <c r="H231" s="49">
        <v>37162</v>
      </c>
      <c r="I231" s="165" t="str">
        <f t="shared" ca="1" si="10"/>
        <v>24 Tahun</v>
      </c>
      <c r="J231" s="19" t="s">
        <v>39</v>
      </c>
      <c r="K231" s="22" t="s">
        <v>169</v>
      </c>
      <c r="L231" s="19" t="s">
        <v>222</v>
      </c>
      <c r="M231" s="55" t="s">
        <v>445</v>
      </c>
      <c r="N231" s="49">
        <v>44469</v>
      </c>
      <c r="O231" s="66"/>
      <c r="Q231" s="12"/>
      <c r="R231" s="12"/>
    </row>
    <row r="232" spans="1:18" ht="15.95" customHeight="1" x14ac:dyDescent="0.25">
      <c r="A232" s="22">
        <v>119</v>
      </c>
      <c r="B232" s="31" t="s">
        <v>495</v>
      </c>
      <c r="C232" s="22"/>
      <c r="D232" s="22" t="s">
        <v>753</v>
      </c>
      <c r="E232" s="19" t="s">
        <v>1069</v>
      </c>
      <c r="F232" s="80" t="s">
        <v>463</v>
      </c>
      <c r="G232" s="80" t="s">
        <v>766</v>
      </c>
      <c r="H232" s="49">
        <v>35860</v>
      </c>
      <c r="I232" s="165" t="str">
        <f t="shared" ca="1" si="10"/>
        <v>27 Tahun</v>
      </c>
      <c r="J232" s="19" t="s">
        <v>39</v>
      </c>
      <c r="K232" s="22" t="s">
        <v>169</v>
      </c>
      <c r="L232" s="19" t="s">
        <v>224</v>
      </c>
      <c r="M232" s="236" t="s">
        <v>445</v>
      </c>
      <c r="N232" s="49">
        <v>44469</v>
      </c>
      <c r="O232" s="66"/>
      <c r="Q232" s="12"/>
      <c r="R232" s="12"/>
    </row>
    <row r="233" spans="1:18" ht="15.95" customHeight="1" x14ac:dyDescent="0.25">
      <c r="A233" s="22">
        <v>120</v>
      </c>
      <c r="B233" s="31" t="s">
        <v>496</v>
      </c>
      <c r="C233" s="22"/>
      <c r="D233" s="22" t="s">
        <v>753</v>
      </c>
      <c r="E233" s="19" t="s">
        <v>1070</v>
      </c>
      <c r="F233" s="80" t="s">
        <v>463</v>
      </c>
      <c r="G233" s="80" t="s">
        <v>748</v>
      </c>
      <c r="H233" s="49">
        <v>36577</v>
      </c>
      <c r="I233" s="165" t="str">
        <f t="shared" ca="1" si="10"/>
        <v>25 Tahun</v>
      </c>
      <c r="J233" s="19" t="s">
        <v>39</v>
      </c>
      <c r="K233" s="22" t="s">
        <v>169</v>
      </c>
      <c r="L233" s="19" t="s">
        <v>497</v>
      </c>
      <c r="M233" s="236" t="s">
        <v>445</v>
      </c>
      <c r="N233" s="49">
        <v>44469</v>
      </c>
      <c r="O233" s="66"/>
      <c r="Q233" s="12"/>
      <c r="R233" s="12"/>
    </row>
    <row r="234" spans="1:18" ht="15.95" customHeight="1" x14ac:dyDescent="0.25">
      <c r="A234" s="22">
        <v>121</v>
      </c>
      <c r="B234" s="31" t="s">
        <v>511</v>
      </c>
      <c r="C234" s="22" t="s">
        <v>1115</v>
      </c>
      <c r="D234" s="22" t="s">
        <v>753</v>
      </c>
      <c r="E234" s="19" t="s">
        <v>1116</v>
      </c>
      <c r="F234" s="80" t="s">
        <v>463</v>
      </c>
      <c r="G234" s="80" t="s">
        <v>745</v>
      </c>
      <c r="H234" s="49">
        <v>30539</v>
      </c>
      <c r="I234" s="165" t="str">
        <f t="shared" ca="1" si="10"/>
        <v>42 Tahun</v>
      </c>
      <c r="J234" s="19" t="s">
        <v>39</v>
      </c>
      <c r="K234" s="22" t="s">
        <v>166</v>
      </c>
      <c r="L234" s="19" t="s">
        <v>512</v>
      </c>
      <c r="M234" s="236" t="s">
        <v>445</v>
      </c>
      <c r="N234" s="49">
        <v>44469</v>
      </c>
      <c r="O234" s="66"/>
      <c r="Q234" s="12"/>
      <c r="R234" s="12"/>
    </row>
    <row r="235" spans="1:18" ht="15.95" customHeight="1" x14ac:dyDescent="0.25">
      <c r="A235" s="22">
        <v>122</v>
      </c>
      <c r="B235" s="31" t="s">
        <v>513</v>
      </c>
      <c r="C235" s="22" t="s">
        <v>1117</v>
      </c>
      <c r="D235" s="22" t="s">
        <v>753</v>
      </c>
      <c r="E235" s="19" t="s">
        <v>1071</v>
      </c>
      <c r="F235" s="80" t="s">
        <v>463</v>
      </c>
      <c r="G235" s="80" t="s">
        <v>742</v>
      </c>
      <c r="H235" s="49">
        <v>36197</v>
      </c>
      <c r="I235" s="165" t="str">
        <f t="shared" ca="1" si="10"/>
        <v>26 Tahun</v>
      </c>
      <c r="J235" s="19" t="s">
        <v>39</v>
      </c>
      <c r="K235" s="22" t="s">
        <v>167</v>
      </c>
      <c r="L235" s="19" t="s">
        <v>514</v>
      </c>
      <c r="M235" s="236" t="s">
        <v>445</v>
      </c>
      <c r="N235" s="49">
        <v>44469</v>
      </c>
      <c r="O235" s="66"/>
      <c r="Q235" s="12"/>
      <c r="R235" s="12"/>
    </row>
    <row r="236" spans="1:18" ht="15.95" customHeight="1" x14ac:dyDescent="0.25">
      <c r="A236" s="22">
        <v>124</v>
      </c>
      <c r="B236" s="31" t="s">
        <v>515</v>
      </c>
      <c r="C236" s="22" t="s">
        <v>1118</v>
      </c>
      <c r="D236" s="22" t="s">
        <v>753</v>
      </c>
      <c r="E236" s="19" t="s">
        <v>1073</v>
      </c>
      <c r="F236" s="80" t="s">
        <v>463</v>
      </c>
      <c r="G236" s="80" t="s">
        <v>749</v>
      </c>
      <c r="H236" s="49">
        <v>33885</v>
      </c>
      <c r="I236" s="165" t="str">
        <f t="shared" ca="1" si="10"/>
        <v>33 Tahun</v>
      </c>
      <c r="J236" s="19" t="s">
        <v>39</v>
      </c>
      <c r="K236" s="22" t="s">
        <v>166</v>
      </c>
      <c r="L236" s="19" t="s">
        <v>245</v>
      </c>
      <c r="M236" s="236" t="s">
        <v>445</v>
      </c>
      <c r="N236" s="49">
        <v>44469</v>
      </c>
      <c r="O236" s="66"/>
      <c r="Q236" s="12"/>
      <c r="R236" s="12"/>
    </row>
    <row r="237" spans="1:18" ht="15.95" customHeight="1" x14ac:dyDescent="0.25">
      <c r="A237" s="22">
        <v>125</v>
      </c>
      <c r="B237" s="31" t="s">
        <v>516</v>
      </c>
      <c r="C237" s="22"/>
      <c r="D237" s="22" t="s">
        <v>753</v>
      </c>
      <c r="E237" s="19" t="s">
        <v>1074</v>
      </c>
      <c r="F237" s="80" t="s">
        <v>463</v>
      </c>
      <c r="G237" s="80" t="s">
        <v>746</v>
      </c>
      <c r="H237" s="49">
        <v>35822</v>
      </c>
      <c r="I237" s="165" t="str">
        <f t="shared" ca="1" si="10"/>
        <v>27 Tahun</v>
      </c>
      <c r="J237" s="19" t="s">
        <v>39</v>
      </c>
      <c r="K237" s="22" t="s">
        <v>165</v>
      </c>
      <c r="L237" s="19" t="s">
        <v>225</v>
      </c>
      <c r="M237" s="236" t="s">
        <v>445</v>
      </c>
      <c r="N237" s="49">
        <v>44469</v>
      </c>
      <c r="O237" s="66"/>
      <c r="Q237" s="12"/>
      <c r="R237" s="12"/>
    </row>
    <row r="238" spans="1:18" ht="15.95" customHeight="1" x14ac:dyDescent="0.25">
      <c r="A238" s="22">
        <v>126</v>
      </c>
      <c r="B238" s="31" t="s">
        <v>517</v>
      </c>
      <c r="C238" s="22"/>
      <c r="D238" s="22" t="s">
        <v>753</v>
      </c>
      <c r="E238" s="19" t="s">
        <v>1075</v>
      </c>
      <c r="F238" s="80" t="s">
        <v>463</v>
      </c>
      <c r="G238" s="80" t="s">
        <v>742</v>
      </c>
      <c r="H238" s="49">
        <v>37120</v>
      </c>
      <c r="I238" s="165" t="str">
        <f t="shared" ca="1" si="10"/>
        <v>24 Tahun</v>
      </c>
      <c r="J238" s="19" t="s">
        <v>39</v>
      </c>
      <c r="K238" s="22" t="s">
        <v>169</v>
      </c>
      <c r="L238" s="19" t="s">
        <v>518</v>
      </c>
      <c r="M238" s="236" t="s">
        <v>445</v>
      </c>
      <c r="N238" s="49">
        <v>44498</v>
      </c>
      <c r="O238" s="66"/>
      <c r="Q238" s="12"/>
      <c r="R238" s="12"/>
    </row>
    <row r="239" spans="1:18" ht="15.95" customHeight="1" x14ac:dyDescent="0.25">
      <c r="A239" s="22">
        <v>127</v>
      </c>
      <c r="B239" s="31" t="s">
        <v>519</v>
      </c>
      <c r="C239" s="22"/>
      <c r="D239" s="22" t="s">
        <v>753</v>
      </c>
      <c r="E239" s="19" t="s">
        <v>1076</v>
      </c>
      <c r="F239" s="80" t="s">
        <v>463</v>
      </c>
      <c r="G239" s="80" t="s">
        <v>754</v>
      </c>
      <c r="H239" s="49">
        <v>36303</v>
      </c>
      <c r="I239" s="165" t="str">
        <f t="shared" ca="1" si="10"/>
        <v>26 Tahun</v>
      </c>
      <c r="J239" s="19" t="s">
        <v>39</v>
      </c>
      <c r="K239" s="22" t="s">
        <v>165</v>
      </c>
      <c r="L239" s="19" t="s">
        <v>449</v>
      </c>
      <c r="M239" s="236" t="s">
        <v>445</v>
      </c>
      <c r="N239" s="49">
        <v>44498</v>
      </c>
      <c r="O239" s="66"/>
      <c r="Q239" s="12"/>
      <c r="R239" s="12"/>
    </row>
    <row r="240" spans="1:18" ht="15.95" customHeight="1" x14ac:dyDescent="0.25">
      <c r="A240" s="22">
        <v>10</v>
      </c>
      <c r="B240" s="31" t="s">
        <v>506</v>
      </c>
      <c r="C240" s="22"/>
      <c r="D240" s="22" t="s">
        <v>542</v>
      </c>
      <c r="E240" s="19" t="s">
        <v>842</v>
      </c>
      <c r="F240" s="80" t="s">
        <v>463</v>
      </c>
      <c r="G240" s="80" t="s">
        <v>742</v>
      </c>
      <c r="H240" s="49">
        <v>32442</v>
      </c>
      <c r="I240" s="165" t="str">
        <f ca="1">TEXT(TODAY()-H240,"Y")&amp;" Tahun"</f>
        <v>37 Tahun</v>
      </c>
      <c r="J240" s="19" t="s">
        <v>39</v>
      </c>
      <c r="K240" s="22" t="s">
        <v>165</v>
      </c>
      <c r="L240" s="19" t="s">
        <v>225</v>
      </c>
      <c r="M240" s="28" t="s">
        <v>481</v>
      </c>
      <c r="N240" s="49">
        <v>44561</v>
      </c>
      <c r="O240" s="66"/>
      <c r="Q240" s="12"/>
      <c r="R240" s="12"/>
    </row>
    <row r="241" spans="1:18" ht="15.95" customHeight="1" x14ac:dyDescent="0.25">
      <c r="A241" s="22">
        <v>17</v>
      </c>
      <c r="B241" s="31" t="s">
        <v>520</v>
      </c>
      <c r="C241" s="22"/>
      <c r="D241" s="22" t="s">
        <v>753</v>
      </c>
      <c r="E241" s="19" t="s">
        <v>849</v>
      </c>
      <c r="F241" s="80" t="s">
        <v>463</v>
      </c>
      <c r="G241" s="80" t="s">
        <v>742</v>
      </c>
      <c r="H241" s="49">
        <v>33614</v>
      </c>
      <c r="I241" s="165" t="str">
        <f ca="1">TEXT(TODAY()-H241,"Y")&amp;" Tahun"</f>
        <v>33 Tahun</v>
      </c>
      <c r="J241" s="19" t="s">
        <v>39</v>
      </c>
      <c r="K241" s="22" t="s">
        <v>169</v>
      </c>
      <c r="L241" s="19" t="s">
        <v>521</v>
      </c>
      <c r="M241" s="28" t="s">
        <v>481</v>
      </c>
      <c r="N241" s="49">
        <v>44561</v>
      </c>
      <c r="O241" s="66"/>
      <c r="Q241" s="12"/>
      <c r="R241" s="12"/>
    </row>
    <row r="242" spans="1:18" ht="15.95" customHeight="1" x14ac:dyDescent="0.25">
      <c r="A242" s="22">
        <v>123</v>
      </c>
      <c r="B242" s="31" t="s">
        <v>510</v>
      </c>
      <c r="C242" s="22"/>
      <c r="D242" s="22" t="s">
        <v>753</v>
      </c>
      <c r="E242" s="19" t="s">
        <v>1072</v>
      </c>
      <c r="F242" s="80" t="s">
        <v>463</v>
      </c>
      <c r="G242" s="80" t="s">
        <v>742</v>
      </c>
      <c r="H242" s="49">
        <v>35464</v>
      </c>
      <c r="I242" s="165" t="str">
        <f ca="1">TEXT(TODAY()-H242,"y")&amp;" Tahun"</f>
        <v>28 Tahun</v>
      </c>
      <c r="J242" s="19" t="s">
        <v>39</v>
      </c>
      <c r="K242" s="22" t="s">
        <v>165</v>
      </c>
      <c r="L242" s="19" t="s">
        <v>225</v>
      </c>
      <c r="M242" s="236" t="s">
        <v>445</v>
      </c>
      <c r="N242" s="49">
        <v>44561</v>
      </c>
      <c r="O242" s="66"/>
      <c r="Q242" s="12"/>
      <c r="R242" s="12"/>
    </row>
    <row r="243" spans="1:18" ht="15.95" customHeight="1" x14ac:dyDescent="0.25">
      <c r="A243" s="22">
        <v>130</v>
      </c>
      <c r="B243" s="31" t="s">
        <v>522</v>
      </c>
      <c r="C243" s="22"/>
      <c r="D243" s="22" t="s">
        <v>753</v>
      </c>
      <c r="E243" s="19" t="s">
        <v>1079</v>
      </c>
      <c r="F243" s="80" t="s">
        <v>523</v>
      </c>
      <c r="G243" s="80" t="s">
        <v>754</v>
      </c>
      <c r="H243" s="49">
        <v>37576</v>
      </c>
      <c r="I243" s="165" t="str">
        <f ca="1">TEXT(TODAY()-H243,"y")&amp;" Tahun"</f>
        <v>23 Tahun</v>
      </c>
      <c r="J243" s="19" t="s">
        <v>39</v>
      </c>
      <c r="K243" s="22" t="s">
        <v>169</v>
      </c>
      <c r="L243" s="19" t="s">
        <v>222</v>
      </c>
      <c r="M243" s="236" t="s">
        <v>445</v>
      </c>
      <c r="N243" s="49">
        <v>44561</v>
      </c>
      <c r="O243" s="66"/>
      <c r="Q243" s="12"/>
      <c r="R243" s="12"/>
    </row>
    <row r="244" spans="1:18" ht="15.95" customHeight="1" x14ac:dyDescent="0.25">
      <c r="A244" s="22">
        <v>18</v>
      </c>
      <c r="B244" s="31" t="s">
        <v>528</v>
      </c>
      <c r="C244" s="22"/>
      <c r="D244" s="22" t="s">
        <v>753</v>
      </c>
      <c r="E244" s="31" t="s">
        <v>850</v>
      </c>
      <c r="F244" s="80" t="s">
        <v>523</v>
      </c>
      <c r="G244" s="80" t="s">
        <v>742</v>
      </c>
      <c r="H244" s="49">
        <v>36844</v>
      </c>
      <c r="I244" s="165" t="str">
        <f ca="1">TEXT(TODAY()-H244,"Y")&amp;" Tahun"</f>
        <v>25 Tahun</v>
      </c>
      <c r="J244" s="19" t="s">
        <v>39</v>
      </c>
      <c r="K244" s="22" t="s">
        <v>165</v>
      </c>
      <c r="L244" s="19" t="s">
        <v>225</v>
      </c>
      <c r="M244" s="28" t="s">
        <v>481</v>
      </c>
      <c r="N244" s="49">
        <v>44592</v>
      </c>
      <c r="O244" s="66"/>
      <c r="Q244" s="12"/>
      <c r="R244" s="12"/>
    </row>
    <row r="245" spans="1:18" ht="15.95" customHeight="1" x14ac:dyDescent="0.25">
      <c r="A245" s="22">
        <v>131</v>
      </c>
      <c r="B245" s="31" t="s">
        <v>530</v>
      </c>
      <c r="C245" s="22"/>
      <c r="D245" s="22" t="s">
        <v>753</v>
      </c>
      <c r="E245" s="19" t="s">
        <v>1080</v>
      </c>
      <c r="F245" s="80" t="s">
        <v>523</v>
      </c>
      <c r="G245" s="80" t="s">
        <v>749</v>
      </c>
      <c r="H245" s="49">
        <v>36035</v>
      </c>
      <c r="I245" s="165" t="str">
        <f t="shared" ref="I245:I251" ca="1" si="11">TEXT(TODAY()-H245,"y")&amp;" Tahun"</f>
        <v>27 Tahun</v>
      </c>
      <c r="J245" s="19" t="s">
        <v>39</v>
      </c>
      <c r="K245" s="22" t="s">
        <v>169</v>
      </c>
      <c r="L245" s="19" t="s">
        <v>224</v>
      </c>
      <c r="M245" s="236" t="s">
        <v>445</v>
      </c>
      <c r="N245" s="49">
        <v>44592</v>
      </c>
      <c r="O245" s="66"/>
      <c r="Q245" s="12"/>
      <c r="R245" s="12"/>
    </row>
    <row r="246" spans="1:18" ht="15.95" customHeight="1" x14ac:dyDescent="0.25">
      <c r="A246" s="22">
        <v>133</v>
      </c>
      <c r="B246" s="31" t="s">
        <v>1119</v>
      </c>
      <c r="C246" s="22" t="s">
        <v>831</v>
      </c>
      <c r="D246" s="22" t="s">
        <v>753</v>
      </c>
      <c r="E246" s="19" t="s">
        <v>1082</v>
      </c>
      <c r="F246" s="80" t="s">
        <v>523</v>
      </c>
      <c r="G246" s="80" t="s">
        <v>749</v>
      </c>
      <c r="H246" s="49">
        <v>33101</v>
      </c>
      <c r="I246" s="165" t="str">
        <f t="shared" ca="1" si="11"/>
        <v>35 Tahun</v>
      </c>
      <c r="J246" s="19" t="s">
        <v>39</v>
      </c>
      <c r="K246" s="240" t="s">
        <v>166</v>
      </c>
      <c r="L246" s="31" t="s">
        <v>536</v>
      </c>
      <c r="M246" s="240" t="s">
        <v>445</v>
      </c>
      <c r="N246" s="49">
        <v>44636</v>
      </c>
      <c r="O246" s="66"/>
      <c r="Q246" s="12"/>
      <c r="R246" s="12"/>
    </row>
    <row r="247" spans="1:18" ht="15.95" customHeight="1" x14ac:dyDescent="0.25">
      <c r="A247" s="22">
        <v>36</v>
      </c>
      <c r="B247" s="19" t="s">
        <v>540</v>
      </c>
      <c r="C247" s="22"/>
      <c r="D247" s="22" t="s">
        <v>753</v>
      </c>
      <c r="E247" s="31" t="s">
        <v>931</v>
      </c>
      <c r="F247" s="241" t="s">
        <v>529</v>
      </c>
      <c r="G247" s="108" t="s">
        <v>742</v>
      </c>
      <c r="H247" s="49">
        <v>38137</v>
      </c>
      <c r="I247" s="167" t="str">
        <f t="shared" ca="1" si="11"/>
        <v>21 Tahun</v>
      </c>
      <c r="J247" s="19" t="s">
        <v>39</v>
      </c>
      <c r="K247" s="243" t="s">
        <v>165</v>
      </c>
      <c r="L247" s="31" t="s">
        <v>225</v>
      </c>
      <c r="M247" s="22" t="s">
        <v>473</v>
      </c>
      <c r="N247" s="202">
        <v>44712</v>
      </c>
      <c r="O247" s="66"/>
      <c r="Q247" s="12"/>
      <c r="R247" s="12"/>
    </row>
    <row r="248" spans="1:18" ht="15.95" customHeight="1" x14ac:dyDescent="0.25">
      <c r="A248" s="22">
        <v>37</v>
      </c>
      <c r="B248" s="31" t="s">
        <v>541</v>
      </c>
      <c r="C248" s="22"/>
      <c r="D248" s="22" t="s">
        <v>753</v>
      </c>
      <c r="E248" s="31" t="s">
        <v>932</v>
      </c>
      <c r="F248" s="241"/>
      <c r="G248" s="108" t="s">
        <v>749</v>
      </c>
      <c r="H248" s="49">
        <v>34446</v>
      </c>
      <c r="I248" s="167" t="str">
        <f t="shared" ca="1" si="11"/>
        <v>31 Tahun</v>
      </c>
      <c r="J248" s="19" t="s">
        <v>39</v>
      </c>
      <c r="K248" s="22" t="s">
        <v>169</v>
      </c>
      <c r="L248" s="31" t="s">
        <v>264</v>
      </c>
      <c r="M248" s="22" t="s">
        <v>473</v>
      </c>
      <c r="N248" s="202">
        <v>44742</v>
      </c>
      <c r="O248" s="66"/>
      <c r="Q248" s="12"/>
      <c r="R248" s="12"/>
    </row>
    <row r="249" spans="1:18" ht="15.95" customHeight="1" x14ac:dyDescent="0.25">
      <c r="A249" s="22">
        <v>23</v>
      </c>
      <c r="B249" s="19" t="s">
        <v>560</v>
      </c>
      <c r="C249" s="22"/>
      <c r="D249" s="22" t="s">
        <v>753</v>
      </c>
      <c r="E249" s="19" t="s">
        <v>884</v>
      </c>
      <c r="F249" s="80"/>
      <c r="G249" s="80" t="s">
        <v>746</v>
      </c>
      <c r="H249" s="49">
        <v>37893</v>
      </c>
      <c r="I249" s="165" t="str">
        <f t="shared" ca="1" si="11"/>
        <v>22 Tahun</v>
      </c>
      <c r="J249" s="19" t="s">
        <v>39</v>
      </c>
      <c r="K249" s="22" t="s">
        <v>169</v>
      </c>
      <c r="L249" s="19" t="s">
        <v>292</v>
      </c>
      <c r="M249" s="55" t="s">
        <v>485</v>
      </c>
      <c r="N249" s="65">
        <f>DATE(2022,12,30)</f>
        <v>44925</v>
      </c>
      <c r="O249" s="66"/>
      <c r="Q249" s="12"/>
      <c r="R249" s="12"/>
    </row>
    <row r="250" spans="1:18" ht="15.95" customHeight="1" x14ac:dyDescent="0.25">
      <c r="A250" s="22">
        <v>140</v>
      </c>
      <c r="B250" s="19" t="s">
        <v>1120</v>
      </c>
      <c r="C250" s="22" t="s">
        <v>825</v>
      </c>
      <c r="D250" s="22" t="s">
        <v>753</v>
      </c>
      <c r="E250" s="19" t="s">
        <v>1089</v>
      </c>
      <c r="F250" s="80"/>
      <c r="G250" s="80" t="s">
        <v>767</v>
      </c>
      <c r="H250" s="49">
        <v>33025</v>
      </c>
      <c r="I250" s="165" t="str">
        <f t="shared" ca="1" si="11"/>
        <v>35 Tahun</v>
      </c>
      <c r="J250" s="19" t="s">
        <v>39</v>
      </c>
      <c r="K250" s="22" t="s">
        <v>384</v>
      </c>
      <c r="L250" s="19" t="s">
        <v>562</v>
      </c>
      <c r="M250" s="236" t="s">
        <v>445</v>
      </c>
      <c r="N250" s="49">
        <v>44928</v>
      </c>
      <c r="O250" s="66"/>
      <c r="Q250" s="12"/>
      <c r="R250" s="12"/>
    </row>
    <row r="251" spans="1:18" ht="15.95" customHeight="1" x14ac:dyDescent="0.25">
      <c r="A251" s="22">
        <v>152</v>
      </c>
      <c r="B251" s="19" t="s">
        <v>563</v>
      </c>
      <c r="C251" s="22"/>
      <c r="D251" s="22" t="s">
        <v>753</v>
      </c>
      <c r="E251" s="19" t="s">
        <v>1100</v>
      </c>
      <c r="F251" s="80"/>
      <c r="G251" s="80" t="s">
        <v>742</v>
      </c>
      <c r="H251" s="49">
        <v>37781</v>
      </c>
      <c r="I251" s="165" t="str">
        <f t="shared" ca="1" si="11"/>
        <v>22 Tahun</v>
      </c>
      <c r="J251" s="19" t="s">
        <v>39</v>
      </c>
      <c r="K251" s="22" t="s">
        <v>165</v>
      </c>
      <c r="L251" s="19"/>
      <c r="M251" s="55" t="s">
        <v>445</v>
      </c>
      <c r="N251" s="49">
        <v>44928</v>
      </c>
      <c r="O251" s="66"/>
      <c r="Q251" s="12"/>
      <c r="R251" s="12"/>
    </row>
    <row r="252" spans="1:18" ht="15.95" customHeight="1" x14ac:dyDescent="0.25">
      <c r="A252" s="22">
        <v>19</v>
      </c>
      <c r="B252" s="31" t="s">
        <v>564</v>
      </c>
      <c r="C252" s="22" t="s">
        <v>825</v>
      </c>
      <c r="D252" s="22" t="s">
        <v>753</v>
      </c>
      <c r="E252" s="19" t="s">
        <v>851</v>
      </c>
      <c r="F252" s="80"/>
      <c r="G252" s="80" t="s">
        <v>742</v>
      </c>
      <c r="H252" s="49">
        <v>35003</v>
      </c>
      <c r="I252" s="165" t="str">
        <f ca="1">TEXT(TODAY()-H252,"Y")&amp;" Tahun"</f>
        <v>30 Tahun</v>
      </c>
      <c r="J252" s="19" t="s">
        <v>39</v>
      </c>
      <c r="K252" s="22" t="s">
        <v>166</v>
      </c>
      <c r="L252" s="19" t="s">
        <v>243</v>
      </c>
      <c r="M252" s="28" t="s">
        <v>481</v>
      </c>
      <c r="N252" s="49">
        <v>44957</v>
      </c>
      <c r="O252" s="66"/>
      <c r="Q252" s="12"/>
      <c r="R252" s="12"/>
    </row>
    <row r="253" spans="1:18" ht="15.95" customHeight="1" x14ac:dyDescent="0.25">
      <c r="A253" s="22">
        <v>20</v>
      </c>
      <c r="B253" s="31" t="s">
        <v>567</v>
      </c>
      <c r="C253" s="22"/>
      <c r="D253" s="22" t="s">
        <v>753</v>
      </c>
      <c r="E253" s="19" t="s">
        <v>852</v>
      </c>
      <c r="F253" s="31"/>
      <c r="G253" s="80" t="s">
        <v>742</v>
      </c>
      <c r="H253" s="49">
        <v>36657</v>
      </c>
      <c r="I253" s="165" t="str">
        <f ca="1">TEXT(TODAY()-H253,"Y")&amp;" Tahun"</f>
        <v>25 Tahun</v>
      </c>
      <c r="J253" s="19" t="s">
        <v>39</v>
      </c>
      <c r="K253" s="22" t="s">
        <v>165</v>
      </c>
      <c r="L253" s="19" t="s">
        <v>225</v>
      </c>
      <c r="M253" s="28" t="s">
        <v>481</v>
      </c>
      <c r="N253" s="49">
        <v>44957</v>
      </c>
      <c r="O253" s="66"/>
      <c r="Q253" s="12"/>
      <c r="R253" s="12"/>
    </row>
    <row r="254" spans="1:18" ht="15.95" customHeight="1" x14ac:dyDescent="0.25">
      <c r="A254" s="22">
        <v>141</v>
      </c>
      <c r="B254" s="31" t="s">
        <v>565</v>
      </c>
      <c r="C254" s="22"/>
      <c r="D254" s="22" t="s">
        <v>753</v>
      </c>
      <c r="E254" s="31" t="s">
        <v>566</v>
      </c>
      <c r="F254" s="31"/>
      <c r="G254" s="80" t="s">
        <v>742</v>
      </c>
      <c r="H254" s="49">
        <v>37589</v>
      </c>
      <c r="I254" s="165" t="str">
        <f t="shared" ref="I254:I265" ca="1" si="12">TEXT(TODAY()-H254,"y")&amp;" Tahun"</f>
        <v>22 Tahun</v>
      </c>
      <c r="J254" s="31" t="s">
        <v>39</v>
      </c>
      <c r="K254" s="22" t="s">
        <v>169</v>
      </c>
      <c r="L254" s="19" t="s">
        <v>222</v>
      </c>
      <c r="M254" s="236" t="s">
        <v>445</v>
      </c>
      <c r="N254" s="49">
        <v>44958</v>
      </c>
      <c r="O254" s="66"/>
      <c r="Q254" s="12"/>
      <c r="R254" s="12"/>
    </row>
    <row r="255" spans="1:18" ht="15.95" customHeight="1" x14ac:dyDescent="0.25">
      <c r="A255" s="22">
        <v>24</v>
      </c>
      <c r="B255" s="31" t="s">
        <v>571</v>
      </c>
      <c r="C255" s="22"/>
      <c r="D255" s="22" t="s">
        <v>753</v>
      </c>
      <c r="E255" s="31" t="s">
        <v>885</v>
      </c>
      <c r="F255" s="31"/>
      <c r="G255" s="80" t="s">
        <v>746</v>
      </c>
      <c r="H255" s="49">
        <v>37064</v>
      </c>
      <c r="I255" s="165" t="str">
        <f t="shared" ca="1" si="12"/>
        <v>24 Tahun</v>
      </c>
      <c r="J255" s="31" t="s">
        <v>39</v>
      </c>
      <c r="K255" s="22" t="s">
        <v>165</v>
      </c>
      <c r="L255" s="19" t="s">
        <v>225</v>
      </c>
      <c r="M255" s="55" t="s">
        <v>485</v>
      </c>
      <c r="N255" s="65">
        <f>DATE(2023,3,1)</f>
        <v>44986</v>
      </c>
      <c r="O255" s="66"/>
      <c r="Q255" s="12"/>
      <c r="R255" s="12"/>
    </row>
    <row r="256" spans="1:18" ht="15.95" customHeight="1" x14ac:dyDescent="0.25">
      <c r="A256" s="22">
        <v>142</v>
      </c>
      <c r="B256" s="31" t="s">
        <v>568</v>
      </c>
      <c r="C256" s="22"/>
      <c r="D256" s="22" t="s">
        <v>753</v>
      </c>
      <c r="E256" s="31" t="s">
        <v>1090</v>
      </c>
      <c r="F256" s="31"/>
      <c r="G256" s="80" t="s">
        <v>746</v>
      </c>
      <c r="H256" s="49">
        <v>32988</v>
      </c>
      <c r="I256" s="165" t="str">
        <f t="shared" ca="1" si="12"/>
        <v>35 Tahun</v>
      </c>
      <c r="J256" s="31" t="s">
        <v>39</v>
      </c>
      <c r="K256" s="22" t="s">
        <v>165</v>
      </c>
      <c r="L256" s="19"/>
      <c r="M256" s="236" t="s">
        <v>445</v>
      </c>
      <c r="N256" s="49">
        <v>44986</v>
      </c>
      <c r="O256" s="66"/>
      <c r="Q256" s="12"/>
      <c r="R256" s="12"/>
    </row>
    <row r="257" spans="1:18" ht="15.95" customHeight="1" x14ac:dyDescent="0.25">
      <c r="A257" s="22">
        <v>143</v>
      </c>
      <c r="B257" s="31" t="s">
        <v>569</v>
      </c>
      <c r="C257" s="22" t="s">
        <v>831</v>
      </c>
      <c r="D257" s="22" t="s">
        <v>753</v>
      </c>
      <c r="E257" s="31" t="s">
        <v>1091</v>
      </c>
      <c r="F257" s="31"/>
      <c r="G257" s="80" t="s">
        <v>742</v>
      </c>
      <c r="H257" s="49">
        <v>36508</v>
      </c>
      <c r="I257" s="165" t="str">
        <f t="shared" ca="1" si="12"/>
        <v>25 Tahun</v>
      </c>
      <c r="J257" s="31" t="s">
        <v>39</v>
      </c>
      <c r="K257" s="22" t="s">
        <v>166</v>
      </c>
      <c r="L257" s="19"/>
      <c r="M257" s="236" t="s">
        <v>445</v>
      </c>
      <c r="N257" s="49">
        <v>44986</v>
      </c>
      <c r="O257" s="66"/>
      <c r="Q257" s="12"/>
      <c r="R257" s="12"/>
    </row>
    <row r="258" spans="1:18" ht="15.95" customHeight="1" x14ac:dyDescent="0.25">
      <c r="A258" s="22">
        <v>153</v>
      </c>
      <c r="B258" s="19" t="s">
        <v>570</v>
      </c>
      <c r="C258" s="22"/>
      <c r="D258" s="22" t="s">
        <v>753</v>
      </c>
      <c r="E258" s="19" t="s">
        <v>1101</v>
      </c>
      <c r="F258" s="80"/>
      <c r="G258" s="80" t="s">
        <v>742</v>
      </c>
      <c r="H258" s="49">
        <v>34030</v>
      </c>
      <c r="I258" s="165" t="str">
        <f t="shared" ca="1" si="12"/>
        <v>32 Tahun</v>
      </c>
      <c r="J258" s="19" t="s">
        <v>39</v>
      </c>
      <c r="K258" s="22" t="s">
        <v>165</v>
      </c>
      <c r="L258" s="19" t="s">
        <v>225</v>
      </c>
      <c r="M258" s="55" t="s">
        <v>445</v>
      </c>
      <c r="N258" s="49">
        <v>44986</v>
      </c>
      <c r="O258" s="66"/>
      <c r="Q258" s="12"/>
      <c r="R258" s="12"/>
    </row>
    <row r="259" spans="1:18" ht="15.95" customHeight="1" x14ac:dyDescent="0.25">
      <c r="A259" s="22">
        <v>16</v>
      </c>
      <c r="B259" s="19" t="s">
        <v>574</v>
      </c>
      <c r="C259" s="22"/>
      <c r="D259" s="22" t="s">
        <v>542</v>
      </c>
      <c r="E259" s="19" t="s">
        <v>969</v>
      </c>
      <c r="F259" s="80"/>
      <c r="G259" s="80" t="s">
        <v>756</v>
      </c>
      <c r="H259" s="49">
        <v>35283</v>
      </c>
      <c r="I259" s="165" t="str">
        <f t="shared" ca="1" si="12"/>
        <v>29 Tahun</v>
      </c>
      <c r="J259" s="19" t="s">
        <v>39</v>
      </c>
      <c r="K259" s="22" t="s">
        <v>167</v>
      </c>
      <c r="L259" s="19" t="s">
        <v>575</v>
      </c>
      <c r="M259" s="236" t="s">
        <v>445</v>
      </c>
      <c r="N259" s="49">
        <v>45017</v>
      </c>
      <c r="O259" s="66"/>
      <c r="Q259" s="12"/>
      <c r="R259" s="12"/>
    </row>
    <row r="260" spans="1:18" ht="15.95" customHeight="1" x14ac:dyDescent="0.25">
      <c r="A260" s="22">
        <v>6</v>
      </c>
      <c r="B260" s="19" t="s">
        <v>576</v>
      </c>
      <c r="C260" s="22"/>
      <c r="D260" s="22" t="s">
        <v>542</v>
      </c>
      <c r="E260" s="19" t="s">
        <v>868</v>
      </c>
      <c r="F260" s="80"/>
      <c r="G260" s="80" t="s">
        <v>746</v>
      </c>
      <c r="H260" s="49">
        <v>36862</v>
      </c>
      <c r="I260" s="165" t="str">
        <f t="shared" ca="1" si="12"/>
        <v>24 Tahun</v>
      </c>
      <c r="J260" s="19" t="s">
        <v>39</v>
      </c>
      <c r="K260" s="22" t="s">
        <v>169</v>
      </c>
      <c r="L260" s="19" t="s">
        <v>232</v>
      </c>
      <c r="M260" s="55" t="s">
        <v>485</v>
      </c>
      <c r="N260" s="65">
        <f>DATE(2023,5,2)</f>
        <v>45048</v>
      </c>
      <c r="O260" s="66"/>
      <c r="Q260" s="12"/>
      <c r="R260" s="12"/>
    </row>
    <row r="261" spans="1:18" ht="15.95" customHeight="1" x14ac:dyDescent="0.25">
      <c r="A261" s="22">
        <v>154</v>
      </c>
      <c r="B261" s="19" t="s">
        <v>579</v>
      </c>
      <c r="C261" s="22" t="s">
        <v>1121</v>
      </c>
      <c r="D261" s="22" t="s">
        <v>753</v>
      </c>
      <c r="E261" s="19" t="s">
        <v>1102</v>
      </c>
      <c r="F261" s="80"/>
      <c r="G261" s="80" t="s">
        <v>742</v>
      </c>
      <c r="H261" s="49">
        <v>36656</v>
      </c>
      <c r="I261" s="165" t="str">
        <f t="shared" ca="1" si="12"/>
        <v>25 Tahun</v>
      </c>
      <c r="J261" s="19" t="s">
        <v>39</v>
      </c>
      <c r="K261" s="22" t="s">
        <v>277</v>
      </c>
      <c r="L261" s="19" t="s">
        <v>278</v>
      </c>
      <c r="M261" s="55" t="s">
        <v>445</v>
      </c>
      <c r="N261" s="49">
        <v>45118</v>
      </c>
      <c r="O261" s="66"/>
      <c r="Q261" s="12"/>
      <c r="R261" s="12"/>
    </row>
    <row r="262" spans="1:18" ht="15.95" customHeight="1" x14ac:dyDescent="0.25">
      <c r="A262" s="22">
        <v>32</v>
      </c>
      <c r="B262" s="19" t="s">
        <v>582</v>
      </c>
      <c r="C262" s="22" t="s">
        <v>822</v>
      </c>
      <c r="D262" s="22" t="s">
        <v>542</v>
      </c>
      <c r="E262" s="19" t="s">
        <v>892</v>
      </c>
      <c r="F262" s="80"/>
      <c r="G262" s="80" t="s">
        <v>742</v>
      </c>
      <c r="H262" s="49">
        <v>34827</v>
      </c>
      <c r="I262" s="165" t="str">
        <f t="shared" ca="1" si="12"/>
        <v>30 Tahun</v>
      </c>
      <c r="J262" s="19" t="s">
        <v>39</v>
      </c>
      <c r="K262" s="22" t="s">
        <v>166</v>
      </c>
      <c r="L262" s="19" t="s">
        <v>230</v>
      </c>
      <c r="M262" s="55" t="s">
        <v>485</v>
      </c>
      <c r="N262" s="65">
        <f>DATE(2023,9,29)</f>
        <v>45198</v>
      </c>
      <c r="O262" s="66"/>
      <c r="Q262" s="12"/>
      <c r="R262" s="12"/>
    </row>
    <row r="263" spans="1:18" ht="15.95" customHeight="1" x14ac:dyDescent="0.25">
      <c r="A263" s="22">
        <v>156</v>
      </c>
      <c r="B263" s="19" t="s">
        <v>583</v>
      </c>
      <c r="C263" s="22"/>
      <c r="D263" s="22" t="s">
        <v>753</v>
      </c>
      <c r="E263" s="19" t="s">
        <v>584</v>
      </c>
      <c r="F263" s="80"/>
      <c r="G263" s="80" t="s">
        <v>749</v>
      </c>
      <c r="H263" s="49">
        <v>36960</v>
      </c>
      <c r="I263" s="165" t="str">
        <f t="shared" ca="1" si="12"/>
        <v>24 Tahun</v>
      </c>
      <c r="J263" s="19" t="s">
        <v>39</v>
      </c>
      <c r="K263" s="22" t="s">
        <v>169</v>
      </c>
      <c r="L263" s="19" t="s">
        <v>585</v>
      </c>
      <c r="M263" s="55" t="s">
        <v>445</v>
      </c>
      <c r="N263" s="49">
        <v>45198</v>
      </c>
      <c r="O263" s="66"/>
      <c r="Q263" s="12"/>
      <c r="R263" s="12"/>
    </row>
    <row r="264" spans="1:18" ht="15.95" customHeight="1" x14ac:dyDescent="0.25">
      <c r="A264" s="22">
        <v>157</v>
      </c>
      <c r="B264" s="19" t="s">
        <v>586</v>
      </c>
      <c r="C264" s="22"/>
      <c r="D264" s="22" t="s">
        <v>753</v>
      </c>
      <c r="E264" s="19" t="s">
        <v>587</v>
      </c>
      <c r="F264" s="80"/>
      <c r="G264" s="80" t="s">
        <v>749</v>
      </c>
      <c r="H264" s="49">
        <v>36113</v>
      </c>
      <c r="I264" s="165" t="str">
        <f t="shared" ca="1" si="12"/>
        <v>27 Tahun</v>
      </c>
      <c r="J264" s="19" t="s">
        <v>39</v>
      </c>
      <c r="K264" s="22" t="s">
        <v>165</v>
      </c>
      <c r="L264" s="19" t="s">
        <v>225</v>
      </c>
      <c r="M264" s="55" t="s">
        <v>445</v>
      </c>
      <c r="N264" s="49">
        <v>45198</v>
      </c>
      <c r="O264" s="66"/>
      <c r="Q264" s="12"/>
      <c r="R264" s="12"/>
    </row>
    <row r="265" spans="1:18" ht="15.95" customHeight="1" x14ac:dyDescent="0.25">
      <c r="A265" s="22">
        <v>31</v>
      </c>
      <c r="B265" s="31" t="s">
        <v>580</v>
      </c>
      <c r="C265" s="22"/>
      <c r="D265" s="22" t="s">
        <v>753</v>
      </c>
      <c r="E265" s="31" t="s">
        <v>581</v>
      </c>
      <c r="F265" s="80"/>
      <c r="G265" s="49" t="s">
        <v>746</v>
      </c>
      <c r="H265" s="49">
        <v>38174</v>
      </c>
      <c r="I265" s="165" t="str">
        <f t="shared" ca="1" si="12"/>
        <v>21 Tahun</v>
      </c>
      <c r="J265" s="31" t="s">
        <v>39</v>
      </c>
      <c r="K265" s="22" t="s">
        <v>169</v>
      </c>
      <c r="L265" s="31"/>
      <c r="M265" s="55" t="s">
        <v>485</v>
      </c>
      <c r="N265" s="49">
        <v>45201</v>
      </c>
      <c r="O265" s="66"/>
      <c r="Q265" s="12"/>
      <c r="R265" s="12"/>
    </row>
    <row r="266" spans="1:18" ht="15.95" customHeight="1" x14ac:dyDescent="0.25">
      <c r="A266" s="22">
        <v>22</v>
      </c>
      <c r="B266" s="19" t="s">
        <v>593</v>
      </c>
      <c r="C266" s="22"/>
      <c r="D266" s="22" t="s">
        <v>753</v>
      </c>
      <c r="E266" s="19" t="s">
        <v>854</v>
      </c>
      <c r="F266" s="31"/>
      <c r="G266" s="80" t="s">
        <v>742</v>
      </c>
      <c r="H266" s="49">
        <v>37231</v>
      </c>
      <c r="I266" s="165" t="str">
        <f ca="1">TEXT(TODAY()-H266,"Y")&amp;" Tahun"</f>
        <v>23 Tahun</v>
      </c>
      <c r="J266" s="19" t="s">
        <v>592</v>
      </c>
      <c r="K266" s="22" t="s">
        <v>165</v>
      </c>
      <c r="L266" s="19"/>
      <c r="M266" s="55" t="s">
        <v>481</v>
      </c>
      <c r="N266" s="49">
        <v>45231</v>
      </c>
      <c r="O266" s="66"/>
      <c r="Q266" s="12"/>
      <c r="R266" s="12"/>
    </row>
    <row r="267" spans="1:18" ht="15.95" customHeight="1" x14ac:dyDescent="0.25">
      <c r="A267" s="22">
        <v>158</v>
      </c>
      <c r="B267" s="19" t="s">
        <v>590</v>
      </c>
      <c r="C267" s="22"/>
      <c r="D267" s="22" t="s">
        <v>753</v>
      </c>
      <c r="E267" s="19" t="s">
        <v>1104</v>
      </c>
      <c r="F267" s="80"/>
      <c r="G267" s="80"/>
      <c r="H267" s="49">
        <v>34725</v>
      </c>
      <c r="I267" s="165" t="str">
        <f t="shared" ref="I267:I275" ca="1" si="13">TEXT(TODAY()-H267,"y")&amp;" Tahun"</f>
        <v>30 Tahun</v>
      </c>
      <c r="J267" s="19" t="s">
        <v>39</v>
      </c>
      <c r="K267" s="22" t="s">
        <v>169</v>
      </c>
      <c r="L267" s="19" t="s">
        <v>591</v>
      </c>
      <c r="M267" s="55" t="s">
        <v>445</v>
      </c>
      <c r="N267" s="49">
        <v>45231</v>
      </c>
      <c r="O267" s="66"/>
      <c r="Q267" s="12"/>
      <c r="R267" s="12"/>
    </row>
    <row r="268" spans="1:18" ht="15.95" customHeight="1" x14ac:dyDescent="0.25">
      <c r="A268" s="22">
        <v>33</v>
      </c>
      <c r="B268" s="19" t="s">
        <v>597</v>
      </c>
      <c r="C268" s="22"/>
      <c r="D268" s="22" t="s">
        <v>542</v>
      </c>
      <c r="E268" s="19" t="s">
        <v>594</v>
      </c>
      <c r="F268" s="80"/>
      <c r="G268" s="80" t="s">
        <v>742</v>
      </c>
      <c r="H268" s="49">
        <v>38237</v>
      </c>
      <c r="I268" s="165" t="str">
        <f t="shared" ca="1" si="13"/>
        <v>21 Tahun</v>
      </c>
      <c r="J268" s="19" t="s">
        <v>39</v>
      </c>
      <c r="K268" s="22" t="s">
        <v>169</v>
      </c>
      <c r="L268" s="19" t="s">
        <v>232</v>
      </c>
      <c r="M268" s="55" t="s">
        <v>485</v>
      </c>
      <c r="N268" s="80">
        <v>45306</v>
      </c>
      <c r="O268" s="66"/>
      <c r="Q268" s="12"/>
      <c r="R268" s="12"/>
    </row>
    <row r="269" spans="1:18" ht="15.95" customHeight="1" x14ac:dyDescent="0.25">
      <c r="A269" s="22">
        <v>159</v>
      </c>
      <c r="B269" s="19" t="s">
        <v>595</v>
      </c>
      <c r="C269" s="22"/>
      <c r="D269" s="22" t="s">
        <v>753</v>
      </c>
      <c r="E269" s="19" t="s">
        <v>596</v>
      </c>
      <c r="F269" s="80"/>
      <c r="G269" s="80" t="s">
        <v>746</v>
      </c>
      <c r="H269" s="49">
        <v>36483</v>
      </c>
      <c r="I269" s="165" t="str">
        <f t="shared" ca="1" si="13"/>
        <v>26 Tahun</v>
      </c>
      <c r="J269" s="19" t="s">
        <v>39</v>
      </c>
      <c r="K269" s="22" t="s">
        <v>169</v>
      </c>
      <c r="L269" s="19"/>
      <c r="M269" s="55" t="s">
        <v>445</v>
      </c>
      <c r="N269" s="80">
        <v>45306</v>
      </c>
      <c r="O269" s="66"/>
      <c r="Q269" s="12"/>
      <c r="R269" s="12"/>
    </row>
    <row r="270" spans="1:18" ht="15.95" customHeight="1" x14ac:dyDescent="0.25">
      <c r="A270" s="22">
        <v>160</v>
      </c>
      <c r="B270" s="19" t="s">
        <v>599</v>
      </c>
      <c r="C270" s="22" t="s">
        <v>1122</v>
      </c>
      <c r="D270" s="22" t="s">
        <v>753</v>
      </c>
      <c r="E270" s="19" t="s">
        <v>893</v>
      </c>
      <c r="F270" s="80"/>
      <c r="G270" s="80" t="s">
        <v>754</v>
      </c>
      <c r="H270" s="49">
        <v>32796</v>
      </c>
      <c r="I270" s="165" t="str">
        <f t="shared" ca="1" si="13"/>
        <v>36 Tahun</v>
      </c>
      <c r="J270" s="19" t="s">
        <v>39</v>
      </c>
      <c r="K270" s="22" t="s">
        <v>166</v>
      </c>
      <c r="L270" s="19" t="s">
        <v>268</v>
      </c>
      <c r="M270" s="55" t="s">
        <v>445</v>
      </c>
      <c r="N270" s="80">
        <v>45383</v>
      </c>
      <c r="O270" s="66"/>
      <c r="Q270" s="12"/>
      <c r="R270" s="12"/>
    </row>
    <row r="271" spans="1:18" ht="15.95" customHeight="1" x14ac:dyDescent="0.25">
      <c r="A271" s="22">
        <v>161</v>
      </c>
      <c r="B271" s="19" t="s">
        <v>722</v>
      </c>
      <c r="C271" s="22" t="s">
        <v>1121</v>
      </c>
      <c r="D271" s="22" t="s">
        <v>753</v>
      </c>
      <c r="E271" s="19" t="s">
        <v>723</v>
      </c>
      <c r="F271" s="80"/>
      <c r="G271" s="80" t="s">
        <v>742</v>
      </c>
      <c r="H271" s="49">
        <v>34765</v>
      </c>
      <c r="I271" s="165" t="str">
        <f t="shared" ca="1" si="13"/>
        <v>30 Tahun</v>
      </c>
      <c r="J271" s="165" t="s">
        <v>194</v>
      </c>
      <c r="K271" s="22" t="s">
        <v>277</v>
      </c>
      <c r="L271" s="19" t="s">
        <v>278</v>
      </c>
      <c r="M271" s="55" t="s">
        <v>445</v>
      </c>
      <c r="N271" s="80">
        <v>45383</v>
      </c>
    </row>
    <row r="272" spans="1:18" ht="15.95" customHeight="1" x14ac:dyDescent="0.25">
      <c r="A272" s="22">
        <v>162</v>
      </c>
      <c r="B272" s="19" t="s">
        <v>724</v>
      </c>
      <c r="C272" s="22"/>
      <c r="D272" s="22" t="s">
        <v>753</v>
      </c>
      <c r="E272" s="19" t="s">
        <v>725</v>
      </c>
      <c r="F272" s="80"/>
      <c r="G272" s="80" t="s">
        <v>742</v>
      </c>
      <c r="H272" s="49">
        <v>36373</v>
      </c>
      <c r="I272" s="165" t="str">
        <f t="shared" ca="1" si="13"/>
        <v>26 Tahun</v>
      </c>
      <c r="J272" s="165" t="s">
        <v>39</v>
      </c>
      <c r="K272" s="22" t="s">
        <v>165</v>
      </c>
      <c r="L272" s="19" t="s">
        <v>225</v>
      </c>
      <c r="M272" s="55" t="s">
        <v>445</v>
      </c>
      <c r="N272" s="80">
        <v>45383</v>
      </c>
    </row>
    <row r="273" spans="1:17" ht="15.95" customHeight="1" x14ac:dyDescent="0.25">
      <c r="A273" s="22">
        <v>1</v>
      </c>
      <c r="B273" s="31" t="s">
        <v>287</v>
      </c>
      <c r="C273" s="22" t="s">
        <v>860</v>
      </c>
      <c r="D273" s="22" t="s">
        <v>753</v>
      </c>
      <c r="E273" s="31" t="s">
        <v>940</v>
      </c>
      <c r="F273" s="243" t="s">
        <v>288</v>
      </c>
      <c r="G273" s="243" t="s">
        <v>742</v>
      </c>
      <c r="H273" s="49">
        <v>33351</v>
      </c>
      <c r="I273" s="167" t="str">
        <f t="shared" ca="1" si="13"/>
        <v>34 Tahun</v>
      </c>
      <c r="J273" s="167" t="s">
        <v>39</v>
      </c>
      <c r="K273" s="22" t="s">
        <v>167</v>
      </c>
      <c r="L273" s="31"/>
      <c r="M273" s="31" t="s">
        <v>737</v>
      </c>
      <c r="N273" s="19"/>
    </row>
    <row r="274" spans="1:17" s="34" customFormat="1" ht="15.95" customHeight="1" x14ac:dyDescent="0.25">
      <c r="A274" s="22">
        <v>2</v>
      </c>
      <c r="B274" s="31" t="s">
        <v>289</v>
      </c>
      <c r="C274" s="22"/>
      <c r="D274" s="22" t="s">
        <v>753</v>
      </c>
      <c r="E274" s="31" t="s">
        <v>941</v>
      </c>
      <c r="F274" s="243" t="s">
        <v>288</v>
      </c>
      <c r="G274" s="243" t="s">
        <v>742</v>
      </c>
      <c r="H274" s="49">
        <v>29472</v>
      </c>
      <c r="I274" s="31" t="str">
        <f t="shared" ca="1" si="13"/>
        <v>45 Tahun</v>
      </c>
      <c r="J274" s="31" t="s">
        <v>39</v>
      </c>
      <c r="K274" s="22" t="s">
        <v>165</v>
      </c>
      <c r="L274" s="31"/>
      <c r="M274" s="31" t="s">
        <v>737</v>
      </c>
      <c r="N274" s="287"/>
      <c r="Q274" s="66"/>
    </row>
    <row r="275" spans="1:17" s="34" customFormat="1" ht="15.95" customHeight="1" x14ac:dyDescent="0.25">
      <c r="A275" s="22">
        <v>3</v>
      </c>
      <c r="B275" s="31" t="s">
        <v>475</v>
      </c>
      <c r="C275" s="22"/>
      <c r="D275" s="22" t="s">
        <v>753</v>
      </c>
      <c r="E275" s="31" t="s">
        <v>942</v>
      </c>
      <c r="F275" s="243" t="s">
        <v>288</v>
      </c>
      <c r="G275" s="243" t="s">
        <v>742</v>
      </c>
      <c r="H275" s="49">
        <v>35290</v>
      </c>
      <c r="I275" s="31" t="str">
        <f t="shared" ca="1" si="13"/>
        <v>29 Tahun</v>
      </c>
      <c r="J275" s="31" t="s">
        <v>39</v>
      </c>
      <c r="K275" s="22" t="s">
        <v>165</v>
      </c>
      <c r="L275" s="31"/>
      <c r="M275" s="31" t="s">
        <v>737</v>
      </c>
      <c r="N275" s="287"/>
      <c r="Q275" s="66"/>
    </row>
  </sheetData>
  <mergeCells count="3">
    <mergeCell ref="A1:M1"/>
    <mergeCell ref="A2:M2"/>
    <mergeCell ref="A8:B8"/>
  </mergeCells>
  <pageMargins left="0.59055118110236227" right="0.39370078740157483" top="0.39370078740157483" bottom="0.39370078740157483" header="0.19685039370078741" footer="0.19685039370078741"/>
  <pageSetup paperSize="5" scale="75" orientation="portrait" horizontalDpi="360" verticalDpi="36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KANTOR</vt:lpstr>
      <vt:lpstr>PNS</vt:lpstr>
      <vt:lpstr>REKAP</vt:lpstr>
      <vt:lpstr> REKAP PNS &amp; NON</vt:lpstr>
      <vt:lpstr>RESIGN BANPOL</vt:lpstr>
      <vt:lpstr>PNS (2)</vt:lpstr>
      <vt:lpstr>menghitung</vt:lpstr>
      <vt:lpstr>menghitung mudah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SATPOLPPKRA-PC</dc:creator>
  <cp:lastModifiedBy>HP</cp:lastModifiedBy>
  <cp:lastPrinted>2025-09-08T02:45:27Z</cp:lastPrinted>
  <dcterms:created xsi:type="dcterms:W3CDTF">2018-05-02T02:20:40Z</dcterms:created>
  <dcterms:modified xsi:type="dcterms:W3CDTF">2025-11-20T07:01:56Z</dcterms:modified>
</cp:coreProperties>
</file>