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8BF15B4A-8730-463D-A93F-3DBCFA2EC4AE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5" l="1"/>
  <c r="E52" i="15"/>
  <c r="F52" i="15"/>
  <c r="G52" i="15"/>
  <c r="H52" i="15"/>
  <c r="I52" i="15"/>
  <c r="J52" i="15"/>
  <c r="K52" i="15"/>
  <c r="L52" i="15"/>
  <c r="M52" i="15"/>
  <c r="D52" i="15"/>
  <c r="I54" i="15"/>
  <c r="H54" i="15"/>
  <c r="F54" i="15"/>
  <c r="M54" i="15" s="1"/>
  <c r="C52" i="15"/>
  <c r="M23" i="15"/>
  <c r="M25" i="15"/>
  <c r="M27" i="15"/>
  <c r="M29" i="15"/>
  <c r="M31" i="15"/>
  <c r="M33" i="15"/>
  <c r="M35" i="15"/>
  <c r="M37" i="15"/>
  <c r="M39" i="15"/>
  <c r="M41" i="15"/>
  <c r="M43" i="15"/>
  <c r="M45" i="15"/>
  <c r="M47" i="15"/>
  <c r="M49" i="15"/>
  <c r="M55" i="15"/>
  <c r="M57" i="15"/>
  <c r="M59" i="15"/>
  <c r="M61" i="15"/>
  <c r="M63" i="15"/>
  <c r="M65" i="15"/>
  <c r="M67" i="15"/>
  <c r="M69" i="15"/>
  <c r="M71" i="15"/>
  <c r="M73" i="15"/>
  <c r="M75" i="15"/>
  <c r="M79" i="15"/>
  <c r="M81" i="15"/>
  <c r="M83" i="15"/>
  <c r="M85" i="15"/>
  <c r="M87" i="15"/>
  <c r="M89" i="15"/>
  <c r="M91" i="15"/>
  <c r="M93" i="15"/>
  <c r="M95" i="15"/>
  <c r="M97" i="15"/>
  <c r="M99" i="15"/>
  <c r="M101" i="15"/>
  <c r="M103" i="15"/>
  <c r="M105" i="15"/>
  <c r="M107" i="15"/>
  <c r="M109" i="15"/>
  <c r="M111" i="15"/>
  <c r="M113" i="15"/>
  <c r="I30" i="15"/>
  <c r="J30" i="15"/>
  <c r="H30" i="15"/>
  <c r="I28" i="15"/>
  <c r="E28" i="15"/>
  <c r="D28" i="15"/>
  <c r="H28" i="15" s="1"/>
  <c r="F30" i="15"/>
  <c r="G30" i="15" s="1"/>
  <c r="K30" i="15" s="1"/>
  <c r="H70" i="15"/>
  <c r="I70" i="15"/>
  <c r="D64" i="15"/>
  <c r="D82" i="15"/>
  <c r="X126" i="14"/>
  <c r="G54" i="15" l="1"/>
  <c r="J54" i="15"/>
  <c r="K54" i="15" s="1"/>
  <c r="M30" i="15"/>
  <c r="F28" i="15"/>
  <c r="J28" i="15" s="1"/>
  <c r="AA126" i="14"/>
  <c r="AA119" i="14"/>
  <c r="AA122" i="14"/>
  <c r="AA108" i="14"/>
  <c r="X108" i="14"/>
  <c r="AA99" i="14"/>
  <c r="X85" i="14"/>
  <c r="X82" i="14"/>
  <c r="X93" i="14"/>
  <c r="AA93" i="14"/>
  <c r="AA90" i="14"/>
  <c r="X90" i="14"/>
  <c r="AA85" i="14"/>
  <c r="AA82" i="14"/>
  <c r="AA76" i="14"/>
  <c r="X73" i="14"/>
  <c r="AA73" i="14"/>
  <c r="AA70" i="14"/>
  <c r="AA67" i="14"/>
  <c r="AA64" i="14"/>
  <c r="AA61" i="14"/>
  <c r="AA58" i="14"/>
  <c r="X55" i="14"/>
  <c r="AA55" i="14"/>
  <c r="X52" i="14"/>
  <c r="AA52" i="14"/>
  <c r="X46" i="14"/>
  <c r="AA46" i="14"/>
  <c r="X34" i="14"/>
  <c r="X37" i="14"/>
  <c r="X40" i="14"/>
  <c r="X43" i="14"/>
  <c r="AA43" i="14"/>
  <c r="AA40" i="14"/>
  <c r="AA34" i="14"/>
  <c r="AA37" i="14"/>
  <c r="AA28" i="14"/>
  <c r="E64" i="15"/>
  <c r="I64" i="15" s="1"/>
  <c r="E32" i="15"/>
  <c r="I32" i="15" s="1"/>
  <c r="C7" i="13"/>
  <c r="C6" i="15"/>
  <c r="X99" i="14"/>
  <c r="X70" i="14"/>
  <c r="X67" i="14"/>
  <c r="X64" i="14"/>
  <c r="X28" i="14"/>
  <c r="D14" i="15"/>
  <c r="I112" i="15"/>
  <c r="H112" i="15"/>
  <c r="F112" i="15"/>
  <c r="I110" i="15"/>
  <c r="H110" i="15"/>
  <c r="F110" i="15"/>
  <c r="I108" i="15"/>
  <c r="H108" i="15"/>
  <c r="F108" i="15"/>
  <c r="E106" i="15"/>
  <c r="I106" i="15" s="1"/>
  <c r="D106" i="15"/>
  <c r="D104" i="15" s="1"/>
  <c r="H104" i="15" s="1"/>
  <c r="C106" i="15"/>
  <c r="I102" i="15"/>
  <c r="H102" i="15"/>
  <c r="F102" i="15"/>
  <c r="I100" i="15"/>
  <c r="H100" i="15"/>
  <c r="F100" i="15"/>
  <c r="E98" i="15"/>
  <c r="D98" i="15"/>
  <c r="C98" i="15"/>
  <c r="I94" i="15"/>
  <c r="H94" i="15"/>
  <c r="F94" i="15"/>
  <c r="M94" i="15" s="1"/>
  <c r="E92" i="15"/>
  <c r="I92" i="15" s="1"/>
  <c r="C92" i="15"/>
  <c r="E90" i="15"/>
  <c r="I90" i="15" s="1"/>
  <c r="C90" i="15"/>
  <c r="I88" i="15"/>
  <c r="H88" i="15"/>
  <c r="F88" i="15"/>
  <c r="E86" i="15"/>
  <c r="I86" i="15" s="1"/>
  <c r="D86" i="15"/>
  <c r="H86" i="15" s="1"/>
  <c r="C86" i="15"/>
  <c r="I84" i="15"/>
  <c r="H84" i="15"/>
  <c r="F84" i="15"/>
  <c r="E82" i="15"/>
  <c r="H82" i="15"/>
  <c r="C82" i="15"/>
  <c r="I78" i="15"/>
  <c r="H78" i="15"/>
  <c r="F78" i="15"/>
  <c r="M78" i="15" s="1"/>
  <c r="I77" i="15"/>
  <c r="H77" i="15"/>
  <c r="F77" i="15"/>
  <c r="M77" i="15" s="1"/>
  <c r="I76" i="15"/>
  <c r="H76" i="15"/>
  <c r="F76" i="15"/>
  <c r="E74" i="15"/>
  <c r="E72" i="15" s="1"/>
  <c r="I72" i="15" s="1"/>
  <c r="D74" i="15"/>
  <c r="H74" i="15" s="1"/>
  <c r="C74" i="15"/>
  <c r="D72" i="15"/>
  <c r="H72" i="15" s="1"/>
  <c r="C72" i="15"/>
  <c r="F70" i="15"/>
  <c r="M70" i="15" s="1"/>
  <c r="I68" i="15"/>
  <c r="H68" i="15"/>
  <c r="F68" i="15"/>
  <c r="I66" i="15"/>
  <c r="H66" i="15"/>
  <c r="H64" i="15"/>
  <c r="C64" i="15"/>
  <c r="I62" i="15"/>
  <c r="H62" i="15"/>
  <c r="F62" i="15"/>
  <c r="I60" i="15"/>
  <c r="H60" i="15"/>
  <c r="F60" i="15"/>
  <c r="M60" i="15" s="1"/>
  <c r="I58" i="15"/>
  <c r="H58" i="15"/>
  <c r="F58" i="15"/>
  <c r="E56" i="15"/>
  <c r="I56" i="15" s="1"/>
  <c r="D56" i="15"/>
  <c r="C56" i="15"/>
  <c r="I50" i="15"/>
  <c r="H50" i="15"/>
  <c r="F50" i="15"/>
  <c r="I48" i="15"/>
  <c r="H48" i="15"/>
  <c r="F48" i="15"/>
  <c r="M48" i="15" s="1"/>
  <c r="I46" i="15"/>
  <c r="H46" i="15"/>
  <c r="F46" i="15"/>
  <c r="I44" i="15"/>
  <c r="H44" i="15"/>
  <c r="F44" i="15"/>
  <c r="I42" i="15"/>
  <c r="H42" i="15"/>
  <c r="F42" i="15"/>
  <c r="I40" i="15"/>
  <c r="I38" i="15"/>
  <c r="H38" i="15"/>
  <c r="F38" i="15"/>
  <c r="I36" i="15"/>
  <c r="H36" i="15"/>
  <c r="F36" i="15"/>
  <c r="I34" i="15"/>
  <c r="H34" i="15"/>
  <c r="F34" i="15"/>
  <c r="C32" i="15"/>
  <c r="C28" i="15"/>
  <c r="I26" i="15"/>
  <c r="H26" i="15"/>
  <c r="F26" i="15"/>
  <c r="E24" i="15"/>
  <c r="D24" i="15"/>
  <c r="C24" i="15"/>
  <c r="I22" i="15"/>
  <c r="H22" i="15"/>
  <c r="F22" i="15"/>
  <c r="I21" i="15"/>
  <c r="H21" i="15"/>
  <c r="F21" i="15"/>
  <c r="I20" i="15"/>
  <c r="H20" i="15"/>
  <c r="F20" i="15"/>
  <c r="I19" i="15"/>
  <c r="H19" i="15"/>
  <c r="F19" i="15"/>
  <c r="I18" i="15"/>
  <c r="H18" i="15"/>
  <c r="F18" i="15"/>
  <c r="I17" i="15"/>
  <c r="H17" i="15"/>
  <c r="F17" i="15"/>
  <c r="I16" i="15"/>
  <c r="H16" i="15"/>
  <c r="I15" i="15"/>
  <c r="H15" i="15"/>
  <c r="F15" i="15"/>
  <c r="E14" i="15"/>
  <c r="C14" i="15"/>
  <c r="C12" i="15" s="1"/>
  <c r="I13" i="15"/>
  <c r="H13" i="15"/>
  <c r="F13" i="15"/>
  <c r="C6" i="14"/>
  <c r="U126" i="14"/>
  <c r="P125" i="14"/>
  <c r="U85" i="14"/>
  <c r="U70" i="14"/>
  <c r="U67" i="14"/>
  <c r="M26" i="15" l="1"/>
  <c r="G38" i="15"/>
  <c r="M38" i="15"/>
  <c r="J68" i="15"/>
  <c r="K68" i="15" s="1"/>
  <c r="M68" i="15"/>
  <c r="G16" i="15"/>
  <c r="M16" i="15"/>
  <c r="G20" i="15"/>
  <c r="M20" i="15"/>
  <c r="C80" i="15"/>
  <c r="C96" i="15"/>
  <c r="G108" i="15"/>
  <c r="M108" i="15"/>
  <c r="J77" i="15"/>
  <c r="J17" i="15"/>
  <c r="M17" i="15"/>
  <c r="J21" i="15"/>
  <c r="M21" i="15"/>
  <c r="G28" i="15"/>
  <c r="K28" i="15" s="1"/>
  <c r="M28" i="15"/>
  <c r="G88" i="15"/>
  <c r="M88" i="15"/>
  <c r="J13" i="15"/>
  <c r="M13" i="15"/>
  <c r="G42" i="15"/>
  <c r="M42" i="15"/>
  <c r="J50" i="15"/>
  <c r="K50" i="15" s="1"/>
  <c r="M50" i="15"/>
  <c r="J62" i="15"/>
  <c r="K62" i="15" s="1"/>
  <c r="M62" i="15"/>
  <c r="J100" i="15"/>
  <c r="K100" i="15" s="1"/>
  <c r="M100" i="15"/>
  <c r="G110" i="15"/>
  <c r="M110" i="15"/>
  <c r="J34" i="15"/>
  <c r="K34" i="15" s="1"/>
  <c r="M34" i="15"/>
  <c r="G18" i="15"/>
  <c r="M18" i="15"/>
  <c r="J22" i="15"/>
  <c r="K22" i="15" s="1"/>
  <c r="M22" i="15"/>
  <c r="J44" i="15"/>
  <c r="M44" i="15"/>
  <c r="J102" i="15"/>
  <c r="K102" i="15" s="1"/>
  <c r="M102" i="15"/>
  <c r="G112" i="15"/>
  <c r="M112" i="15"/>
  <c r="I14" i="15"/>
  <c r="E12" i="15"/>
  <c r="G36" i="15"/>
  <c r="M36" i="15"/>
  <c r="G76" i="15"/>
  <c r="M76" i="15"/>
  <c r="J15" i="15"/>
  <c r="M15" i="15"/>
  <c r="J19" i="15"/>
  <c r="M19" i="15"/>
  <c r="J84" i="15"/>
  <c r="K84" i="15" s="1"/>
  <c r="M84" i="15"/>
  <c r="J46" i="15"/>
  <c r="K46" i="15" s="1"/>
  <c r="M46" i="15"/>
  <c r="J58" i="15"/>
  <c r="K58" i="15" s="1"/>
  <c r="M58" i="15"/>
  <c r="C104" i="15"/>
  <c r="H14" i="15"/>
  <c r="G60" i="15"/>
  <c r="G26" i="15"/>
  <c r="G70" i="15"/>
  <c r="J70" i="15"/>
  <c r="K70" i="15" s="1"/>
  <c r="J108" i="15"/>
  <c r="K108" i="15" s="1"/>
  <c r="H40" i="15"/>
  <c r="D32" i="15"/>
  <c r="H32" i="15" s="1"/>
  <c r="J16" i="15"/>
  <c r="K16" i="15" s="1"/>
  <c r="F74" i="15"/>
  <c r="G74" i="15" s="1"/>
  <c r="J76" i="15"/>
  <c r="K76" i="15" s="1"/>
  <c r="H106" i="15"/>
  <c r="F106" i="15"/>
  <c r="G106" i="15" s="1"/>
  <c r="E104" i="15"/>
  <c r="I104" i="15" s="1"/>
  <c r="J110" i="15"/>
  <c r="K110" i="15" s="1"/>
  <c r="J112" i="15"/>
  <c r="K112" i="15" s="1"/>
  <c r="I74" i="15"/>
  <c r="J42" i="15"/>
  <c r="K42" i="15" s="1"/>
  <c r="J36" i="15"/>
  <c r="K36" i="15" s="1"/>
  <c r="J26" i="15"/>
  <c r="K26" i="15" s="1"/>
  <c r="G94" i="15"/>
  <c r="J94" i="15"/>
  <c r="K94" i="15" s="1"/>
  <c r="D92" i="15"/>
  <c r="J38" i="15"/>
  <c r="K38" i="15" s="1"/>
  <c r="E80" i="15"/>
  <c r="I80" i="15" s="1"/>
  <c r="J88" i="15"/>
  <c r="K88" i="15" s="1"/>
  <c r="G62" i="15"/>
  <c r="F56" i="15"/>
  <c r="J56" i="15" s="1"/>
  <c r="K56" i="15" s="1"/>
  <c r="J60" i="15"/>
  <c r="K60" i="15" s="1"/>
  <c r="H56" i="15"/>
  <c r="G34" i="15"/>
  <c r="J20" i="15"/>
  <c r="K20" i="15" s="1"/>
  <c r="F14" i="15"/>
  <c r="M14" i="15" s="1"/>
  <c r="J18" i="15"/>
  <c r="K18" i="15" s="1"/>
  <c r="G50" i="15"/>
  <c r="J78" i="15"/>
  <c r="K78" i="15" s="1"/>
  <c r="G78" i="15"/>
  <c r="G58" i="15"/>
  <c r="F82" i="15"/>
  <c r="M82" i="15" s="1"/>
  <c r="G100" i="15"/>
  <c r="G22" i="15"/>
  <c r="H98" i="15"/>
  <c r="F98" i="15"/>
  <c r="M98" i="15" s="1"/>
  <c r="D96" i="15"/>
  <c r="I98" i="15"/>
  <c r="E96" i="15"/>
  <c r="I96" i="15" s="1"/>
  <c r="G46" i="15"/>
  <c r="F72" i="15"/>
  <c r="M72" i="15" s="1"/>
  <c r="F86" i="15"/>
  <c r="M86" i="15" s="1"/>
  <c r="F24" i="15"/>
  <c r="M24" i="15" s="1"/>
  <c r="G68" i="15"/>
  <c r="D80" i="15"/>
  <c r="I82" i="15"/>
  <c r="H24" i="15"/>
  <c r="F64" i="15"/>
  <c r="M64" i="15" s="1"/>
  <c r="I24" i="15"/>
  <c r="J48" i="15"/>
  <c r="K48" i="15" s="1"/>
  <c r="G48" i="15"/>
  <c r="G84" i="15"/>
  <c r="G102" i="15"/>
  <c r="F40" i="15"/>
  <c r="M40" i="15" s="1"/>
  <c r="F66" i="15"/>
  <c r="M66" i="15" s="1"/>
  <c r="H12" i="15" l="1"/>
  <c r="M74" i="15"/>
  <c r="M106" i="15"/>
  <c r="M56" i="15"/>
  <c r="C114" i="15"/>
  <c r="F104" i="15"/>
  <c r="J104" i="15" s="1"/>
  <c r="K104" i="15" s="1"/>
  <c r="L104" i="15" s="1"/>
  <c r="J74" i="15"/>
  <c r="K74" i="15" s="1"/>
  <c r="J106" i="15"/>
  <c r="K106" i="15" s="1"/>
  <c r="F32" i="15"/>
  <c r="F12" i="15" s="1"/>
  <c r="M12" i="15" s="1"/>
  <c r="H92" i="15"/>
  <c r="D90" i="15"/>
  <c r="F92" i="15"/>
  <c r="G56" i="15"/>
  <c r="I12" i="15"/>
  <c r="G14" i="15"/>
  <c r="J14" i="15"/>
  <c r="K14" i="15" s="1"/>
  <c r="H96" i="15"/>
  <c r="F96" i="15"/>
  <c r="M96" i="15" s="1"/>
  <c r="G40" i="15"/>
  <c r="J40" i="15"/>
  <c r="K40" i="15" s="1"/>
  <c r="G64" i="15"/>
  <c r="J64" i="15"/>
  <c r="K64" i="15" s="1"/>
  <c r="G66" i="15"/>
  <c r="J66" i="15"/>
  <c r="K66" i="15" s="1"/>
  <c r="F80" i="15"/>
  <c r="M80" i="15" s="1"/>
  <c r="H80" i="15"/>
  <c r="J98" i="15"/>
  <c r="K98" i="15" s="1"/>
  <c r="G98" i="15"/>
  <c r="E114" i="15"/>
  <c r="I114" i="15" s="1"/>
  <c r="J24" i="15"/>
  <c r="K24" i="15" s="1"/>
  <c r="G24" i="15"/>
  <c r="J86" i="15"/>
  <c r="K86" i="15" s="1"/>
  <c r="G86" i="15"/>
  <c r="J72" i="15"/>
  <c r="K72" i="15" s="1"/>
  <c r="L72" i="15" s="1"/>
  <c r="G72" i="15"/>
  <c r="J82" i="15"/>
  <c r="K82" i="15" s="1"/>
  <c r="G82" i="15"/>
  <c r="J92" i="15" l="1"/>
  <c r="K92" i="15" s="1"/>
  <c r="M92" i="15"/>
  <c r="M104" i="15"/>
  <c r="G32" i="15"/>
  <c r="M32" i="15"/>
  <c r="G104" i="15"/>
  <c r="J32" i="15"/>
  <c r="K32" i="15" s="1"/>
  <c r="G92" i="15"/>
  <c r="G12" i="15"/>
  <c r="H90" i="15"/>
  <c r="F90" i="15"/>
  <c r="M90" i="15" s="1"/>
  <c r="D114" i="15"/>
  <c r="H114" i="15" s="1"/>
  <c r="J80" i="15"/>
  <c r="K80" i="15" s="1"/>
  <c r="L80" i="15" s="1"/>
  <c r="G80" i="15"/>
  <c r="G96" i="15"/>
  <c r="J96" i="15"/>
  <c r="K96" i="15" s="1"/>
  <c r="L96" i="15" s="1"/>
  <c r="F114" i="15" l="1"/>
  <c r="M114" i="15" s="1"/>
  <c r="J12" i="15"/>
  <c r="K12" i="15" s="1"/>
  <c r="L12" i="15" s="1"/>
  <c r="J90" i="15"/>
  <c r="K90" i="15" s="1"/>
  <c r="L90" i="15" s="1"/>
  <c r="G90" i="15"/>
  <c r="U64" i="14"/>
  <c r="U55" i="14"/>
  <c r="U52" i="14"/>
  <c r="R52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J114" i="15" l="1"/>
  <c r="K114" i="15" s="1"/>
  <c r="L114" i="15" s="1"/>
  <c r="G114" i="15"/>
  <c r="P51" i="14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W24" i="14"/>
  <c r="O23" i="14"/>
  <c r="R23" i="14" s="1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N24" i="14" l="1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S29" i="14"/>
  <c r="AT30" i="14" s="1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S14" i="14"/>
  <c r="AT15" i="14" l="1"/>
  <c r="AT125" i="14"/>
  <c r="AT69" i="14"/>
  <c r="AT63" i="14"/>
  <c r="AT45" i="14"/>
  <c r="AT18" i="14"/>
  <c r="AT66" i="14"/>
  <c r="AT42" i="14"/>
</calcChain>
</file>

<file path=xl/sharedStrings.xml><?xml version="1.0" encoding="utf-8"?>
<sst xmlns="http://schemas.openxmlformats.org/spreadsheetml/2006/main" count="389" uniqueCount="259">
  <si>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</si>
  <si>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</si>
  <si>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</si>
  <si>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</si>
  <si>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</si>
  <si>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</si>
  <si>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</si>
  <si>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</si>
  <si>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</si>
  <si>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</si>
  <si>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</si>
  <si>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</si>
  <si>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</si>
  <si>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</si>
  <si>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</si>
  <si>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</si>
  <si>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</si>
  <si>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</si>
  <si>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</si>
  <si>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</si>
  <si>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</si>
  <si>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</si>
  <si>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</si>
  <si>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</si>
  <si>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</si>
  <si>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</si>
  <si>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</si>
  <si>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</si>
  <si>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</si>
  <si>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</si>
  <si>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</si>
  <si>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</si>
  <si>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</si>
  <si>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</si>
  <si>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</si>
  <si>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</si>
  <si>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</si>
  <si>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</si>
  <si>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</si>
  <si>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</si>
  <si>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</si>
  <si>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</si>
  <si>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</si>
  <si>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</si>
  <si>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</si>
  <si>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</si>
  <si>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</si>
  <si>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</si>
  <si>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</si>
  <si>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</si>
  <si>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</si>
  <si>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</si>
  <si>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</si>
  <si>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</si>
  <si>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</si>
  <si>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</si>
  <si>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</si>
  <si>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</si>
  <si>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</si>
  <si>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</si>
  <si>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</si>
  <si>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</si>
  <si>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</si>
  <si>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</si>
  <si>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</si>
  <si>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</si>
  <si>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</si>
  <si>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</si>
  <si>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</si>
  <si>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</si>
  <si>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</si>
  <si>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</si>
  <si>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</si>
  <si>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</si>
  <si>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</si>
  <si>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</si>
  <si>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</si>
  <si>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</si>
  <si>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</si>
  <si>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</si>
  <si>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</si>
  <si>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</si>
  <si>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</si>
  <si>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</si>
  <si>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</si>
  <si>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</si>
  <si>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</si>
  <si>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</si>
  <si>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</si>
  <si>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</si>
  <si>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</si>
  <si>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</si>
  <si>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</si>
  <si>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</si>
  <si>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</si>
  <si>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</si>
  <si>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</si>
  <si>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</si>
  <si>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</si>
  <si>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</si>
  <si>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</si>
  <si>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</si>
  <si>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</si>
  <si>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</si>
  <si>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</si>
  <si>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</si>
  <si>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</si>
  <si>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</si>
  <si>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</si>
  <si>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</si>
  <si>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</si>
  <si>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</si>
  <si>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</si>
  <si>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</si>
  <si>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</si>
  <si>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</si>
  <si>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</si>
  <si>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</si>
  <si>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</si>
  <si>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</si>
  <si>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</si>
  <si>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</si>
  <si>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</si>
  <si>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</si>
  <si>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</si>
  <si>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</si>
  <si>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</si>
  <si>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</si>
  <si>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</si>
  <si>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</si>
  <si>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</si>
  <si>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</si>
  <si>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</si>
  <si>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</si>
  <si>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 xml:space="preserve">Pembina 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</si>
  <si>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</si>
  <si>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</si>
  <si>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</si>
  <si>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</si>
  <si>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</si>
  <si>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</si>
  <si>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</si>
  <si>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</si>
  <si>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</si>
  <si>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</si>
  <si>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</si>
  <si>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</si>
  <si>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</si>
  <si>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</si>
  <si>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</si>
  <si>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</si>
  <si>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</si>
  <si>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</si>
  <si>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</si>
  <si>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</si>
  <si>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</si>
  <si>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</si>
  <si>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</si>
  <si>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</si>
  <si>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</si>
  <si>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</si>
  <si>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</si>
  <si>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</si>
  <si>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</si>
  <si>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</si>
  <si>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</si>
  <si>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</si>
  <si>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</si>
  <si>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</si>
  <si>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</si>
  <si>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</si>
  <si>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</si>
  <si>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</si>
  <si>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</si>
  <si>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</si>
  <si>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</si>
  <si>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</si>
  <si>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</si>
  <si>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</si>
  <si>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</si>
  <si>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</si>
  <si>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</si>
  <si>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</si>
  <si>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</si>
  <si>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</si>
  <si>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</si>
  <si>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</si>
  <si>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</si>
  <si>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</si>
  <si>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</si>
  <si>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</si>
  <si>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</si>
  <si>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</si>
  <si>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</si>
  <si>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</si>
  <si>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</si>
  <si>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</si>
  <si>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</si>
  <si>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</si>
  <si>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</si>
  <si>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</si>
  <si>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</si>
  <si>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</si>
  <si>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</si>
  <si>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</si>
  <si>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</si>
  <si>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</si>
  <si>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</si>
  <si>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</si>
  <si>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</si>
  <si>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</si>
  <si>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</si>
  <si>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</si>
  <si>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</si>
  <si>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</si>
  <si>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</si>
  <si>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</si>
  <si>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</si>
  <si>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</si>
  <si>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</si>
  <si>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</si>
  <si>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</si>
  <si>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80.74</t>
  </si>
  <si>
    <t>99.40</t>
  </si>
  <si>
    <t>61.36</t>
  </si>
  <si>
    <t>68.03</t>
  </si>
  <si>
    <t>64.82</t>
  </si>
  <si>
    <t>46.39</t>
  </si>
  <si>
    <t>88.76</t>
  </si>
  <si>
    <t>61.55</t>
  </si>
  <si>
    <t>92.05</t>
  </si>
  <si>
    <t>49.08</t>
  </si>
  <si>
    <t>55.58</t>
  </si>
  <si>
    <t>58.33</t>
  </si>
  <si>
    <t>57.03</t>
  </si>
  <si>
    <t>57.65</t>
  </si>
  <si>
    <t>61.67</t>
  </si>
  <si>
    <t>11.67</t>
  </si>
  <si>
    <t>60.87</t>
  </si>
  <si>
    <t>67.39</t>
  </si>
  <si>
    <t>86.17</t>
  </si>
  <si>
    <t>28.72</t>
  </si>
  <si>
    <t>56.45</t>
  </si>
  <si>
    <t>65.10</t>
  </si>
  <si>
    <t>Jumapolo, 1 Oktober 2024</t>
  </si>
  <si>
    <t>74.83</t>
  </si>
  <si>
    <t>94.99</t>
  </si>
  <si>
    <t>62.62</t>
  </si>
  <si>
    <t>66.67</t>
  </si>
  <si>
    <t>66.02</t>
  </si>
  <si>
    <t>71.57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</si>
  <si>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</si>
  <si>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</si>
  <si>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</si>
  <si>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</si>
  <si>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</si>
  <si>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: NOPEMBER 2024</t>
  </si>
  <si>
    <t>Jumapolo,   1 Desember 2024</t>
  </si>
  <si>
    <t>Pembina Tk.I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</si>
</sst>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6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9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167" fontId="17" fillId="0" borderId="0" xfId="0" applyNumberFormat="1" applyFo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9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6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1" fillId="3" borderId="1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3" borderId="15" xfId="0" applyFont="1" applyFill="1" applyBorder="1" applyAlignment="1">
      <alignment vertical="top"/>
    </xf>
    <xf numFmtId="41" fontId="24" fillId="3" borderId="15" xfId="1" applyNumberFormat="1" applyFont="1" applyFill="1" applyBorder="1" applyAlignment="1">
      <alignment horizontal="center" vertical="top"/>
    </xf>
    <xf numFmtId="164" fontId="21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9" fillId="3" borderId="15" xfId="1" applyNumberFormat="1" applyFont="1" applyFill="1" applyBorder="1" applyAlignment="1">
      <alignment horizontal="center" vertical="top"/>
    </xf>
    <xf numFmtId="166" fontId="30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7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31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5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C6" sqref="C6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4" t="s">
        <v>43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131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256</v>
      </c>
    </row>
    <row r="6" spans="1:10" ht="22.5" customHeight="1" x14ac:dyDescent="0.25"/>
    <row r="7" spans="1:10" x14ac:dyDescent="0.25">
      <c r="A7" s="336" t="s">
        <v>21</v>
      </c>
      <c r="B7" s="339" t="s">
        <v>44</v>
      </c>
      <c r="C7" s="28" t="s">
        <v>22</v>
      </c>
      <c r="D7" s="328" t="s">
        <v>45</v>
      </c>
      <c r="E7" s="326" t="s">
        <v>25</v>
      </c>
      <c r="F7" s="327"/>
      <c r="G7" s="331" t="s">
        <v>40</v>
      </c>
      <c r="H7" s="328" t="s">
        <v>46</v>
      </c>
    </row>
    <row r="8" spans="1:10" x14ac:dyDescent="0.25">
      <c r="A8" s="338"/>
      <c r="B8" s="329"/>
      <c r="C8" t="s">
        <v>23</v>
      </c>
      <c r="D8" s="329"/>
      <c r="E8" s="334" t="s">
        <v>26</v>
      </c>
      <c r="F8" s="336" t="s">
        <v>27</v>
      </c>
      <c r="G8" s="332"/>
      <c r="H8" s="329"/>
    </row>
    <row r="9" spans="1:10" x14ac:dyDescent="0.25">
      <c r="A9" s="337"/>
      <c r="B9" s="330"/>
      <c r="C9" s="32" t="s">
        <v>24</v>
      </c>
      <c r="D9" s="330"/>
      <c r="E9" s="335"/>
      <c r="F9" s="337"/>
      <c r="G9" s="333"/>
      <c r="H9" s="330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40" t="s">
        <v>42</v>
      </c>
      <c r="C12" s="341"/>
      <c r="D12" s="341"/>
      <c r="E12" s="341"/>
      <c r="F12" s="341"/>
      <c r="G12" s="342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4" t="s">
        <v>244</v>
      </c>
      <c r="G19" s="324"/>
      <c r="H19" s="324"/>
    </row>
    <row r="20" spans="1:13" x14ac:dyDescent="0.25">
      <c r="A20" s="343"/>
      <c r="B20" s="325"/>
    </row>
    <row r="21" spans="1:13" x14ac:dyDescent="0.25">
      <c r="A21" s="38"/>
      <c r="F21" s="324" t="s">
        <v>132</v>
      </c>
      <c r="G21" s="343"/>
      <c r="H21" s="343"/>
    </row>
    <row r="22" spans="1:13" x14ac:dyDescent="0.25">
      <c r="G22" s="36"/>
    </row>
    <row r="25" spans="1:13" x14ac:dyDescent="0.25">
      <c r="A25" s="43"/>
      <c r="B25" s="43"/>
      <c r="F25" s="344" t="s">
        <v>133</v>
      </c>
      <c r="G25" s="344"/>
      <c r="H25" s="344"/>
    </row>
    <row r="26" spans="1:13" x14ac:dyDescent="0.25">
      <c r="B26" s="40" t="s">
        <v>64</v>
      </c>
      <c r="F26" s="324" t="s">
        <v>134</v>
      </c>
      <c r="G26" s="325"/>
      <c r="H26" s="325"/>
    </row>
    <row r="27" spans="1:13" x14ac:dyDescent="0.25">
      <c r="F27" s="324" t="s">
        <v>135</v>
      </c>
      <c r="G27" s="325"/>
      <c r="H27" s="32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O1" zoomScale="84" zoomScaleSheetLayoutView="84" workbookViewId="0">
      <selection activeCell="AM127" sqref="AM127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4.453125" style="113" customWidth="1"/>
    <col min="15" max="15" width="6.7265625" style="6" customWidth="1"/>
    <col min="16" max="16" width="4.7265625" style="6" customWidth="1"/>
    <col min="17" max="17" width="5" style="6" customWidth="1"/>
    <col min="18" max="18" width="5.54296875" style="6" customWidth="1"/>
    <col min="19" max="19" width="5.453125" style="6" customWidth="1"/>
    <col min="20" max="20" width="5.54296875" style="6" customWidth="1"/>
    <col min="21" max="21" width="5.453125" style="6" customWidth="1"/>
    <col min="22" max="22" width="5.81640625" style="6" customWidth="1"/>
    <col min="23" max="23" width="4.81640625" style="6" customWidth="1"/>
    <col min="24" max="24" width="5.81640625" style="6" customWidth="1"/>
    <col min="25" max="25" width="5.453125" style="6" customWidth="1"/>
    <col min="26" max="26" width="4.90625" style="6" customWidth="1"/>
    <col min="27" max="27" width="5.81640625" style="6" customWidth="1"/>
    <col min="28" max="28" width="4.54296875" style="6" customWidth="1"/>
    <col min="29" max="29" width="5.81640625" style="6" customWidth="1"/>
    <col min="30" max="30" width="6.453125" style="6" customWidth="1"/>
    <col min="31" max="31" width="4.81640625" style="6" customWidth="1"/>
    <col min="32" max="32" width="5" style="6" customWidth="1"/>
    <col min="33" max="33" width="5.81640625" style="6" customWidth="1"/>
    <col min="34" max="35" width="5.26953125" style="6" customWidth="1"/>
    <col min="36" max="36" width="6" style="6" customWidth="1"/>
    <col min="37" max="37" width="5.7265625" style="6" customWidth="1"/>
    <col min="38" max="38" width="5.08984375" style="6" customWidth="1"/>
    <col min="39" max="39" width="5.7265625" style="6" customWidth="1"/>
    <col min="40" max="40" width="4.54296875" style="6" customWidth="1"/>
    <col min="41" max="41" width="4.1796875" style="6" customWidth="1"/>
    <col min="42" max="42" width="5.7265625" style="6" customWidth="1"/>
    <col min="43" max="43" width="5" style="6" customWidth="1"/>
    <col min="44" max="44" width="4.81640625" style="6" customWidth="1"/>
    <col min="45" max="45" width="5.54296875" style="6" customWidth="1"/>
    <col min="46" max="46" width="4.7265625" style="6" customWidth="1"/>
    <col min="47" max="47" width="4.1796875" style="6" customWidth="1"/>
    <col min="48" max="48" width="6" style="6" customWidth="1"/>
    <col min="49" max="49" width="5.816406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41" t="s">
        <v>48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41" t="s">
        <v>128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45" t="s">
        <v>41</v>
      </c>
      <c r="B4" s="345"/>
      <c r="C4" s="346" t="s">
        <v>131</v>
      </c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</row>
    <row r="5" spans="1:58" ht="11.5" x14ac:dyDescent="0.25">
      <c r="A5" s="347" t="s">
        <v>0</v>
      </c>
      <c r="B5" s="347"/>
      <c r="C5" s="346" t="s">
        <v>28</v>
      </c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</row>
    <row r="6" spans="1:58" ht="11.5" x14ac:dyDescent="0.25">
      <c r="A6" s="347" t="s">
        <v>20</v>
      </c>
      <c r="B6" s="347"/>
      <c r="C6" s="279" t="str">
        <f>'FORM 1'!C5</f>
        <v>: NOPEMBER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48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51" t="s">
        <v>50</v>
      </c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3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9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7" t="s">
        <v>51</v>
      </c>
      <c r="N9" s="354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5"/>
      <c r="AV9" s="355"/>
      <c r="AW9" s="356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50"/>
      <c r="C10" s="24" t="s">
        <v>3</v>
      </c>
      <c r="D10" s="359" t="s">
        <v>4</v>
      </c>
      <c r="E10" s="360"/>
      <c r="F10" s="361"/>
      <c r="G10" s="362" t="s">
        <v>5</v>
      </c>
      <c r="H10" s="363"/>
      <c r="I10" s="363"/>
      <c r="J10" s="362" t="s">
        <v>6</v>
      </c>
      <c r="K10" s="363"/>
      <c r="L10" s="364"/>
      <c r="M10" s="358"/>
      <c r="N10" s="365" t="s">
        <v>4</v>
      </c>
      <c r="O10" s="365"/>
      <c r="P10" s="365"/>
      <c r="Q10" s="365" t="s">
        <v>52</v>
      </c>
      <c r="R10" s="365"/>
      <c r="S10" s="365"/>
      <c r="T10" s="365" t="s">
        <v>6</v>
      </c>
      <c r="U10" s="365"/>
      <c r="V10" s="365"/>
      <c r="W10" s="365" t="s">
        <v>14</v>
      </c>
      <c r="X10" s="365"/>
      <c r="Y10" s="365"/>
      <c r="Z10" s="365" t="s">
        <v>7</v>
      </c>
      <c r="AA10" s="365"/>
      <c r="AB10" s="365"/>
      <c r="AC10" s="365" t="s">
        <v>8</v>
      </c>
      <c r="AD10" s="365"/>
      <c r="AE10" s="365"/>
      <c r="AF10" s="365" t="s">
        <v>9</v>
      </c>
      <c r="AG10" s="365"/>
      <c r="AH10" s="365"/>
      <c r="AI10" s="365" t="s">
        <v>10</v>
      </c>
      <c r="AJ10" s="365"/>
      <c r="AK10" s="365"/>
      <c r="AL10" s="365" t="s">
        <v>53</v>
      </c>
      <c r="AM10" s="365"/>
      <c r="AN10" s="365"/>
      <c r="AO10" s="365" t="s">
        <v>11</v>
      </c>
      <c r="AP10" s="365"/>
      <c r="AQ10" s="365"/>
      <c r="AR10" s="366" t="s">
        <v>12</v>
      </c>
      <c r="AS10" s="367"/>
      <c r="AT10" s="368"/>
      <c r="AU10" s="366" t="s">
        <v>13</v>
      </c>
      <c r="AV10" s="367"/>
      <c r="AW10" s="368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2.5" x14ac:dyDescent="0.25">
      <c r="A14" s="192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/>
    </row>
    <row r="15" spans="1:58" ht="28.5" customHeight="1" x14ac:dyDescent="0.2">
      <c r="A15" s="193">
        <v>1</v>
      </c>
      <c r="B15" s="122" t="s">
        <v>136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/>
      <c r="AS15" s="134"/>
      <c r="AT15" s="135">
        <f>AS14</f>
        <v>91.633333333333326</v>
      </c>
      <c r="AU15" s="133"/>
      <c r="AV15" s="134"/>
      <c r="AW15" s="135">
        <f>AV14</f>
        <v>100</v>
      </c>
      <c r="AX15" s="71"/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/>
      <c r="AT16" s="140"/>
      <c r="AU16" s="138"/>
      <c r="AV16" s="139"/>
      <c r="AW16" s="140"/>
      <c r="AX16" s="71"/>
    </row>
    <row r="17" spans="1:50" ht="12.5" x14ac:dyDescent="0.25">
      <c r="A17" s="192"/>
      <c r="B17" s="61" t="s">
        <v>137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/>
    </row>
    <row r="18" spans="1:50" ht="12.5" x14ac:dyDescent="0.25">
      <c r="A18" s="193">
        <v>2</v>
      </c>
      <c r="B18" s="85" t="s">
        <v>138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>
        <v>100</v>
      </c>
      <c r="U18" s="134"/>
      <c r="V18" s="135">
        <f>U17</f>
        <v>24.966666666666665</v>
      </c>
      <c r="W18" s="133">
        <v>100</v>
      </c>
      <c r="X18" s="134"/>
      <c r="Y18" s="132">
        <f>X17</f>
        <v>33.299999999999997</v>
      </c>
      <c r="Z18" s="133">
        <v>100</v>
      </c>
      <c r="AA18" s="134"/>
      <c r="AB18" s="135">
        <f>AA17</f>
        <v>41.633333333333326</v>
      </c>
      <c r="AC18" s="133">
        <v>100</v>
      </c>
      <c r="AD18" s="134"/>
      <c r="AE18" s="135">
        <f>AD17</f>
        <v>49.966666666666654</v>
      </c>
      <c r="AF18" s="133">
        <v>100</v>
      </c>
      <c r="AG18" s="134"/>
      <c r="AH18" s="135">
        <f>AG17</f>
        <v>58.299999999999983</v>
      </c>
      <c r="AI18" s="136">
        <v>100</v>
      </c>
      <c r="AJ18" s="134"/>
      <c r="AK18" s="137">
        <f>AJ17</f>
        <v>66.633333333333312</v>
      </c>
      <c r="AL18" s="133">
        <v>100</v>
      </c>
      <c r="AM18" s="134"/>
      <c r="AN18" s="135">
        <f>AJ17</f>
        <v>66.633333333333312</v>
      </c>
      <c r="AO18" s="136"/>
      <c r="AP18" s="134"/>
      <c r="AQ18" s="135">
        <f>AP17</f>
        <v>83.299999999999969</v>
      </c>
      <c r="AR18" s="133"/>
      <c r="AS18" s="134"/>
      <c r="AT18" s="135">
        <f>AS17</f>
        <v>91.633333333333297</v>
      </c>
      <c r="AU18" s="133"/>
      <c r="AV18" s="134"/>
      <c r="AW18" s="135">
        <f>AV17</f>
        <v>100</v>
      </c>
      <c r="AX18" s="71"/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>
        <v>100</v>
      </c>
      <c r="V19" s="140"/>
      <c r="W19" s="138"/>
      <c r="X19" s="139">
        <v>100</v>
      </c>
      <c r="Y19" s="140"/>
      <c r="Z19" s="138"/>
      <c r="AA19" s="139">
        <v>100</v>
      </c>
      <c r="AB19" s="140"/>
      <c r="AC19" s="138"/>
      <c r="AD19" s="139">
        <v>100</v>
      </c>
      <c r="AE19" s="140"/>
      <c r="AF19" s="138"/>
      <c r="AG19" s="139">
        <v>100</v>
      </c>
      <c r="AH19" s="140"/>
      <c r="AI19" s="138"/>
      <c r="AJ19" s="139">
        <v>100</v>
      </c>
      <c r="AK19" s="140"/>
      <c r="AL19" s="138"/>
      <c r="AM19" s="139">
        <v>100</v>
      </c>
      <c r="AN19" s="140"/>
      <c r="AO19" s="138"/>
      <c r="AP19" s="139"/>
      <c r="AQ19" s="140"/>
      <c r="AR19" s="138"/>
      <c r="AS19" s="139"/>
      <c r="AT19" s="140"/>
      <c r="AU19" s="138"/>
      <c r="AV19" s="139"/>
      <c r="AW19" s="140"/>
      <c r="AX19" s="71"/>
    </row>
    <row r="20" spans="1:50" ht="12.5" x14ac:dyDescent="0.25">
      <c r="A20" s="192"/>
      <c r="B20" s="61" t="s">
        <v>139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/>
    </row>
    <row r="21" spans="1:50" ht="12.5" x14ac:dyDescent="0.25">
      <c r="A21" s="193">
        <v>3</v>
      </c>
      <c r="B21" s="85" t="s">
        <v>140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>
        <v>100</v>
      </c>
      <c r="R21" s="134"/>
      <c r="S21" s="132">
        <f>R20</f>
        <v>16.633333333333333</v>
      </c>
      <c r="T21" s="133">
        <v>100</v>
      </c>
      <c r="U21" s="134"/>
      <c r="V21" s="135">
        <f>U20</f>
        <v>24.966666666666665</v>
      </c>
      <c r="W21" s="133">
        <v>100</v>
      </c>
      <c r="X21" s="134"/>
      <c r="Y21" s="132">
        <f>X20</f>
        <v>33.299999999999997</v>
      </c>
      <c r="Z21" s="133">
        <v>100</v>
      </c>
      <c r="AA21" s="134"/>
      <c r="AB21" s="135">
        <f>AA20</f>
        <v>41.633333333333326</v>
      </c>
      <c r="AC21" s="133">
        <v>100</v>
      </c>
      <c r="AD21" s="134"/>
      <c r="AE21" s="135">
        <f>AD20</f>
        <v>49.966666666666654</v>
      </c>
      <c r="AF21" s="133">
        <v>100</v>
      </c>
      <c r="AG21" s="134"/>
      <c r="AH21" s="135">
        <f>AG20</f>
        <v>58.299999999999983</v>
      </c>
      <c r="AI21" s="136">
        <v>100</v>
      </c>
      <c r="AJ21" s="134"/>
      <c r="AK21" s="137">
        <f>AJ20</f>
        <v>66.633333333333312</v>
      </c>
      <c r="AL21" s="133">
        <v>100</v>
      </c>
      <c r="AM21" s="134"/>
      <c r="AN21" s="135">
        <f>AJ20</f>
        <v>66.633333333333312</v>
      </c>
      <c r="AO21" s="136"/>
      <c r="AP21" s="134"/>
      <c r="AQ21" s="135">
        <f>AP20</f>
        <v>83.299999999999969</v>
      </c>
      <c r="AR21" s="133"/>
      <c r="AS21" s="134"/>
      <c r="AT21" s="135">
        <f>AS20</f>
        <v>91.633333333333297</v>
      </c>
      <c r="AU21" s="133"/>
      <c r="AV21" s="134"/>
      <c r="AW21" s="135">
        <f>AV20</f>
        <v>100</v>
      </c>
      <c r="AX21" s="71"/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>
        <v>100</v>
      </c>
      <c r="S22" s="140"/>
      <c r="T22" s="138"/>
      <c r="U22" s="139">
        <v>100</v>
      </c>
      <c r="V22" s="140"/>
      <c r="W22" s="138"/>
      <c r="X22" s="139">
        <v>100</v>
      </c>
      <c r="Y22" s="140"/>
      <c r="Z22" s="138"/>
      <c r="AA22" s="139">
        <v>100</v>
      </c>
      <c r="AB22" s="140"/>
      <c r="AC22" s="138"/>
      <c r="AD22" s="139">
        <v>100</v>
      </c>
      <c r="AE22" s="140"/>
      <c r="AF22" s="138"/>
      <c r="AG22" s="139">
        <v>100</v>
      </c>
      <c r="AH22" s="140"/>
      <c r="AI22" s="138"/>
      <c r="AJ22" s="139">
        <v>100</v>
      </c>
      <c r="AK22" s="140"/>
      <c r="AL22" s="138"/>
      <c r="AM22" s="139">
        <v>100</v>
      </c>
      <c r="AN22" s="140"/>
      <c r="AO22" s="138"/>
      <c r="AP22" s="139"/>
      <c r="AQ22" s="140"/>
      <c r="AR22" s="138"/>
      <c r="AS22" s="139"/>
      <c r="AT22" s="140"/>
      <c r="AU22" s="138"/>
      <c r="AV22" s="139"/>
      <c r="AW22" s="140"/>
      <c r="AX22" s="71"/>
    </row>
    <row r="23" spans="1:50" ht="12.5" x14ac:dyDescent="0.25">
      <c r="A23" s="192"/>
      <c r="B23" s="61" t="s">
        <v>142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/>
    </row>
    <row r="24" spans="1:50" ht="25" x14ac:dyDescent="0.25">
      <c r="A24" s="193">
        <v>4</v>
      </c>
      <c r="B24" s="85" t="s">
        <v>141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>
        <v>0</v>
      </c>
      <c r="R24" s="134"/>
      <c r="S24" s="132">
        <f>R23</f>
        <v>16.633333333333333</v>
      </c>
      <c r="T24" s="133">
        <v>0</v>
      </c>
      <c r="U24" s="134"/>
      <c r="V24" s="135">
        <f>U23</f>
        <v>24.966666666666665</v>
      </c>
      <c r="W24" s="133">
        <v>0</v>
      </c>
      <c r="X24" s="134"/>
      <c r="Y24" s="132">
        <f>X23</f>
        <v>33.299999999999997</v>
      </c>
      <c r="Z24" s="133">
        <v>0</v>
      </c>
      <c r="AA24" s="134"/>
      <c r="AB24" s="135">
        <f>AA23</f>
        <v>41.633333333333326</v>
      </c>
      <c r="AC24" s="133">
        <v>0</v>
      </c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/>
      <c r="AS24" s="134"/>
      <c r="AT24" s="135">
        <f>AS23</f>
        <v>91.633333333333297</v>
      </c>
      <c r="AU24" s="133"/>
      <c r="AV24" s="134"/>
      <c r="AW24" s="135">
        <f>AV23</f>
        <v>100</v>
      </c>
      <c r="AX24" s="71"/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>
        <v>0</v>
      </c>
      <c r="S25" s="140"/>
      <c r="T25" s="138"/>
      <c r="U25" s="139">
        <v>0</v>
      </c>
      <c r="V25" s="140"/>
      <c r="W25" s="138"/>
      <c r="X25" s="139">
        <v>0</v>
      </c>
      <c r="Y25" s="140"/>
      <c r="Z25" s="138"/>
      <c r="AA25" s="139">
        <v>0</v>
      </c>
      <c r="AB25" s="140"/>
      <c r="AC25" s="138"/>
      <c r="AD25" s="139">
        <v>0</v>
      </c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/>
      <c r="AT25" s="140"/>
      <c r="AU25" s="138"/>
      <c r="AV25" s="139"/>
      <c r="AW25" s="140"/>
      <c r="AX25" s="71"/>
    </row>
    <row r="26" spans="1:50" ht="12.5" x14ac:dyDescent="0.25">
      <c r="A26" s="193"/>
      <c r="B26" s="85" t="s">
        <v>91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8.3333333333333321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24.966666666666665</v>
      </c>
      <c r="V26" s="174"/>
      <c r="W26" s="172"/>
      <c r="X26" s="173">
        <f>U26+O26</f>
        <v>33.299999999999997</v>
      </c>
      <c r="Y26" s="174"/>
      <c r="Z26" s="172"/>
      <c r="AA26" s="173">
        <f>X26+O26</f>
        <v>41.633333333333326</v>
      </c>
      <c r="AB26" s="174"/>
      <c r="AC26" s="172"/>
      <c r="AD26" s="173">
        <f>AA26+O26</f>
        <v>49.966666666666654</v>
      </c>
      <c r="AE26" s="174"/>
      <c r="AF26" s="172"/>
      <c r="AG26" s="173">
        <f>AD26+O26</f>
        <v>58.299999999999983</v>
      </c>
      <c r="AH26" s="174"/>
      <c r="AI26" s="172"/>
      <c r="AJ26" s="173">
        <f>AG26+O26</f>
        <v>66.633333333333312</v>
      </c>
      <c r="AK26" s="174"/>
      <c r="AL26" s="172"/>
      <c r="AM26" s="173">
        <f>AJ26+O26</f>
        <v>74.96666666666664</v>
      </c>
      <c r="AN26" s="174"/>
      <c r="AO26" s="172"/>
      <c r="AP26" s="173">
        <f>AM26+O26</f>
        <v>83.299999999999969</v>
      </c>
      <c r="AQ26" s="174"/>
      <c r="AR26" s="172"/>
      <c r="AS26" s="173">
        <f>AP26+O26</f>
        <v>91.633333333333297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84</v>
      </c>
      <c r="C27" s="124">
        <v>1773960132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8.3333333333333321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24.966666666666665</v>
      </c>
      <c r="W27" s="136">
        <v>34.46</v>
      </c>
      <c r="X27" s="176"/>
      <c r="Y27" s="175">
        <f>X26</f>
        <v>33.299999999999997</v>
      </c>
      <c r="Z27" s="136">
        <v>41.7</v>
      </c>
      <c r="AA27" s="176"/>
      <c r="AB27" s="137">
        <f>AA26</f>
        <v>41.633333333333326</v>
      </c>
      <c r="AC27" s="136">
        <v>54.64</v>
      </c>
      <c r="AD27" s="176"/>
      <c r="AE27" s="137">
        <f>AD26</f>
        <v>49.966666666666654</v>
      </c>
      <c r="AF27" s="136" t="s">
        <v>224</v>
      </c>
      <c r="AG27" s="176"/>
      <c r="AH27" s="137">
        <f>AG26</f>
        <v>58.299999999999983</v>
      </c>
      <c r="AI27" s="136" t="s">
        <v>225</v>
      </c>
      <c r="AJ27" s="176"/>
      <c r="AK27" s="137">
        <f>AJ26</f>
        <v>66.633333333333312</v>
      </c>
      <c r="AL27" s="136" t="s">
        <v>245</v>
      </c>
      <c r="AM27" s="176"/>
      <c r="AN27" s="137">
        <f>AM26</f>
        <v>74.96666666666664</v>
      </c>
      <c r="AO27" s="136"/>
      <c r="AP27" s="176"/>
      <c r="AQ27" s="137">
        <f>AP26</f>
        <v>83.299999999999969</v>
      </c>
      <c r="AR27" s="136"/>
      <c r="AS27" s="176"/>
      <c r="AT27" s="137">
        <f>AS26</f>
        <v>91.633333333333297</v>
      </c>
      <c r="AU27" s="136"/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>
        <f>Z27</f>
        <v>41.7</v>
      </c>
      <c r="AB28" s="179"/>
      <c r="AC28" s="177"/>
      <c r="AD28" s="178">
        <v>54.64</v>
      </c>
      <c r="AE28" s="179"/>
      <c r="AF28" s="177"/>
      <c r="AG28" s="178" t="s">
        <v>224</v>
      </c>
      <c r="AH28" s="179"/>
      <c r="AI28" s="177"/>
      <c r="AJ28" s="178" t="s">
        <v>225</v>
      </c>
      <c r="AK28" s="179"/>
      <c r="AL28" s="177"/>
      <c r="AM28" s="178" t="s">
        <v>245</v>
      </c>
      <c r="AN28" s="179"/>
      <c r="AO28" s="177"/>
      <c r="AP28" s="178"/>
      <c r="AQ28" s="179"/>
      <c r="AR28" s="177"/>
      <c r="AS28" s="178"/>
      <c r="AT28" s="179"/>
      <c r="AU28" s="177"/>
      <c r="AV28" s="178"/>
      <c r="AW28" s="179"/>
      <c r="AX28" s="71"/>
    </row>
    <row r="29" spans="1:50" ht="12.5" x14ac:dyDescent="0.25">
      <c r="A29" s="192"/>
      <c r="B29" s="85" t="s">
        <v>124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8.3333333333333339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24.966666666666669</v>
      </c>
      <c r="V29" s="174"/>
      <c r="W29" s="172"/>
      <c r="X29" s="173">
        <f>U29+O29</f>
        <v>33.300000000000004</v>
      </c>
      <c r="Y29" s="174"/>
      <c r="Z29" s="172"/>
      <c r="AA29" s="173">
        <f>X29+O29</f>
        <v>41.63333333333334</v>
      </c>
      <c r="AB29" s="174"/>
      <c r="AC29" s="172"/>
      <c r="AD29" s="173">
        <f>AA29+O29</f>
        <v>49.966666666666676</v>
      </c>
      <c r="AE29" s="174"/>
      <c r="AF29" s="172"/>
      <c r="AG29" s="173">
        <f>AD29+O29</f>
        <v>58.300000000000011</v>
      </c>
      <c r="AH29" s="174"/>
      <c r="AI29" s="172"/>
      <c r="AJ29" s="173">
        <f>AG29+O29</f>
        <v>66.63333333333334</v>
      </c>
      <c r="AK29" s="174"/>
      <c r="AL29" s="172"/>
      <c r="AM29" s="173">
        <f>AJ29+O29</f>
        <v>74.966666666666669</v>
      </c>
      <c r="AN29" s="174"/>
      <c r="AO29" s="172"/>
      <c r="AP29" s="173">
        <f>AM29+O29</f>
        <v>83.3</v>
      </c>
      <c r="AQ29" s="174"/>
      <c r="AR29" s="172"/>
      <c r="AS29" s="173">
        <f>AP29+O29</f>
        <v>91.633333333333326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125</v>
      </c>
      <c r="C30" s="124">
        <v>68000000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8.3333333333333339</v>
      </c>
      <c r="Q30" s="136">
        <v>0</v>
      </c>
      <c r="R30" s="176"/>
      <c r="S30" s="175">
        <f>R29</f>
        <v>16.633333333333333</v>
      </c>
      <c r="T30" s="136">
        <v>0</v>
      </c>
      <c r="U30" s="176"/>
      <c r="V30" s="137">
        <f>U29</f>
        <v>24.966666666666669</v>
      </c>
      <c r="W30" s="136">
        <v>0</v>
      </c>
      <c r="X30" s="176"/>
      <c r="Y30" s="175">
        <f>X29</f>
        <v>33.300000000000004</v>
      </c>
      <c r="Z30" s="136">
        <v>0</v>
      </c>
      <c r="AA30" s="176"/>
      <c r="AB30" s="137">
        <f>AA29</f>
        <v>41.63333333333334</v>
      </c>
      <c r="AC30" s="136">
        <v>0</v>
      </c>
      <c r="AD30" s="176"/>
      <c r="AE30" s="137">
        <f>AD29</f>
        <v>49.966666666666676</v>
      </c>
      <c r="AF30" s="136"/>
      <c r="AG30" s="176"/>
      <c r="AH30" s="137">
        <f>AG29</f>
        <v>58.300000000000011</v>
      </c>
      <c r="AI30" s="136"/>
      <c r="AJ30" s="176"/>
      <c r="AK30" s="137">
        <f>AJ29</f>
        <v>66.63333333333334</v>
      </c>
      <c r="AL30" s="136"/>
      <c r="AM30" s="176"/>
      <c r="AN30" s="137">
        <f>AM29</f>
        <v>74.966666666666669</v>
      </c>
      <c r="AO30" s="136"/>
      <c r="AP30" s="176"/>
      <c r="AQ30" s="137">
        <f>AP29</f>
        <v>83.3</v>
      </c>
      <c r="AR30" s="136"/>
      <c r="AS30" s="176"/>
      <c r="AT30" s="137">
        <f>AS29</f>
        <v>91.633333333333326</v>
      </c>
      <c r="AU30" s="136"/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>
        <v>0</v>
      </c>
      <c r="S31" s="179"/>
      <c r="T31" s="177"/>
      <c r="U31" s="178">
        <f>T30</f>
        <v>0</v>
      </c>
      <c r="V31" s="179"/>
      <c r="W31" s="177"/>
      <c r="X31" s="178">
        <v>0</v>
      </c>
      <c r="Y31" s="179"/>
      <c r="Z31" s="177"/>
      <c r="AA31" s="178">
        <v>0</v>
      </c>
      <c r="AB31" s="179"/>
      <c r="AC31" s="177"/>
      <c r="AD31" s="178">
        <v>0</v>
      </c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/>
      <c r="AT31" s="179"/>
      <c r="AU31" s="177"/>
      <c r="AV31" s="178"/>
      <c r="AW31" s="179"/>
      <c r="AX31" s="71"/>
    </row>
    <row r="32" spans="1:50" ht="12.5" x14ac:dyDescent="0.25">
      <c r="A32" s="193"/>
      <c r="B32" s="85" t="s">
        <v>93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/>
    </row>
    <row r="33" spans="1:50" ht="25" x14ac:dyDescent="0.2">
      <c r="A33" s="193">
        <v>7</v>
      </c>
      <c r="B33" s="122" t="s">
        <v>67</v>
      </c>
      <c r="C33" s="124">
        <v>2511600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>
        <v>100</v>
      </c>
      <c r="X33" s="134"/>
      <c r="Y33" s="135">
        <f>X32</f>
        <v>33.29</v>
      </c>
      <c r="Z33" s="136">
        <v>100</v>
      </c>
      <c r="AA33" s="134"/>
      <c r="AB33" s="135">
        <f>AA32</f>
        <v>41.62</v>
      </c>
      <c r="AC33" s="133">
        <v>100</v>
      </c>
      <c r="AD33" s="134"/>
      <c r="AE33" s="135">
        <f>AD32</f>
        <v>49.949999999999996</v>
      </c>
      <c r="AF33" s="133">
        <v>100</v>
      </c>
      <c r="AG33" s="134"/>
      <c r="AH33" s="135">
        <f>AG32</f>
        <v>58.279999999999994</v>
      </c>
      <c r="AI33" s="136">
        <v>100</v>
      </c>
      <c r="AJ33" s="134"/>
      <c r="AK33" s="137">
        <f>AJ32</f>
        <v>66.61</v>
      </c>
      <c r="AL33" s="133">
        <v>100</v>
      </c>
      <c r="AM33" s="134"/>
      <c r="AN33" s="135">
        <f>AM32</f>
        <v>74.94</v>
      </c>
      <c r="AO33" s="136"/>
      <c r="AP33" s="134"/>
      <c r="AQ33" s="135">
        <f>AP32</f>
        <v>83.27</v>
      </c>
      <c r="AR33" s="133"/>
      <c r="AS33" s="134"/>
      <c r="AT33" s="135">
        <f>AS32</f>
        <v>91.6</v>
      </c>
      <c r="AU33" s="133"/>
      <c r="AV33" s="134"/>
      <c r="AW33" s="135">
        <f>AV32</f>
        <v>100</v>
      </c>
      <c r="AX33" s="71"/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>
        <f>W33</f>
        <v>100</v>
      </c>
      <c r="Y34" s="140"/>
      <c r="Z34" s="138"/>
      <c r="AA34" s="139">
        <f>Z33</f>
        <v>100</v>
      </c>
      <c r="AB34" s="140"/>
      <c r="AC34" s="138"/>
      <c r="AD34" s="139">
        <v>100</v>
      </c>
      <c r="AE34" s="140"/>
      <c r="AF34" s="138"/>
      <c r="AG34" s="139">
        <v>100</v>
      </c>
      <c r="AH34" s="140"/>
      <c r="AI34" s="138"/>
      <c r="AJ34" s="139">
        <v>100</v>
      </c>
      <c r="AK34" s="140"/>
      <c r="AL34" s="138"/>
      <c r="AM34" s="139">
        <v>100</v>
      </c>
      <c r="AN34" s="140"/>
      <c r="AO34" s="138"/>
      <c r="AP34" s="139"/>
      <c r="AQ34" s="140"/>
      <c r="AR34" s="138"/>
      <c r="AS34" s="139"/>
      <c r="AT34" s="140"/>
      <c r="AU34" s="138"/>
      <c r="AV34" s="139"/>
      <c r="AW34" s="140"/>
      <c r="AX34" s="71"/>
    </row>
    <row r="35" spans="1:50" ht="12.5" x14ac:dyDescent="0.25">
      <c r="A35" s="193"/>
      <c r="B35" s="85" t="s">
        <v>126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8.3333333333333321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24.966666666666665</v>
      </c>
      <c r="V35" s="174"/>
      <c r="W35" s="172"/>
      <c r="X35" s="173">
        <f>U35+O35</f>
        <v>33.299999999999997</v>
      </c>
      <c r="Y35" s="174"/>
      <c r="Z35" s="172"/>
      <c r="AA35" s="173">
        <f>X35+O35</f>
        <v>41.633333333333326</v>
      </c>
      <c r="AB35" s="174"/>
      <c r="AC35" s="172"/>
      <c r="AD35" s="173">
        <f>AA35+O35</f>
        <v>49.966666666666654</v>
      </c>
      <c r="AE35" s="174"/>
      <c r="AF35" s="172"/>
      <c r="AG35" s="173">
        <f>AD35+O35</f>
        <v>58.299999999999983</v>
      </c>
      <c r="AH35" s="174"/>
      <c r="AI35" s="172"/>
      <c r="AJ35" s="173">
        <f>AG35+O35</f>
        <v>66.633333333333312</v>
      </c>
      <c r="AK35" s="174"/>
      <c r="AL35" s="172"/>
      <c r="AM35" s="173">
        <f>AJ35+O35</f>
        <v>74.96666666666664</v>
      </c>
      <c r="AN35" s="174"/>
      <c r="AO35" s="172"/>
      <c r="AP35" s="173">
        <f>AM35+O35</f>
        <v>83.299999999999969</v>
      </c>
      <c r="AQ35" s="174"/>
      <c r="AR35" s="172"/>
      <c r="AS35" s="173">
        <f>AP35+O35</f>
        <v>91.633333333333297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127</v>
      </c>
      <c r="C36" s="124">
        <v>7931000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8.3333333333333321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24.966666666666665</v>
      </c>
      <c r="W36" s="136">
        <v>50.59</v>
      </c>
      <c r="X36" s="176"/>
      <c r="Y36" s="175">
        <f>X35</f>
        <v>33.299999999999997</v>
      </c>
      <c r="Z36" s="136">
        <v>64.819999999999993</v>
      </c>
      <c r="AA36" s="176"/>
      <c r="AB36" s="137">
        <f>AA35</f>
        <v>41.633333333333326</v>
      </c>
      <c r="AC36" s="136">
        <v>64.819999999999993</v>
      </c>
      <c r="AD36" s="176"/>
      <c r="AE36" s="137">
        <f>AD35</f>
        <v>49.966666666666654</v>
      </c>
      <c r="AF36" s="136" t="s">
        <v>226</v>
      </c>
      <c r="AG36" s="176"/>
      <c r="AH36" s="137">
        <f>AG35</f>
        <v>58.299999999999983</v>
      </c>
      <c r="AI36" s="136" t="s">
        <v>226</v>
      </c>
      <c r="AJ36" s="176"/>
      <c r="AK36" s="137">
        <f>AJ35</f>
        <v>66.633333333333312</v>
      </c>
      <c r="AL36" s="136">
        <v>75</v>
      </c>
      <c r="AM36" s="176"/>
      <c r="AN36" s="137">
        <f>AM35</f>
        <v>74.96666666666664</v>
      </c>
      <c r="AO36" s="136"/>
      <c r="AP36" s="176"/>
      <c r="AQ36" s="137">
        <f>AP35</f>
        <v>83.299999999999969</v>
      </c>
      <c r="AR36" s="136"/>
      <c r="AS36" s="176"/>
      <c r="AT36" s="137">
        <f>AS35</f>
        <v>91.633333333333297</v>
      </c>
      <c r="AU36" s="136"/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>
        <f>W36</f>
        <v>50.59</v>
      </c>
      <c r="Y37" s="179"/>
      <c r="Z37" s="177"/>
      <c r="AA37" s="178">
        <f>Z36</f>
        <v>64.819999999999993</v>
      </c>
      <c r="AB37" s="179"/>
      <c r="AC37" s="177"/>
      <c r="AD37" s="178">
        <v>64.819999999999993</v>
      </c>
      <c r="AE37" s="179"/>
      <c r="AF37" s="177"/>
      <c r="AG37" s="178" t="s">
        <v>226</v>
      </c>
      <c r="AH37" s="179"/>
      <c r="AI37" s="177"/>
      <c r="AJ37" s="178" t="s">
        <v>226</v>
      </c>
      <c r="AK37" s="179"/>
      <c r="AL37" s="177"/>
      <c r="AM37" s="178">
        <v>75</v>
      </c>
      <c r="AN37" s="179"/>
      <c r="AO37" s="177"/>
      <c r="AP37" s="178"/>
      <c r="AQ37" s="179"/>
      <c r="AR37" s="177"/>
      <c r="AS37" s="178"/>
      <c r="AT37" s="179"/>
      <c r="AU37" s="177"/>
      <c r="AV37" s="178"/>
      <c r="AW37" s="179"/>
      <c r="AX37" s="71"/>
    </row>
    <row r="38" spans="1:50" ht="12.5" x14ac:dyDescent="0.25">
      <c r="A38" s="193"/>
      <c r="B38" s="85" t="s">
        <v>126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8.3333333333333339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24.966666666666669</v>
      </c>
      <c r="V38" s="174"/>
      <c r="W38" s="172"/>
      <c r="X38" s="173">
        <f>U38+O38</f>
        <v>33.300000000000004</v>
      </c>
      <c r="Y38" s="174"/>
      <c r="Z38" s="172"/>
      <c r="AA38" s="173">
        <f>X38+O38</f>
        <v>41.63333333333334</v>
      </c>
      <c r="AB38" s="174"/>
      <c r="AC38" s="172"/>
      <c r="AD38" s="173">
        <f>AA38+O38</f>
        <v>49.966666666666676</v>
      </c>
      <c r="AE38" s="174"/>
      <c r="AF38" s="172"/>
      <c r="AG38" s="173">
        <f>AD38+O38</f>
        <v>58.300000000000011</v>
      </c>
      <c r="AH38" s="174"/>
      <c r="AI38" s="172"/>
      <c r="AJ38" s="173">
        <f>AG38+O38</f>
        <v>66.63333333333334</v>
      </c>
      <c r="AK38" s="174"/>
      <c r="AL38" s="172"/>
      <c r="AM38" s="173">
        <f>AJ38+O38</f>
        <v>74.966666666666669</v>
      </c>
      <c r="AN38" s="174"/>
      <c r="AO38" s="172"/>
      <c r="AP38" s="173">
        <f>AM38+O38</f>
        <v>83.3</v>
      </c>
      <c r="AQ38" s="174"/>
      <c r="AR38" s="172"/>
      <c r="AS38" s="173">
        <f>AP38+O38</f>
        <v>91.633333333333326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143</v>
      </c>
      <c r="C39" s="124">
        <v>1400000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8.3333333333333339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24.966666666666669</v>
      </c>
      <c r="W39" s="136">
        <v>100</v>
      </c>
      <c r="X39" s="176"/>
      <c r="Y39" s="175">
        <f>X38</f>
        <v>33.300000000000004</v>
      </c>
      <c r="Z39" s="136">
        <v>100</v>
      </c>
      <c r="AA39" s="176"/>
      <c r="AB39" s="137">
        <f>AA38</f>
        <v>41.63333333333334</v>
      </c>
      <c r="AC39" s="136">
        <v>100</v>
      </c>
      <c r="AD39" s="176"/>
      <c r="AE39" s="137">
        <f>AD38</f>
        <v>49.966666666666676</v>
      </c>
      <c r="AF39" s="136">
        <v>100</v>
      </c>
      <c r="AG39" s="176"/>
      <c r="AH39" s="137">
        <f>AG38</f>
        <v>58.300000000000011</v>
      </c>
      <c r="AI39" s="136">
        <v>100</v>
      </c>
      <c r="AJ39" s="176"/>
      <c r="AK39" s="137">
        <f>AJ38</f>
        <v>66.63333333333334</v>
      </c>
      <c r="AL39" s="136">
        <v>100</v>
      </c>
      <c r="AM39" s="176"/>
      <c r="AN39" s="137">
        <f>AM38</f>
        <v>74.966666666666669</v>
      </c>
      <c r="AO39" s="136"/>
      <c r="AP39" s="176"/>
      <c r="AQ39" s="137">
        <f>AP38</f>
        <v>83.3</v>
      </c>
      <c r="AR39" s="136"/>
      <c r="AS39" s="176"/>
      <c r="AT39" s="137">
        <f>AS38</f>
        <v>91.633333333333326</v>
      </c>
      <c r="AU39" s="136"/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>
        <f>W39</f>
        <v>100</v>
      </c>
      <c r="Y40" s="179"/>
      <c r="Z40" s="177"/>
      <c r="AA40" s="178">
        <f>Z39</f>
        <v>100</v>
      </c>
      <c r="AB40" s="179"/>
      <c r="AC40" s="177"/>
      <c r="AD40" s="178">
        <v>100</v>
      </c>
      <c r="AE40" s="179"/>
      <c r="AF40" s="177"/>
      <c r="AG40" s="178">
        <v>100</v>
      </c>
      <c r="AH40" s="179"/>
      <c r="AI40" s="177"/>
      <c r="AJ40" s="178">
        <v>100</v>
      </c>
      <c r="AK40" s="179"/>
      <c r="AL40" s="177"/>
      <c r="AM40" s="178">
        <v>100</v>
      </c>
      <c r="AN40" s="179"/>
      <c r="AO40" s="177"/>
      <c r="AP40" s="178"/>
      <c r="AQ40" s="179"/>
      <c r="AR40" s="177"/>
      <c r="AS40" s="178"/>
      <c r="AT40" s="179"/>
      <c r="AU40" s="177"/>
      <c r="AV40" s="178"/>
      <c r="AW40" s="179"/>
      <c r="AX40" s="71"/>
    </row>
    <row r="41" spans="1:50" ht="12.5" x14ac:dyDescent="0.25">
      <c r="A41" s="195"/>
      <c r="B41" s="85" t="s">
        <v>94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/>
    </row>
    <row r="42" spans="1:50" ht="12.5" x14ac:dyDescent="0.25">
      <c r="A42" s="196">
        <v>10</v>
      </c>
      <c r="B42" s="61" t="s">
        <v>68</v>
      </c>
      <c r="C42" s="124">
        <v>3879000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>
        <v>46.39</v>
      </c>
      <c r="X42" s="134"/>
      <c r="Y42" s="135">
        <f>X41</f>
        <v>33.299999999999997</v>
      </c>
      <c r="Z42" s="133">
        <v>46.39</v>
      </c>
      <c r="AA42" s="134"/>
      <c r="AB42" s="135">
        <f>AA41</f>
        <v>41.633333333333326</v>
      </c>
      <c r="AC42" s="133">
        <v>46.39</v>
      </c>
      <c r="AD42" s="134"/>
      <c r="AE42" s="135">
        <f>AD41</f>
        <v>49.966666666666654</v>
      </c>
      <c r="AF42" s="133" t="s">
        <v>227</v>
      </c>
      <c r="AG42" s="134"/>
      <c r="AH42" s="135">
        <f>AG41</f>
        <v>58.299999999999983</v>
      </c>
      <c r="AI42" s="136" t="s">
        <v>227</v>
      </c>
      <c r="AJ42" s="134"/>
      <c r="AK42" s="137">
        <f>AJ41</f>
        <v>66.633333333333312</v>
      </c>
      <c r="AL42" s="133" t="s">
        <v>227</v>
      </c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/>
      <c r="AS42" s="134"/>
      <c r="AT42" s="135">
        <f>AS41</f>
        <v>91.633333333333297</v>
      </c>
      <c r="AU42" s="133"/>
      <c r="AV42" s="134"/>
      <c r="AW42" s="135">
        <f>AV41</f>
        <v>100</v>
      </c>
      <c r="AX42" s="71"/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>
        <f>W42</f>
        <v>46.39</v>
      </c>
      <c r="Y43" s="140"/>
      <c r="Z43" s="138"/>
      <c r="AA43" s="139">
        <f>Z42</f>
        <v>46.39</v>
      </c>
      <c r="AB43" s="140"/>
      <c r="AC43" s="138"/>
      <c r="AD43" s="139">
        <v>46.39</v>
      </c>
      <c r="AE43" s="140"/>
      <c r="AF43" s="138"/>
      <c r="AG43" s="139" t="s">
        <v>227</v>
      </c>
      <c r="AH43" s="140"/>
      <c r="AI43" s="138"/>
      <c r="AJ43" s="139" t="s">
        <v>227</v>
      </c>
      <c r="AK43" s="140"/>
      <c r="AL43" s="138"/>
      <c r="AM43" s="139" t="s">
        <v>227</v>
      </c>
      <c r="AN43" s="140"/>
      <c r="AO43" s="138"/>
      <c r="AP43" s="139"/>
      <c r="AQ43" s="140"/>
      <c r="AR43" s="138"/>
      <c r="AS43" s="139"/>
      <c r="AT43" s="140"/>
      <c r="AU43" s="138"/>
      <c r="AV43" s="139"/>
      <c r="AW43" s="140"/>
      <c r="AX43" s="71"/>
    </row>
    <row r="44" spans="1:50" ht="12.5" x14ac:dyDescent="0.25">
      <c r="A44" s="195"/>
      <c r="B44" s="186" t="s">
        <v>95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/>
    </row>
    <row r="45" spans="1:50" ht="12.5" x14ac:dyDescent="0.25">
      <c r="A45" s="196">
        <v>11</v>
      </c>
      <c r="B45" s="61" t="s">
        <v>17</v>
      </c>
      <c r="C45" s="124">
        <v>4210800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>
        <v>33.25</v>
      </c>
      <c r="X45" s="134"/>
      <c r="Y45" s="135">
        <f>X44</f>
        <v>33.299999999999997</v>
      </c>
      <c r="Z45" s="133">
        <v>80.739999999999995</v>
      </c>
      <c r="AA45" s="134"/>
      <c r="AB45" s="135">
        <f>AA44</f>
        <v>41.633333333333326</v>
      </c>
      <c r="AC45" s="133" t="s">
        <v>222</v>
      </c>
      <c r="AD45" s="134"/>
      <c r="AE45" s="135">
        <f>AD44</f>
        <v>49.966666666666654</v>
      </c>
      <c r="AF45" s="133" t="s">
        <v>222</v>
      </c>
      <c r="AG45" s="134"/>
      <c r="AH45" s="135">
        <f>AG44</f>
        <v>58.299999999999983</v>
      </c>
      <c r="AI45" s="136" t="s">
        <v>222</v>
      </c>
      <c r="AJ45" s="134"/>
      <c r="AK45" s="137">
        <f>AJ44</f>
        <v>66.633333333333312</v>
      </c>
      <c r="AL45" s="133" t="s">
        <v>246</v>
      </c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/>
      <c r="AS45" s="134"/>
      <c r="AT45" s="135">
        <f>AS44</f>
        <v>91.633333333333297</v>
      </c>
      <c r="AU45" s="133"/>
      <c r="AV45" s="134"/>
      <c r="AW45" s="135">
        <f>AV44</f>
        <v>100</v>
      </c>
      <c r="AX45" s="71"/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>
        <f>W45</f>
        <v>33.25</v>
      </c>
      <c r="Y46" s="140"/>
      <c r="Z46" s="138"/>
      <c r="AA46" s="139">
        <f>Z45</f>
        <v>80.739999999999995</v>
      </c>
      <c r="AB46" s="140"/>
      <c r="AC46" s="138"/>
      <c r="AD46" s="139" t="s">
        <v>222</v>
      </c>
      <c r="AE46" s="140"/>
      <c r="AF46" s="138"/>
      <c r="AG46" s="139" t="s">
        <v>222</v>
      </c>
      <c r="AH46" s="140"/>
      <c r="AI46" s="138"/>
      <c r="AJ46" s="139" t="s">
        <v>222</v>
      </c>
      <c r="AK46" s="140"/>
      <c r="AL46" s="138"/>
      <c r="AM46" s="139" t="s">
        <v>246</v>
      </c>
      <c r="AN46" s="140"/>
      <c r="AO46" s="138"/>
      <c r="AP46" s="139"/>
      <c r="AQ46" s="140"/>
      <c r="AR46" s="138"/>
      <c r="AS46" s="139"/>
      <c r="AT46" s="140"/>
      <c r="AU46" s="138"/>
      <c r="AV46" s="139"/>
      <c r="AW46" s="140"/>
      <c r="AX46" s="71"/>
    </row>
    <row r="47" spans="1:50" ht="12.5" x14ac:dyDescent="0.25">
      <c r="A47" s="195"/>
      <c r="B47" s="85" t="s">
        <v>96</v>
      </c>
      <c r="C47" s="124"/>
      <c r="D47" s="359"/>
      <c r="E47" s="360"/>
      <c r="F47" s="361"/>
      <c r="G47" s="362"/>
      <c r="H47" s="363"/>
      <c r="I47" s="363"/>
      <c r="J47" s="362"/>
      <c r="K47" s="363"/>
      <c r="L47" s="363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/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/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/>
    </row>
    <row r="50" spans="1:50" ht="12.5" x14ac:dyDescent="0.25">
      <c r="A50" s="195"/>
      <c r="B50" s="186" t="s">
        <v>144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/>
    </row>
    <row r="51" spans="1:50" ht="12.5" x14ac:dyDescent="0.25">
      <c r="A51" s="196">
        <v>13</v>
      </c>
      <c r="B51" s="61" t="s">
        <v>145</v>
      </c>
      <c r="C51" s="124">
        <v>8900000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>
        <v>53.93</v>
      </c>
      <c r="X51" s="134"/>
      <c r="Y51" s="135">
        <f>X50</f>
        <v>33.299999999999997</v>
      </c>
      <c r="Z51" s="133">
        <v>88.76</v>
      </c>
      <c r="AA51" s="134"/>
      <c r="AB51" s="135">
        <f>AA50</f>
        <v>41.633333333333326</v>
      </c>
      <c r="AC51" s="133">
        <v>88.76</v>
      </c>
      <c r="AD51" s="134"/>
      <c r="AE51" s="135">
        <f>AD50</f>
        <v>49.966666666666654</v>
      </c>
      <c r="AF51" s="133" t="s">
        <v>228</v>
      </c>
      <c r="AG51" s="134"/>
      <c r="AH51" s="135">
        <f>AG50</f>
        <v>58.299999999999983</v>
      </c>
      <c r="AI51" s="136" t="s">
        <v>228</v>
      </c>
      <c r="AJ51" s="134"/>
      <c r="AK51" s="137">
        <f>AJ50</f>
        <v>66.633333333333312</v>
      </c>
      <c r="AL51" s="133" t="s">
        <v>228</v>
      </c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/>
      <c r="AS51" s="134"/>
      <c r="AT51" s="135">
        <f>AS50</f>
        <v>91.633333333333297</v>
      </c>
      <c r="AU51" s="133"/>
      <c r="AV51" s="134"/>
      <c r="AW51" s="135">
        <f>AV50</f>
        <v>100</v>
      </c>
      <c r="AX51" s="71"/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>
        <f>W51</f>
        <v>53.93</v>
      </c>
      <c r="Y52" s="140"/>
      <c r="Z52" s="138"/>
      <c r="AA52" s="139">
        <f>Z51</f>
        <v>88.76</v>
      </c>
      <c r="AB52" s="140"/>
      <c r="AC52" s="138"/>
      <c r="AD52" s="139">
        <v>88.76</v>
      </c>
      <c r="AE52" s="140"/>
      <c r="AF52" s="138"/>
      <c r="AG52" s="139" t="s">
        <v>228</v>
      </c>
      <c r="AH52" s="140"/>
      <c r="AI52" s="138"/>
      <c r="AJ52" s="139" t="s">
        <v>228</v>
      </c>
      <c r="AK52" s="140"/>
      <c r="AL52" s="138"/>
      <c r="AM52" s="139" t="s">
        <v>228</v>
      </c>
      <c r="AN52" s="140"/>
      <c r="AO52" s="138"/>
      <c r="AP52" s="139"/>
      <c r="AQ52" s="140"/>
      <c r="AR52" s="138"/>
      <c r="AS52" s="139"/>
      <c r="AT52" s="140"/>
      <c r="AU52" s="138"/>
      <c r="AV52" s="139"/>
      <c r="AW52" s="140"/>
      <c r="AX52" s="71"/>
    </row>
    <row r="53" spans="1:50" ht="12.5" x14ac:dyDescent="0.25">
      <c r="A53" s="192"/>
      <c r="B53" s="85" t="s">
        <v>97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/>
    </row>
    <row r="54" spans="1:50" ht="25" x14ac:dyDescent="0.2">
      <c r="A54" s="193">
        <v>14</v>
      </c>
      <c r="B54" s="122" t="s">
        <v>71</v>
      </c>
      <c r="C54" s="124">
        <v>10000000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>
        <v>22.2</v>
      </c>
      <c r="X54" s="134"/>
      <c r="Y54" s="135">
        <f>X53</f>
        <v>33.300000000000004</v>
      </c>
      <c r="Z54" s="133">
        <v>53.95</v>
      </c>
      <c r="AA54" s="134"/>
      <c r="AB54" s="135">
        <f>AA53</f>
        <v>41.63333333333334</v>
      </c>
      <c r="AC54" s="133">
        <v>61.55</v>
      </c>
      <c r="AD54" s="134"/>
      <c r="AE54" s="135">
        <f>AD53</f>
        <v>49.966666666666676</v>
      </c>
      <c r="AF54" s="133" t="s">
        <v>229</v>
      </c>
      <c r="AG54" s="134"/>
      <c r="AH54" s="135">
        <f>AG53</f>
        <v>58.300000000000011</v>
      </c>
      <c r="AI54" s="136" t="s">
        <v>230</v>
      </c>
      <c r="AJ54" s="134"/>
      <c r="AK54" s="137">
        <f>AJ53</f>
        <v>66.63333333333334</v>
      </c>
      <c r="AL54" s="133" t="s">
        <v>230</v>
      </c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/>
      <c r="AS54" s="134"/>
      <c r="AT54" s="135">
        <f>AS53</f>
        <v>91.633333333333326</v>
      </c>
      <c r="AU54" s="133"/>
      <c r="AV54" s="134"/>
      <c r="AW54" s="135">
        <f>AV53</f>
        <v>100</v>
      </c>
      <c r="AX54" s="71"/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>
        <f>W54</f>
        <v>22.2</v>
      </c>
      <c r="Y55" s="140"/>
      <c r="Z55" s="138"/>
      <c r="AA55" s="139">
        <f>Z54</f>
        <v>53.95</v>
      </c>
      <c r="AB55" s="140"/>
      <c r="AC55" s="138"/>
      <c r="AD55" s="139">
        <v>61.55</v>
      </c>
      <c r="AE55" s="140"/>
      <c r="AF55" s="138"/>
      <c r="AG55" s="139" t="s">
        <v>229</v>
      </c>
      <c r="AH55" s="140"/>
      <c r="AI55" s="138"/>
      <c r="AJ55" s="139" t="s">
        <v>230</v>
      </c>
      <c r="AK55" s="140"/>
      <c r="AL55" s="138"/>
      <c r="AM55" s="139" t="s">
        <v>230</v>
      </c>
      <c r="AN55" s="140"/>
      <c r="AO55" s="138"/>
      <c r="AP55" s="139"/>
      <c r="AQ55" s="140"/>
      <c r="AR55" s="138"/>
      <c r="AS55" s="139"/>
      <c r="AT55" s="140"/>
      <c r="AU55" s="138"/>
      <c r="AV55" s="139"/>
      <c r="AW55" s="140"/>
      <c r="AX55" s="71"/>
    </row>
    <row r="56" spans="1:50" ht="12.5" x14ac:dyDescent="0.25">
      <c r="A56" s="193"/>
      <c r="B56" s="85" t="s">
        <v>116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117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>
        <v>100</v>
      </c>
      <c r="AA57" s="134"/>
      <c r="AB57" s="135">
        <f>AA56</f>
        <v>41.633333333333326</v>
      </c>
      <c r="AC57" s="133">
        <v>100</v>
      </c>
      <c r="AD57" s="134"/>
      <c r="AE57" s="135">
        <f>AD56</f>
        <v>49.966666666666654</v>
      </c>
      <c r="AF57" s="133">
        <v>100</v>
      </c>
      <c r="AG57" s="134"/>
      <c r="AH57" s="135">
        <f>AG56</f>
        <v>58.299999999999983</v>
      </c>
      <c r="AI57" s="136">
        <v>100</v>
      </c>
      <c r="AJ57" s="134"/>
      <c r="AK57" s="137">
        <f>AJ56</f>
        <v>66.633333333333312</v>
      </c>
      <c r="AL57" s="133">
        <v>100</v>
      </c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/>
      <c r="AS57" s="134"/>
      <c r="AT57" s="135">
        <f>AS56</f>
        <v>91.633333333333297</v>
      </c>
      <c r="AU57" s="133"/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>
        <f>Z57</f>
        <v>100</v>
      </c>
      <c r="AB58" s="140"/>
      <c r="AC58" s="138"/>
      <c r="AD58" s="139">
        <v>100</v>
      </c>
      <c r="AE58" s="140"/>
      <c r="AF58" s="138"/>
      <c r="AG58" s="139">
        <v>100</v>
      </c>
      <c r="AH58" s="140"/>
      <c r="AI58" s="138"/>
      <c r="AJ58" s="139">
        <v>100</v>
      </c>
      <c r="AK58" s="140"/>
      <c r="AL58" s="138"/>
      <c r="AM58" s="139">
        <v>100</v>
      </c>
      <c r="AN58" s="140"/>
      <c r="AO58" s="138"/>
      <c r="AP58" s="139"/>
      <c r="AQ58" s="140"/>
      <c r="AR58" s="138"/>
      <c r="AS58" s="139"/>
      <c r="AT58" s="140"/>
      <c r="AU58" s="138"/>
      <c r="AV58" s="139"/>
      <c r="AW58" s="140"/>
      <c r="AX58" s="71"/>
    </row>
    <row r="59" spans="1:50" ht="13" x14ac:dyDescent="0.3">
      <c r="A59" s="192"/>
      <c r="B59" s="117" t="s">
        <v>146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147</v>
      </c>
      <c r="C60" s="124">
        <v>1000000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>
        <v>99.4</v>
      </c>
      <c r="AA60" s="134"/>
      <c r="AB60" s="135">
        <v>41.633333333333326</v>
      </c>
      <c r="AC60" s="133" t="s">
        <v>223</v>
      </c>
      <c r="AD60" s="134"/>
      <c r="AE60" s="135">
        <v>49.966666666666654</v>
      </c>
      <c r="AF60" s="133" t="s">
        <v>223</v>
      </c>
      <c r="AG60" s="134"/>
      <c r="AH60" s="135">
        <v>58.299999999999983</v>
      </c>
      <c r="AI60" s="136" t="s">
        <v>223</v>
      </c>
      <c r="AJ60" s="134"/>
      <c r="AK60" s="137">
        <v>66.633333333333312</v>
      </c>
      <c r="AL60" s="133" t="s">
        <v>223</v>
      </c>
      <c r="AM60" s="134"/>
      <c r="AN60" s="135">
        <v>74.96666666666664</v>
      </c>
      <c r="AO60" s="136"/>
      <c r="AP60" s="134"/>
      <c r="AQ60" s="135">
        <v>83.299999999999969</v>
      </c>
      <c r="AR60" s="133"/>
      <c r="AS60" s="134"/>
      <c r="AT60" s="135">
        <v>91.633333333333297</v>
      </c>
      <c r="AU60" s="133"/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>
        <f>Z60</f>
        <v>99.4</v>
      </c>
      <c r="AB61" s="140"/>
      <c r="AC61" s="138"/>
      <c r="AD61" s="139">
        <v>99.4</v>
      </c>
      <c r="AE61" s="140"/>
      <c r="AF61" s="138"/>
      <c r="AG61" s="139" t="s">
        <v>223</v>
      </c>
      <c r="AH61" s="140"/>
      <c r="AI61" s="138"/>
      <c r="AJ61" s="139" t="s">
        <v>223</v>
      </c>
      <c r="AK61" s="140"/>
      <c r="AL61" s="138"/>
      <c r="AM61" s="139" t="s">
        <v>223</v>
      </c>
      <c r="AN61" s="140"/>
      <c r="AO61" s="138"/>
      <c r="AP61" s="139"/>
      <c r="AQ61" s="140"/>
      <c r="AR61" s="138"/>
      <c r="AS61" s="139"/>
      <c r="AT61" s="140"/>
      <c r="AU61" s="138"/>
      <c r="AV61" s="139"/>
      <c r="AW61" s="140"/>
      <c r="AX61" s="71"/>
    </row>
    <row r="62" spans="1:50" ht="12.5" x14ac:dyDescent="0.25">
      <c r="A62" s="192"/>
      <c r="B62" s="74" t="s">
        <v>99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/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>
        <v>35.97</v>
      </c>
      <c r="AA63" s="134"/>
      <c r="AB63" s="135">
        <f>AA62</f>
        <v>41.633333333333326</v>
      </c>
      <c r="AC63" s="133">
        <v>42.56</v>
      </c>
      <c r="AD63" s="134"/>
      <c r="AE63" s="135">
        <f>AD62</f>
        <v>49.966666666666654</v>
      </c>
      <c r="AF63" s="133" t="s">
        <v>231</v>
      </c>
      <c r="AG63" s="134"/>
      <c r="AH63" s="135">
        <f>AG62</f>
        <v>58.299999999999983</v>
      </c>
      <c r="AI63" s="136" t="s">
        <v>232</v>
      </c>
      <c r="AJ63" s="134"/>
      <c r="AK63" s="137">
        <f>AJ62</f>
        <v>66.633333333333312</v>
      </c>
      <c r="AL63" s="133" t="s">
        <v>247</v>
      </c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/>
      <c r="AS63" s="134"/>
      <c r="AT63" s="135">
        <f>AS62</f>
        <v>91.633333333333297</v>
      </c>
      <c r="AU63" s="133"/>
      <c r="AV63" s="134"/>
      <c r="AW63" s="135">
        <f>AV62</f>
        <v>100</v>
      </c>
      <c r="AX63" s="71"/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>
        <f>Z63</f>
        <v>35.97</v>
      </c>
      <c r="AB64" s="140"/>
      <c r="AC64" s="138"/>
      <c r="AD64" s="139">
        <v>42.56</v>
      </c>
      <c r="AE64" s="140"/>
      <c r="AF64" s="138"/>
      <c r="AG64" s="139" t="s">
        <v>231</v>
      </c>
      <c r="AH64" s="140"/>
      <c r="AI64" s="138"/>
      <c r="AJ64" s="139" t="s">
        <v>232</v>
      </c>
      <c r="AK64" s="140"/>
      <c r="AL64" s="138"/>
      <c r="AM64" s="139" t="s">
        <v>247</v>
      </c>
      <c r="AN64" s="140"/>
      <c r="AO64" s="138"/>
      <c r="AP64" s="139"/>
      <c r="AQ64" s="140"/>
      <c r="AR64" s="138"/>
      <c r="AS64" s="139"/>
      <c r="AT64" s="140"/>
      <c r="AU64" s="138"/>
      <c r="AV64" s="139"/>
      <c r="AW64" s="140"/>
      <c r="AX64" s="71"/>
    </row>
    <row r="65" spans="1:50" ht="12.5" x14ac:dyDescent="0.25">
      <c r="A65" s="192"/>
      <c r="B65" s="61" t="s">
        <v>100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/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>
        <v>33.33</v>
      </c>
      <c r="AA66" s="134"/>
      <c r="AB66" s="135">
        <f>AA65</f>
        <v>41.633333333333326</v>
      </c>
      <c r="AC66" s="133">
        <v>41.67</v>
      </c>
      <c r="AD66" s="134"/>
      <c r="AE66" s="135">
        <f>AD65</f>
        <v>49.966666666666654</v>
      </c>
      <c r="AF66" s="133">
        <v>50</v>
      </c>
      <c r="AG66" s="134"/>
      <c r="AH66" s="135">
        <f>AG65</f>
        <v>58.299999999999983</v>
      </c>
      <c r="AI66" s="136" t="s">
        <v>233</v>
      </c>
      <c r="AJ66" s="134"/>
      <c r="AK66" s="137">
        <f>AJ65</f>
        <v>66.633333333333312</v>
      </c>
      <c r="AL66" s="133" t="s">
        <v>248</v>
      </c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/>
      <c r="AS66" s="134"/>
      <c r="AT66" s="135">
        <f>AS65</f>
        <v>91.633333333333297</v>
      </c>
      <c r="AU66" s="133"/>
      <c r="AV66" s="134"/>
      <c r="AW66" s="135">
        <f>AV65</f>
        <v>100</v>
      </c>
      <c r="AX66" s="71"/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>
        <f>Z66</f>
        <v>33.33</v>
      </c>
      <c r="AB67" s="140"/>
      <c r="AC67" s="138"/>
      <c r="AD67" s="139">
        <v>41.67</v>
      </c>
      <c r="AE67" s="140"/>
      <c r="AF67" s="138"/>
      <c r="AG67" s="139">
        <v>50</v>
      </c>
      <c r="AH67" s="140"/>
      <c r="AI67" s="138"/>
      <c r="AJ67" s="139" t="s">
        <v>233</v>
      </c>
      <c r="AK67" s="140"/>
      <c r="AL67" s="138"/>
      <c r="AM67" s="139" t="s">
        <v>248</v>
      </c>
      <c r="AN67" s="140"/>
      <c r="AO67" s="138"/>
      <c r="AP67" s="139"/>
      <c r="AQ67" s="140"/>
      <c r="AR67" s="138"/>
      <c r="AS67" s="139"/>
      <c r="AT67" s="140"/>
      <c r="AU67" s="138"/>
      <c r="AV67" s="139"/>
      <c r="AW67" s="140"/>
      <c r="AX67" s="71"/>
    </row>
    <row r="68" spans="1:50" ht="12.5" x14ac:dyDescent="0.25">
      <c r="A68" s="192"/>
      <c r="B68" s="85" t="s">
        <v>102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/>
    </row>
    <row r="69" spans="1:50" ht="37.5" x14ac:dyDescent="0.2">
      <c r="A69" s="197">
        <v>19</v>
      </c>
      <c r="B69" s="122" t="s">
        <v>73</v>
      </c>
      <c r="C69" s="124">
        <v>38600000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>
        <v>31.88</v>
      </c>
      <c r="AA69" s="134"/>
      <c r="AB69" s="135">
        <f>AA68</f>
        <v>41.633333333333326</v>
      </c>
      <c r="AC69" s="133">
        <v>39.630000000000003</v>
      </c>
      <c r="AD69" s="134"/>
      <c r="AE69" s="135">
        <f>AD68</f>
        <v>49.966666666666654</v>
      </c>
      <c r="AF69" s="133" t="s">
        <v>234</v>
      </c>
      <c r="AG69" s="134"/>
      <c r="AH69" s="135">
        <f>AG68</f>
        <v>58.299999999999983</v>
      </c>
      <c r="AI69" s="136" t="s">
        <v>235</v>
      </c>
      <c r="AJ69" s="134"/>
      <c r="AK69" s="137">
        <f>AJ68</f>
        <v>66.633333333333312</v>
      </c>
      <c r="AL69" s="133" t="s">
        <v>249</v>
      </c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/>
      <c r="AS69" s="134"/>
      <c r="AT69" s="135">
        <f>AS68</f>
        <v>91.633333333333297</v>
      </c>
      <c r="AU69" s="133"/>
      <c r="AV69" s="134"/>
      <c r="AW69" s="135">
        <f>AV68</f>
        <v>100</v>
      </c>
      <c r="AX69" s="71"/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>
        <f>Z69</f>
        <v>31.88</v>
      </c>
      <c r="AB70" s="140"/>
      <c r="AC70" s="138"/>
      <c r="AD70" s="139">
        <v>39.630000000000003</v>
      </c>
      <c r="AE70" s="140"/>
      <c r="AF70" s="138"/>
      <c r="AG70" s="139" t="s">
        <v>234</v>
      </c>
      <c r="AH70" s="140"/>
      <c r="AI70" s="138"/>
      <c r="AJ70" s="139" t="s">
        <v>235</v>
      </c>
      <c r="AK70" s="140"/>
      <c r="AL70" s="138"/>
      <c r="AM70" s="139" t="s">
        <v>249</v>
      </c>
      <c r="AN70" s="140"/>
      <c r="AO70" s="138"/>
      <c r="AP70" s="139"/>
      <c r="AQ70" s="140"/>
      <c r="AR70" s="138"/>
      <c r="AS70" s="139"/>
      <c r="AT70" s="140"/>
      <c r="AU70" s="138"/>
      <c r="AV70" s="139"/>
      <c r="AW70" s="140"/>
      <c r="AX70" s="71"/>
    </row>
    <row r="71" spans="1:50" ht="12.5" x14ac:dyDescent="0.25">
      <c r="A71" s="193"/>
      <c r="B71" s="85" t="s">
        <v>103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130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>
        <v>33.33</v>
      </c>
      <c r="X72" s="134"/>
      <c r="Y72" s="135">
        <f>X71</f>
        <v>33.299999999999997</v>
      </c>
      <c r="Z72" s="133">
        <v>61.67</v>
      </c>
      <c r="AA72" s="134"/>
      <c r="AB72" s="135">
        <f>AA71</f>
        <v>41.633333333333326</v>
      </c>
      <c r="AC72" s="133">
        <v>61.67</v>
      </c>
      <c r="AD72" s="134"/>
      <c r="AE72" s="135">
        <f>AD71</f>
        <v>49.966666666666654</v>
      </c>
      <c r="AF72" s="133" t="s">
        <v>236</v>
      </c>
      <c r="AG72" s="134"/>
      <c r="AH72" s="135">
        <f>AG71</f>
        <v>58.299999999999983</v>
      </c>
      <c r="AI72" s="136" t="s">
        <v>236</v>
      </c>
      <c r="AJ72" s="134"/>
      <c r="AK72" s="137">
        <f>AJ71</f>
        <v>66.633333333333312</v>
      </c>
      <c r="AL72" s="133" t="s">
        <v>236</v>
      </c>
      <c r="AM72" s="134"/>
      <c r="AN72" s="135">
        <f>AM71</f>
        <v>74.96666666666664</v>
      </c>
      <c r="AO72" s="136"/>
      <c r="AP72" s="134"/>
      <c r="AQ72" s="135">
        <f>AP71</f>
        <v>83.299999999999969</v>
      </c>
      <c r="AR72" s="133"/>
      <c r="AS72" s="134"/>
      <c r="AT72" s="135">
        <f>AS71</f>
        <v>91.633333333333297</v>
      </c>
      <c r="AU72" s="133"/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>
        <f>W72</f>
        <v>33.33</v>
      </c>
      <c r="Y73" s="140"/>
      <c r="Z73" s="138"/>
      <c r="AA73" s="139">
        <f>Z72</f>
        <v>61.67</v>
      </c>
      <c r="AB73" s="140"/>
      <c r="AC73" s="138"/>
      <c r="AD73" s="139">
        <v>61.67</v>
      </c>
      <c r="AE73" s="140"/>
      <c r="AF73" s="138"/>
      <c r="AG73" s="139" t="s">
        <v>236</v>
      </c>
      <c r="AH73" s="140"/>
      <c r="AI73" s="138"/>
      <c r="AJ73" s="139" t="s">
        <v>236</v>
      </c>
      <c r="AK73" s="140"/>
      <c r="AL73" s="138"/>
      <c r="AM73" s="139" t="s">
        <v>236</v>
      </c>
      <c r="AN73" s="140"/>
      <c r="AO73" s="138"/>
      <c r="AP73" s="139"/>
      <c r="AQ73" s="140"/>
      <c r="AR73" s="138"/>
      <c r="AS73" s="139"/>
      <c r="AT73" s="140"/>
      <c r="AU73" s="138"/>
      <c r="AV73" s="139"/>
      <c r="AW73" s="140"/>
      <c r="AX73" s="71"/>
    </row>
    <row r="74" spans="1:50" ht="12.5" x14ac:dyDescent="0.25">
      <c r="A74" s="193"/>
      <c r="B74" s="85" t="s">
        <v>103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121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>
        <v>11.67</v>
      </c>
      <c r="AA75" s="134"/>
      <c r="AB75" s="135">
        <f>AA74</f>
        <v>41.633333333333326</v>
      </c>
      <c r="AC75" s="133">
        <v>11.67</v>
      </c>
      <c r="AD75" s="134"/>
      <c r="AE75" s="135">
        <f>AD74</f>
        <v>49.966666666666654</v>
      </c>
      <c r="AF75" s="133" t="s">
        <v>237</v>
      </c>
      <c r="AG75" s="134"/>
      <c r="AH75" s="135">
        <f>AG74</f>
        <v>58.299999999999983</v>
      </c>
      <c r="AI75" s="136">
        <v>100</v>
      </c>
      <c r="AJ75" s="134"/>
      <c r="AK75" s="137">
        <f>AJ74</f>
        <v>66.633333333333312</v>
      </c>
      <c r="AL75" s="133">
        <v>100</v>
      </c>
      <c r="AM75" s="134"/>
      <c r="AN75" s="135">
        <f>AM74</f>
        <v>74.96666666666664</v>
      </c>
      <c r="AO75" s="136"/>
      <c r="AP75" s="134"/>
      <c r="AQ75" s="135">
        <f>AP74</f>
        <v>83.299999999999969</v>
      </c>
      <c r="AR75" s="133"/>
      <c r="AS75" s="134"/>
      <c r="AT75" s="135">
        <f>AS74</f>
        <v>91.633333333333297</v>
      </c>
      <c r="AU75" s="133"/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>
        <f>Z75</f>
        <v>11.67</v>
      </c>
      <c r="AB76" s="140"/>
      <c r="AC76" s="138"/>
      <c r="AD76" s="139">
        <v>11.67</v>
      </c>
      <c r="AE76" s="140"/>
      <c r="AF76" s="138"/>
      <c r="AG76" s="139" t="s">
        <v>237</v>
      </c>
      <c r="AH76" s="140"/>
      <c r="AI76" s="138"/>
      <c r="AJ76" s="139">
        <v>100</v>
      </c>
      <c r="AK76" s="140"/>
      <c r="AL76" s="138"/>
      <c r="AM76" s="139">
        <v>100</v>
      </c>
      <c r="AN76" s="140"/>
      <c r="AO76" s="138"/>
      <c r="AP76" s="139"/>
      <c r="AQ76" s="140"/>
      <c r="AR76" s="138"/>
      <c r="AS76" s="139"/>
      <c r="AT76" s="140"/>
      <c r="AU76" s="138"/>
      <c r="AV76" s="139"/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/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/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/>
    </row>
    <row r="80" spans="1:50" ht="12.5" x14ac:dyDescent="0.25">
      <c r="A80" s="193"/>
      <c r="B80" s="186" t="s">
        <v>105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/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>
        <v>0</v>
      </c>
      <c r="X81" s="134"/>
      <c r="Y81" s="135">
        <f>X80</f>
        <v>33.299999999999997</v>
      </c>
      <c r="Z81" s="133">
        <v>100</v>
      </c>
      <c r="AA81" s="134"/>
      <c r="AB81" s="135">
        <f>AA80</f>
        <v>41.633333333333326</v>
      </c>
      <c r="AC81" s="133">
        <v>100</v>
      </c>
      <c r="AD81" s="134"/>
      <c r="AE81" s="135">
        <f>AD80</f>
        <v>49.966666666666654</v>
      </c>
      <c r="AF81" s="133">
        <v>100</v>
      </c>
      <c r="AG81" s="134"/>
      <c r="AH81" s="135">
        <f>AG80</f>
        <v>58.299999999999983</v>
      </c>
      <c r="AI81" s="136">
        <v>100</v>
      </c>
      <c r="AJ81" s="134"/>
      <c r="AK81" s="137">
        <f>AJ80</f>
        <v>66.633333333333312</v>
      </c>
      <c r="AL81" s="133">
        <v>100</v>
      </c>
      <c r="AM81" s="134"/>
      <c r="AN81" s="135">
        <f>AM80</f>
        <v>74.96666666666664</v>
      </c>
      <c r="AO81" s="136"/>
      <c r="AP81" s="134"/>
      <c r="AQ81" s="135">
        <f>AP80</f>
        <v>83.299999999999969</v>
      </c>
      <c r="AR81" s="133"/>
      <c r="AS81" s="134"/>
      <c r="AT81" s="135">
        <f>AS80</f>
        <v>91.633333333333297</v>
      </c>
      <c r="AU81" s="133"/>
      <c r="AV81" s="134"/>
      <c r="AW81" s="135">
        <f>AV80</f>
        <v>100</v>
      </c>
      <c r="AX81" s="71"/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>
        <f>W81</f>
        <v>0</v>
      </c>
      <c r="Y82" s="140"/>
      <c r="Z82" s="138"/>
      <c r="AA82" s="139">
        <f>Z81</f>
        <v>100</v>
      </c>
      <c r="AB82" s="140"/>
      <c r="AC82" s="138"/>
      <c r="AD82" s="139">
        <v>100</v>
      </c>
      <c r="AE82" s="140"/>
      <c r="AF82" s="138"/>
      <c r="AG82" s="139">
        <v>100</v>
      </c>
      <c r="AH82" s="140"/>
      <c r="AI82" s="138"/>
      <c r="AJ82" s="139">
        <v>100</v>
      </c>
      <c r="AK82" s="140"/>
      <c r="AL82" s="138"/>
      <c r="AM82" s="139">
        <v>100</v>
      </c>
      <c r="AN82" s="140"/>
      <c r="AO82" s="138"/>
      <c r="AP82" s="139"/>
      <c r="AQ82" s="140"/>
      <c r="AR82" s="138"/>
      <c r="AS82" s="139"/>
      <c r="AT82" s="140"/>
      <c r="AU82" s="138"/>
      <c r="AV82" s="139"/>
      <c r="AW82" s="140"/>
      <c r="AX82" s="71"/>
    </row>
    <row r="83" spans="1:50" ht="12.5" x14ac:dyDescent="0.25">
      <c r="A83" s="193"/>
      <c r="B83" s="85" t="s">
        <v>106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>
        <v>0</v>
      </c>
      <c r="X84" s="134"/>
      <c r="Y84" s="135">
        <f>X83</f>
        <v>33.300000000000004</v>
      </c>
      <c r="Z84" s="133">
        <v>100</v>
      </c>
      <c r="AA84" s="134"/>
      <c r="AB84" s="135">
        <f>AA83</f>
        <v>41.63333333333334</v>
      </c>
      <c r="AC84" s="133">
        <v>100</v>
      </c>
      <c r="AD84" s="134"/>
      <c r="AE84" s="135">
        <f>AD83</f>
        <v>49.966666666666676</v>
      </c>
      <c r="AF84" s="133">
        <v>100</v>
      </c>
      <c r="AG84" s="134"/>
      <c r="AH84" s="135">
        <f>AG83</f>
        <v>58.300000000000011</v>
      </c>
      <c r="AI84" s="136">
        <v>100</v>
      </c>
      <c r="AJ84" s="134"/>
      <c r="AK84" s="137">
        <f>AJ83</f>
        <v>66.63333333333334</v>
      </c>
      <c r="AL84" s="133">
        <v>100</v>
      </c>
      <c r="AM84" s="134"/>
      <c r="AN84" s="135">
        <f>AM83</f>
        <v>74.966666666666669</v>
      </c>
      <c r="AO84" s="136"/>
      <c r="AP84" s="134"/>
      <c r="AQ84" s="135">
        <f>AP83</f>
        <v>83.3</v>
      </c>
      <c r="AR84" s="133"/>
      <c r="AS84" s="134"/>
      <c r="AT84" s="135">
        <f>AS83</f>
        <v>91.633333333333326</v>
      </c>
      <c r="AU84" s="133"/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>
        <f>W84</f>
        <v>0</v>
      </c>
      <c r="Y85" s="140"/>
      <c r="Z85" s="138"/>
      <c r="AA85" s="139">
        <f>Z84</f>
        <v>100</v>
      </c>
      <c r="AB85" s="140"/>
      <c r="AC85" s="138"/>
      <c r="AD85" s="139">
        <v>100</v>
      </c>
      <c r="AE85" s="140"/>
      <c r="AF85" s="138"/>
      <c r="AG85" s="139">
        <v>100</v>
      </c>
      <c r="AH85" s="140"/>
      <c r="AI85" s="138"/>
      <c r="AJ85" s="139">
        <v>100</v>
      </c>
      <c r="AK85" s="140"/>
      <c r="AL85" s="138"/>
      <c r="AM85" s="139">
        <v>100</v>
      </c>
      <c r="AN85" s="140"/>
      <c r="AO85" s="138"/>
      <c r="AP85" s="139"/>
      <c r="AQ85" s="140"/>
      <c r="AR85" s="138"/>
      <c r="AS85" s="139"/>
      <c r="AT85" s="140"/>
      <c r="AU85" s="138"/>
      <c r="AV85" s="139"/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108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129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>
        <v>100</v>
      </c>
      <c r="X89" s="134"/>
      <c r="Y89" s="135">
        <f>X88</f>
        <v>100</v>
      </c>
      <c r="Z89" s="133">
        <v>100</v>
      </c>
      <c r="AA89" s="134"/>
      <c r="AB89" s="135"/>
      <c r="AC89" s="133">
        <v>100</v>
      </c>
      <c r="AD89" s="134"/>
      <c r="AE89" s="135"/>
      <c r="AF89" s="133">
        <v>100</v>
      </c>
      <c r="AG89" s="134"/>
      <c r="AH89" s="135"/>
      <c r="AI89" s="136">
        <v>100</v>
      </c>
      <c r="AJ89" s="134"/>
      <c r="AK89" s="137"/>
      <c r="AL89" s="133">
        <v>100</v>
      </c>
      <c r="AM89" s="134"/>
      <c r="AN89" s="135"/>
      <c r="AO89" s="136"/>
      <c r="AP89" s="134"/>
      <c r="AQ89" s="135"/>
      <c r="AR89" s="133"/>
      <c r="AS89" s="134"/>
      <c r="AT89" s="135"/>
      <c r="AU89" s="133"/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>
        <f>W89</f>
        <v>100</v>
      </c>
      <c r="Y90" s="140"/>
      <c r="Z90" s="138"/>
      <c r="AA90" s="139">
        <f>Z89</f>
        <v>100</v>
      </c>
      <c r="AB90" s="140"/>
      <c r="AC90" s="138"/>
      <c r="AD90" s="139">
        <v>100</v>
      </c>
      <c r="AE90" s="140"/>
      <c r="AF90" s="138"/>
      <c r="AG90" s="139">
        <v>100</v>
      </c>
      <c r="AH90" s="140"/>
      <c r="AI90" s="138"/>
      <c r="AJ90" s="139">
        <v>100</v>
      </c>
      <c r="AK90" s="140"/>
      <c r="AL90" s="138"/>
      <c r="AM90" s="139">
        <v>100</v>
      </c>
      <c r="AN90" s="140"/>
      <c r="AO90" s="138"/>
      <c r="AP90" s="139"/>
      <c r="AQ90" s="140"/>
      <c r="AR90" s="138"/>
      <c r="AS90" s="139"/>
      <c r="AT90" s="140"/>
      <c r="AU90" s="138"/>
      <c r="AV90" s="139"/>
      <c r="AW90" s="140"/>
      <c r="AX90" s="71"/>
    </row>
    <row r="91" spans="1:50" ht="12.5" x14ac:dyDescent="0.25">
      <c r="A91" s="202"/>
      <c r="B91" s="85" t="s">
        <v>119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122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>
        <v>28</v>
      </c>
      <c r="X92" s="134"/>
      <c r="Y92" s="135">
        <f>X91</f>
        <v>33.299999999999997</v>
      </c>
      <c r="Z92" s="133">
        <v>46</v>
      </c>
      <c r="AA92" s="134"/>
      <c r="AB92" s="135">
        <f>AA91</f>
        <v>41.61</v>
      </c>
      <c r="AC92" s="133">
        <v>55</v>
      </c>
      <c r="AD92" s="134"/>
      <c r="AE92" s="135">
        <f>AD91</f>
        <v>49.97</v>
      </c>
      <c r="AF92" s="133">
        <v>64</v>
      </c>
      <c r="AG92" s="134"/>
      <c r="AH92" s="135">
        <f>AG91</f>
        <v>58.3</v>
      </c>
      <c r="AI92" s="136">
        <v>64</v>
      </c>
      <c r="AJ92" s="134"/>
      <c r="AK92" s="137">
        <f>AJ91</f>
        <v>66.63</v>
      </c>
      <c r="AL92" s="133">
        <v>82</v>
      </c>
      <c r="AM92" s="134"/>
      <c r="AN92" s="135">
        <f>AM91</f>
        <v>74.96666666666664</v>
      </c>
      <c r="AO92" s="136"/>
      <c r="AP92" s="134"/>
      <c r="AQ92" s="135">
        <f>AP91</f>
        <v>83.299999999999969</v>
      </c>
      <c r="AR92" s="133"/>
      <c r="AS92" s="134"/>
      <c r="AT92" s="135">
        <f>AS91</f>
        <v>91.633333333333297</v>
      </c>
      <c r="AU92" s="133"/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>
        <f>W92</f>
        <v>28</v>
      </c>
      <c r="Y93" s="158"/>
      <c r="Z93" s="157"/>
      <c r="AA93" s="132">
        <f>Z92</f>
        <v>46</v>
      </c>
      <c r="AB93" s="158"/>
      <c r="AC93" s="157"/>
      <c r="AD93" s="132">
        <v>55</v>
      </c>
      <c r="AE93" s="158"/>
      <c r="AF93" s="157"/>
      <c r="AG93" s="132">
        <v>64</v>
      </c>
      <c r="AH93" s="158"/>
      <c r="AI93" s="157"/>
      <c r="AJ93" s="132">
        <v>64</v>
      </c>
      <c r="AK93" s="158"/>
      <c r="AL93" s="138"/>
      <c r="AM93" s="139">
        <v>100</v>
      </c>
      <c r="AN93" s="140"/>
      <c r="AO93" s="138"/>
      <c r="AP93" s="139"/>
      <c r="AQ93" s="140"/>
      <c r="AR93" s="138"/>
      <c r="AS93" s="139"/>
      <c r="AT93" s="140"/>
      <c r="AU93" s="138"/>
      <c r="AV93" s="139"/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110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>
        <v>47.83</v>
      </c>
      <c r="AA98" s="134"/>
      <c r="AB98" s="135">
        <f>AA97</f>
        <v>41.633333333333326</v>
      </c>
      <c r="AC98" s="133">
        <v>54.35</v>
      </c>
      <c r="AD98" s="134"/>
      <c r="AE98" s="135">
        <f>AD97</f>
        <v>49.966666666666654</v>
      </c>
      <c r="AF98" s="133" t="s">
        <v>238</v>
      </c>
      <c r="AG98" s="134"/>
      <c r="AH98" s="135">
        <f>AG97</f>
        <v>58.299999999999983</v>
      </c>
      <c r="AI98" s="136" t="s">
        <v>239</v>
      </c>
      <c r="AJ98" s="134"/>
      <c r="AK98" s="137">
        <f>AJ97</f>
        <v>66.633333333333312</v>
      </c>
      <c r="AL98" s="133" t="s">
        <v>239</v>
      </c>
      <c r="AM98" s="134"/>
      <c r="AN98" s="135">
        <f>AM97</f>
        <v>74.96666666666664</v>
      </c>
      <c r="AO98" s="136"/>
      <c r="AP98" s="134"/>
      <c r="AQ98" s="135">
        <f>AP97</f>
        <v>83.299999999999969</v>
      </c>
      <c r="AR98" s="133"/>
      <c r="AS98" s="134"/>
      <c r="AT98" s="135">
        <f>AS97</f>
        <v>91.633333333333297</v>
      </c>
      <c r="AU98" s="133"/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>
        <f>Z98</f>
        <v>47.83</v>
      </c>
      <c r="AB99" s="140"/>
      <c r="AC99" s="138"/>
      <c r="AD99" s="139">
        <v>54.35</v>
      </c>
      <c r="AE99" s="140"/>
      <c r="AF99" s="138"/>
      <c r="AG99" s="139" t="s">
        <v>238</v>
      </c>
      <c r="AH99" s="140"/>
      <c r="AI99" s="138"/>
      <c r="AJ99" s="139" t="s">
        <v>239</v>
      </c>
      <c r="AK99" s="140"/>
      <c r="AL99" s="138"/>
      <c r="AM99" s="139" t="s">
        <v>239</v>
      </c>
      <c r="AN99" s="140"/>
      <c r="AO99" s="138"/>
      <c r="AP99" s="139"/>
      <c r="AQ99" s="140"/>
      <c r="AR99" s="138"/>
      <c r="AS99" s="139"/>
      <c r="AT99" s="140"/>
      <c r="AU99" s="138"/>
      <c r="AV99" s="139"/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112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>
        <v>0</v>
      </c>
      <c r="AA104" s="134"/>
      <c r="AB104" s="135">
        <f>AA103</f>
        <v>41.633333333333326</v>
      </c>
      <c r="AC104" s="133">
        <v>0</v>
      </c>
      <c r="AD104" s="134"/>
      <c r="AE104" s="135">
        <f>AD103</f>
        <v>49.966666666666654</v>
      </c>
      <c r="AF104" s="133">
        <v>0</v>
      </c>
      <c r="AG104" s="134"/>
      <c r="AH104" s="135">
        <f>AG103</f>
        <v>58.299999999999983</v>
      </c>
      <c r="AI104" s="136" t="s">
        <v>240</v>
      </c>
      <c r="AJ104" s="134"/>
      <c r="AK104" s="137">
        <f>AJ103</f>
        <v>66.633333333333312</v>
      </c>
      <c r="AL104" s="133" t="s">
        <v>240</v>
      </c>
      <c r="AM104" s="134"/>
      <c r="AN104" s="135">
        <f>AM103</f>
        <v>74.96666666666664</v>
      </c>
      <c r="AO104" s="136"/>
      <c r="AP104" s="134"/>
      <c r="AQ104" s="135">
        <f>AP103</f>
        <v>83.299999999999969</v>
      </c>
      <c r="AR104" s="133"/>
      <c r="AS104" s="134"/>
      <c r="AT104" s="135">
        <f>AS103</f>
        <v>91.633333333333297</v>
      </c>
      <c r="AU104" s="133"/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>
        <v>0</v>
      </c>
      <c r="AB105" s="158"/>
      <c r="AC105" s="157"/>
      <c r="AD105" s="132">
        <v>0</v>
      </c>
      <c r="AE105" s="158"/>
      <c r="AF105" s="157"/>
      <c r="AG105" s="132">
        <v>0</v>
      </c>
      <c r="AH105" s="158"/>
      <c r="AI105" s="157"/>
      <c r="AJ105" s="132" t="s">
        <v>240</v>
      </c>
      <c r="AK105" s="158"/>
      <c r="AL105" s="157"/>
      <c r="AM105" s="139" t="s">
        <v>240</v>
      </c>
      <c r="AN105" s="158"/>
      <c r="AO105" s="157"/>
      <c r="AP105" s="132"/>
      <c r="AQ105" s="158"/>
      <c r="AR105" s="157"/>
      <c r="AS105" s="132"/>
      <c r="AT105" s="158"/>
      <c r="AU105" s="157"/>
      <c r="AV105" s="132"/>
      <c r="AW105" s="158"/>
      <c r="AX105" s="71"/>
    </row>
    <row r="106" spans="1:50" ht="12.5" x14ac:dyDescent="0.2">
      <c r="A106" s="193"/>
      <c r="B106" s="122" t="s">
        <v>113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>
        <v>50</v>
      </c>
      <c r="X107" s="134"/>
      <c r="Y107" s="135">
        <f>X106</f>
        <v>33.299999999999997</v>
      </c>
      <c r="Z107" s="133">
        <v>50</v>
      </c>
      <c r="AA107" s="134"/>
      <c r="AB107" s="135">
        <f>AA106</f>
        <v>41.633333333333326</v>
      </c>
      <c r="AC107" s="133">
        <v>50</v>
      </c>
      <c r="AD107" s="134"/>
      <c r="AE107" s="135">
        <f>AD106</f>
        <v>49.966666666666654</v>
      </c>
      <c r="AF107" s="133">
        <v>50</v>
      </c>
      <c r="AG107" s="134"/>
      <c r="AH107" s="135">
        <f>AG106</f>
        <v>58.299999999999983</v>
      </c>
      <c r="AI107" s="136">
        <v>50</v>
      </c>
      <c r="AJ107" s="134"/>
      <c r="AK107" s="137">
        <f>AJ106</f>
        <v>66.633333333333312</v>
      </c>
      <c r="AL107" s="133">
        <v>50</v>
      </c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/>
      <c r="AS107" s="134"/>
      <c r="AT107" s="135">
        <f>AS106</f>
        <v>91.633333333333297</v>
      </c>
      <c r="AU107" s="133"/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>
        <f>W107</f>
        <v>50</v>
      </c>
      <c r="Y108" s="158"/>
      <c r="Z108" s="157"/>
      <c r="AA108" s="132">
        <f>Z107</f>
        <v>50</v>
      </c>
      <c r="AB108" s="158"/>
      <c r="AC108" s="157"/>
      <c r="AD108" s="132">
        <v>50</v>
      </c>
      <c r="AE108" s="158"/>
      <c r="AF108" s="157"/>
      <c r="AG108" s="132">
        <v>50</v>
      </c>
      <c r="AH108" s="158"/>
      <c r="AI108" s="157"/>
      <c r="AJ108" s="132">
        <v>50</v>
      </c>
      <c r="AK108" s="158"/>
      <c r="AL108" s="157"/>
      <c r="AM108" s="132">
        <v>50</v>
      </c>
      <c r="AN108" s="158"/>
      <c r="AO108" s="157"/>
      <c r="AP108" s="132"/>
      <c r="AQ108" s="158"/>
      <c r="AR108" s="157"/>
      <c r="AS108" s="132"/>
      <c r="AT108" s="158"/>
      <c r="AU108" s="157"/>
      <c r="AV108" s="132"/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/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/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/>
    </row>
    <row r="114" spans="1:54" ht="12.5" x14ac:dyDescent="0.25">
      <c r="A114" s="189"/>
      <c r="B114" s="185" t="s">
        <v>214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40" t="s">
        <v>215</v>
      </c>
      <c r="C115" s="124">
        <v>2100000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>
        <v>0</v>
      </c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/>
      <c r="AS115" s="134"/>
      <c r="AT115" s="135">
        <f>AS114</f>
        <v>91.633333333333297</v>
      </c>
      <c r="AU115" s="133"/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>
        <v>0</v>
      </c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/>
      <c r="AT116" s="158"/>
      <c r="AU116" s="157"/>
      <c r="AV116" s="132"/>
      <c r="AW116" s="158"/>
      <c r="AX116" s="71"/>
    </row>
    <row r="117" spans="1:54" ht="12.5" x14ac:dyDescent="0.25">
      <c r="A117" s="123"/>
      <c r="B117" s="122" t="s">
        <v>216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8" x14ac:dyDescent="0.2">
      <c r="A118" s="123">
        <v>31</v>
      </c>
      <c r="B118" s="245" t="s">
        <v>217</v>
      </c>
      <c r="C118" s="124">
        <v>9750000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>
        <v>28.72</v>
      </c>
      <c r="AA118" s="134"/>
      <c r="AB118" s="135">
        <f>AA117</f>
        <v>41.633333333333326</v>
      </c>
      <c r="AC118" s="133">
        <v>28.72</v>
      </c>
      <c r="AD118" s="134"/>
      <c r="AE118" s="135">
        <f>AD117</f>
        <v>49.966666666666654</v>
      </c>
      <c r="AF118" s="133" t="s">
        <v>241</v>
      </c>
      <c r="AG118" s="134"/>
      <c r="AH118" s="135">
        <f>AG117</f>
        <v>58.299999999999983</v>
      </c>
      <c r="AI118" s="136" t="s">
        <v>241</v>
      </c>
      <c r="AJ118" s="134"/>
      <c r="AK118" s="137">
        <f>AJ117</f>
        <v>66.633333333333312</v>
      </c>
      <c r="AL118" s="133" t="s">
        <v>241</v>
      </c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/>
      <c r="AS118" s="134"/>
      <c r="AT118" s="135">
        <f>AS117</f>
        <v>91.633333333333297</v>
      </c>
      <c r="AU118" s="133"/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>
        <f>Z118</f>
        <v>28.72</v>
      </c>
      <c r="AB119" s="158"/>
      <c r="AC119" s="157"/>
      <c r="AD119" s="132">
        <v>28.72</v>
      </c>
      <c r="AE119" s="158"/>
      <c r="AF119" s="157"/>
      <c r="AG119" s="132" t="s">
        <v>241</v>
      </c>
      <c r="AH119" s="158"/>
      <c r="AI119" s="157"/>
      <c r="AJ119" s="132" t="s">
        <v>241</v>
      </c>
      <c r="AK119" s="158"/>
      <c r="AL119" s="157"/>
      <c r="AM119" s="132" t="s">
        <v>241</v>
      </c>
      <c r="AN119" s="158"/>
      <c r="AO119" s="157"/>
      <c r="AP119" s="132"/>
      <c r="AQ119" s="158"/>
      <c r="AR119" s="157"/>
      <c r="AS119" s="132"/>
      <c r="AT119" s="158"/>
      <c r="AU119" s="157"/>
      <c r="AV119" s="132"/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115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>
        <v>100</v>
      </c>
      <c r="AA121" s="134"/>
      <c r="AB121" s="135">
        <f>AA120</f>
        <v>41.62</v>
      </c>
      <c r="AC121" s="133">
        <v>100</v>
      </c>
      <c r="AD121" s="134"/>
      <c r="AE121" s="135">
        <f>AD120</f>
        <v>49.949999999999996</v>
      </c>
      <c r="AF121" s="133">
        <v>100</v>
      </c>
      <c r="AG121" s="134"/>
      <c r="AH121" s="135">
        <f>AG120</f>
        <v>58.279999999999994</v>
      </c>
      <c r="AI121" s="136">
        <v>100</v>
      </c>
      <c r="AJ121" s="134"/>
      <c r="AK121" s="137">
        <f>AJ120</f>
        <v>66.61</v>
      </c>
      <c r="AL121" s="133">
        <v>100</v>
      </c>
      <c r="AM121" s="134"/>
      <c r="AN121" s="135">
        <f>AM120</f>
        <v>74.94</v>
      </c>
      <c r="AO121" s="136"/>
      <c r="AP121" s="134"/>
      <c r="AQ121" s="135">
        <f>AP120</f>
        <v>83.27</v>
      </c>
      <c r="AR121" s="133"/>
      <c r="AS121" s="134"/>
      <c r="AT121" s="135">
        <f>AS120</f>
        <v>91.6</v>
      </c>
      <c r="AU121" s="133"/>
      <c r="AV121" s="134"/>
      <c r="AW121" s="135">
        <f>AV120</f>
        <v>100</v>
      </c>
      <c r="AX121" s="71"/>
    </row>
    <row r="122" spans="1:54" ht="28" x14ac:dyDescent="0.2">
      <c r="A122" s="207">
        <v>32</v>
      </c>
      <c r="B122" s="240" t="s">
        <v>218</v>
      </c>
      <c r="C122" s="128">
        <v>1860000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>
        <f>Z121</f>
        <v>100</v>
      </c>
      <c r="AB122" s="140"/>
      <c r="AC122" s="138"/>
      <c r="AD122" s="139">
        <v>100</v>
      </c>
      <c r="AE122" s="140"/>
      <c r="AF122" s="138"/>
      <c r="AG122" s="139">
        <v>100</v>
      </c>
      <c r="AH122" s="140"/>
      <c r="AI122" s="138"/>
      <c r="AJ122" s="139">
        <v>100</v>
      </c>
      <c r="AK122" s="140"/>
      <c r="AL122" s="138"/>
      <c r="AM122" s="139">
        <v>100</v>
      </c>
      <c r="AN122" s="140"/>
      <c r="AO122" s="138"/>
      <c r="AP122" s="139"/>
      <c r="AQ122" s="140"/>
      <c r="AR122" s="138"/>
      <c r="AS122" s="139"/>
      <c r="AT122" s="140"/>
      <c r="AU122" s="138"/>
      <c r="AV122" s="139"/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71" t="s">
        <v>62</v>
      </c>
      <c r="C124" s="374">
        <v>2388996932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72"/>
      <c r="C125" s="375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>
        <v>33.409999999999997</v>
      </c>
      <c r="X125" s="165"/>
      <c r="Y125" s="167">
        <f>X124</f>
        <v>33.29</v>
      </c>
      <c r="Z125" s="164">
        <v>38.880000000000003</v>
      </c>
      <c r="AA125" s="165"/>
      <c r="AB125" s="167">
        <f>AA124</f>
        <v>41.62</v>
      </c>
      <c r="AC125" s="164">
        <v>49.91</v>
      </c>
      <c r="AD125" s="165"/>
      <c r="AE125" s="167">
        <f>AD124</f>
        <v>49.95</v>
      </c>
      <c r="AF125" s="164" t="s">
        <v>242</v>
      </c>
      <c r="AG125" s="165"/>
      <c r="AH125" s="167">
        <f>AG124</f>
        <v>58.28</v>
      </c>
      <c r="AI125" s="164" t="s">
        <v>243</v>
      </c>
      <c r="AJ125" s="165"/>
      <c r="AK125" s="167">
        <f>AJ124</f>
        <v>66.61</v>
      </c>
      <c r="AL125" s="164" t="s">
        <v>250</v>
      </c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/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73"/>
      <c r="C126" s="376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>
        <f>W125</f>
        <v>33.409999999999997</v>
      </c>
      <c r="Y126" s="171"/>
      <c r="Z126" s="169"/>
      <c r="AA126" s="170">
        <f>Z125</f>
        <v>38.880000000000003</v>
      </c>
      <c r="AB126" s="171"/>
      <c r="AC126" s="169"/>
      <c r="AD126" s="170">
        <v>49.91</v>
      </c>
      <c r="AE126" s="171"/>
      <c r="AF126" s="169"/>
      <c r="AG126" s="170" t="s">
        <v>242</v>
      </c>
      <c r="AH126" s="171"/>
      <c r="AI126" s="169"/>
      <c r="AJ126" s="170" t="s">
        <v>243</v>
      </c>
      <c r="AK126" s="171"/>
      <c r="AL126" s="169"/>
      <c r="AM126" s="170" t="s">
        <v>250</v>
      </c>
      <c r="AN126" s="171"/>
      <c r="AO126" s="169"/>
      <c r="AP126" s="170"/>
      <c r="AQ126" s="171"/>
      <c r="AR126" s="169"/>
      <c r="AS126" s="170"/>
      <c r="AT126" s="171"/>
      <c r="AU126" s="169"/>
      <c r="AV126" s="170"/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69" t="s">
        <v>244</v>
      </c>
      <c r="AM128" s="369"/>
      <c r="AN128" s="369"/>
      <c r="AO128" s="369"/>
      <c r="AP128" s="369"/>
      <c r="AQ128" s="369"/>
      <c r="AR128" s="369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70" t="s">
        <v>132</v>
      </c>
      <c r="AN130" s="370"/>
      <c r="AO130" s="370"/>
      <c r="AP130" s="370"/>
      <c r="AQ130" s="370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44" t="s">
        <v>133</v>
      </c>
      <c r="AM134" s="344"/>
      <c r="AN134" s="344"/>
      <c r="AO134" s="344"/>
      <c r="AP134" s="344"/>
      <c r="AQ134" s="344"/>
      <c r="AR134" s="344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24" t="s">
        <v>134</v>
      </c>
      <c r="AM135" s="325"/>
      <c r="AN135" s="325"/>
      <c r="AO135" s="325"/>
      <c r="AP135" s="325"/>
      <c r="AQ135" s="325"/>
      <c r="AR135" s="325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24" t="s">
        <v>135</v>
      </c>
      <c r="AM136" s="325"/>
      <c r="AN136" s="325"/>
      <c r="AO136" s="325"/>
      <c r="AP136" s="325"/>
      <c r="AQ136" s="325"/>
      <c r="AR136" s="325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69"/>
      <c r="AD138" s="369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  <mergeCell ref="AL128:AR128"/>
    <mergeCell ref="AM130:AQ130"/>
    <mergeCell ref="AL134:AR134"/>
    <mergeCell ref="AL135:AR135"/>
    <mergeCell ref="AL136:AR136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4960629921259843" right="0.51181102362204722" top="0.74803149606299213" bottom="0.74803149606299213" header="0.31496062992125984" footer="0.31496062992125984"/>
  <pageSetup paperSize="5" scale="55" orientation="landscape" horizontalDpi="4294967293" verticalDpi="0" r:id="rId1"/>
  <rowBreaks count="2" manualBreakCount="2">
    <brk id="62" max="48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4"/>
  <sheetViews>
    <sheetView tabSelected="1" zoomScale="80" zoomScaleNormal="80" workbookViewId="0">
      <selection activeCell="C17" sqref="C17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95" customWidth="1"/>
    <col min="4" max="4" width="14.453125" customWidth="1"/>
    <col min="5" max="5" width="14.81640625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5.1796875" style="295" customWidth="1"/>
    <col min="14" max="14" width="8.453125" style="291" customWidth="1"/>
    <col min="15" max="15" width="18.36328125" style="291" customWidth="1"/>
  </cols>
  <sheetData>
    <row r="1" spans="1:14" ht="15.5" x14ac:dyDescent="0.35">
      <c r="A1" s="378" t="s">
        <v>150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280"/>
    </row>
    <row r="2" spans="1:14" ht="15.5" x14ac:dyDescent="0.35">
      <c r="A2" s="378" t="s">
        <v>29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280"/>
    </row>
    <row r="3" spans="1:14" x14ac:dyDescent="0.25">
      <c r="L3" s="214"/>
      <c r="M3" s="314"/>
      <c r="N3" s="281"/>
    </row>
    <row r="4" spans="1:14" ht="13" x14ac:dyDescent="0.3">
      <c r="B4" s="190" t="s">
        <v>41</v>
      </c>
      <c r="C4" s="296" t="s">
        <v>131</v>
      </c>
      <c r="D4" s="190"/>
      <c r="E4" s="190"/>
      <c r="F4" s="190"/>
      <c r="G4" s="190"/>
      <c r="H4" s="190"/>
      <c r="I4" s="190"/>
      <c r="L4" s="214"/>
      <c r="M4" s="314"/>
      <c r="N4" s="281"/>
    </row>
    <row r="5" spans="1:14" ht="13" x14ac:dyDescent="0.3">
      <c r="B5" s="190" t="s">
        <v>0</v>
      </c>
      <c r="C5" s="296" t="s">
        <v>151</v>
      </c>
      <c r="D5" s="190"/>
      <c r="E5" s="190"/>
      <c r="F5" s="190"/>
      <c r="G5" s="190"/>
      <c r="H5" s="190"/>
      <c r="I5" s="190"/>
      <c r="L5" s="214"/>
      <c r="M5" s="314"/>
      <c r="N5" s="281"/>
    </row>
    <row r="6" spans="1:14" ht="13" x14ac:dyDescent="0.3">
      <c r="B6" s="190" t="s">
        <v>30</v>
      </c>
      <c r="C6" s="297" t="str">
        <f>'FORM 1'!C5</f>
        <v>: NOPEMBER 2024</v>
      </c>
      <c r="D6" s="190"/>
      <c r="E6" s="190"/>
      <c r="F6" s="190"/>
      <c r="G6" s="190"/>
      <c r="H6" s="190"/>
      <c r="I6" s="190"/>
      <c r="L6" s="215"/>
      <c r="M6" s="315"/>
      <c r="N6" s="281"/>
    </row>
    <row r="7" spans="1:14" x14ac:dyDescent="0.25">
      <c r="A7" s="216"/>
      <c r="B7" s="217"/>
      <c r="C7" s="298" t="s">
        <v>22</v>
      </c>
      <c r="D7" s="218"/>
      <c r="E7" s="219" t="s">
        <v>152</v>
      </c>
      <c r="F7" s="219"/>
      <c r="G7" s="219"/>
      <c r="H7" s="218"/>
      <c r="I7" s="219" t="s">
        <v>153</v>
      </c>
      <c r="J7" s="219"/>
      <c r="K7" s="220"/>
      <c r="L7" s="379" t="s">
        <v>154</v>
      </c>
      <c r="M7" s="381" t="s">
        <v>251</v>
      </c>
      <c r="N7" s="282"/>
    </row>
    <row r="8" spans="1:14" x14ac:dyDescent="0.25">
      <c r="A8" s="221"/>
      <c r="B8" s="215"/>
      <c r="C8" s="299" t="s">
        <v>24</v>
      </c>
      <c r="D8" s="221" t="s">
        <v>155</v>
      </c>
      <c r="E8" s="221" t="s">
        <v>156</v>
      </c>
      <c r="F8" s="221" t="s">
        <v>157</v>
      </c>
      <c r="G8" s="222" t="s">
        <v>31</v>
      </c>
      <c r="H8" s="221" t="s">
        <v>155</v>
      </c>
      <c r="I8" s="221" t="s">
        <v>156</v>
      </c>
      <c r="J8" s="221" t="s">
        <v>157</v>
      </c>
      <c r="K8" s="222" t="s">
        <v>31</v>
      </c>
      <c r="L8" s="380"/>
      <c r="M8" s="382"/>
      <c r="N8" s="282"/>
    </row>
    <row r="9" spans="1:14" x14ac:dyDescent="0.25">
      <c r="A9" s="223">
        <v>1</v>
      </c>
      <c r="B9" s="223">
        <v>2</v>
      </c>
      <c r="C9" s="300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  <c r="I9" s="223">
        <v>9</v>
      </c>
      <c r="J9" s="223">
        <v>10</v>
      </c>
      <c r="K9" s="223">
        <v>11</v>
      </c>
      <c r="L9" s="223">
        <v>12</v>
      </c>
      <c r="M9" s="316">
        <v>13</v>
      </c>
      <c r="N9" s="283"/>
    </row>
    <row r="10" spans="1:14" x14ac:dyDescent="0.25">
      <c r="A10" s="216"/>
      <c r="B10" s="224" t="s">
        <v>158</v>
      </c>
      <c r="C10" s="298"/>
      <c r="D10" s="216"/>
      <c r="E10" s="216"/>
      <c r="F10" s="216"/>
      <c r="G10" s="216"/>
      <c r="H10" s="216"/>
      <c r="I10" s="223"/>
      <c r="J10" s="223"/>
      <c r="K10" s="216"/>
      <c r="L10" s="216"/>
      <c r="M10" s="317"/>
      <c r="N10" s="283"/>
    </row>
    <row r="11" spans="1:14" ht="13" x14ac:dyDescent="0.3">
      <c r="A11" s="223"/>
      <c r="B11" s="188" t="s">
        <v>159</v>
      </c>
      <c r="C11" s="301"/>
      <c r="D11" s="225"/>
      <c r="E11" s="225"/>
      <c r="F11" s="225"/>
      <c r="G11" s="225"/>
      <c r="H11" s="225"/>
      <c r="I11" s="226"/>
      <c r="J11" s="226"/>
      <c r="K11" s="225"/>
      <c r="L11" s="225"/>
      <c r="M11" s="318"/>
      <c r="N11" s="284"/>
    </row>
    <row r="12" spans="1:14" ht="28" x14ac:dyDescent="0.25">
      <c r="A12" s="227">
        <v>1</v>
      </c>
      <c r="B12" s="228" t="s">
        <v>160</v>
      </c>
      <c r="C12" s="302">
        <f>SUM(C14+C24+C28+C32+C56+C52+C64)</f>
        <v>2382806788</v>
      </c>
      <c r="D12" s="272">
        <f>SUM(D14+D24+D56+D64+D32+D28)</f>
        <v>1874783681</v>
      </c>
      <c r="E12" s="272">
        <f>SUM(E14+E24+E56+E64+E32+E28)</f>
        <v>231652028</v>
      </c>
      <c r="F12" s="272">
        <f>SUM(F14+F24+F56+F64+F32+F28)</f>
        <v>2106435709</v>
      </c>
      <c r="G12" s="229">
        <f>F12/C12*100</f>
        <v>88.401448225184424</v>
      </c>
      <c r="H12" s="230">
        <f>D12</f>
        <v>1874783681</v>
      </c>
      <c r="I12" s="230">
        <f t="shared" ref="I12:J24" si="0">E12</f>
        <v>231652028</v>
      </c>
      <c r="J12" s="230">
        <f t="shared" si="0"/>
        <v>2106435709</v>
      </c>
      <c r="K12" s="231">
        <f>J12/C12*100</f>
        <v>88.401448225184424</v>
      </c>
      <c r="L12" s="231">
        <f>K12</f>
        <v>88.401448225184424</v>
      </c>
      <c r="M12" s="319">
        <f>C12-F12</f>
        <v>276371079</v>
      </c>
      <c r="N12" s="285"/>
    </row>
    <row r="13" spans="1:14" ht="14" x14ac:dyDescent="0.25">
      <c r="A13" s="223"/>
      <c r="B13" s="232" t="s">
        <v>161</v>
      </c>
      <c r="C13" s="303"/>
      <c r="D13" s="233"/>
      <c r="E13" s="226"/>
      <c r="F13" s="272">
        <f t="shared" ref="F13:F88" si="1">D13+E13</f>
        <v>0</v>
      </c>
      <c r="G13" s="229"/>
      <c r="H13" s="230">
        <f t="shared" ref="H13:J88" si="2">D13</f>
        <v>0</v>
      </c>
      <c r="I13" s="230">
        <f t="shared" si="0"/>
        <v>0</v>
      </c>
      <c r="J13" s="230">
        <f t="shared" si="0"/>
        <v>0</v>
      </c>
      <c r="K13" s="231"/>
      <c r="L13" s="225"/>
      <c r="M13" s="319">
        <f t="shared" ref="M13:M80" si="3">C13-F13</f>
        <v>0</v>
      </c>
      <c r="N13" s="284"/>
    </row>
    <row r="14" spans="1:14" ht="28" x14ac:dyDescent="0.25">
      <c r="A14" s="223"/>
      <c r="B14" s="234" t="s">
        <v>162</v>
      </c>
      <c r="C14" s="302">
        <f>SUM(C16+C18+C20+C22)</f>
        <v>3000000</v>
      </c>
      <c r="D14" s="272">
        <f>SUM(D16:D22)</f>
        <v>1000000</v>
      </c>
      <c r="E14" s="272">
        <f t="shared" ref="E14" si="4">SUM(E16+E18+E20+E22)</f>
        <v>2000000</v>
      </c>
      <c r="F14" s="272">
        <f t="shared" si="1"/>
        <v>3000000</v>
      </c>
      <c r="G14" s="229">
        <f t="shared" ref="G14:G88" si="5">F14/C14*100</f>
        <v>100</v>
      </c>
      <c r="H14" s="230">
        <f t="shared" si="2"/>
        <v>1000000</v>
      </c>
      <c r="I14" s="230">
        <f t="shared" si="0"/>
        <v>2000000</v>
      </c>
      <c r="J14" s="230">
        <f t="shared" si="0"/>
        <v>3000000</v>
      </c>
      <c r="K14" s="231">
        <f t="shared" ref="K14:K90" si="6">J14/C14*100</f>
        <v>100</v>
      </c>
      <c r="L14" s="231"/>
      <c r="M14" s="319">
        <f t="shared" si="3"/>
        <v>0</v>
      </c>
      <c r="N14" s="284"/>
    </row>
    <row r="15" spans="1:14" ht="14" x14ac:dyDescent="0.25">
      <c r="A15" s="119"/>
      <c r="B15" s="232" t="s">
        <v>163</v>
      </c>
      <c r="C15" s="304"/>
      <c r="D15" s="233"/>
      <c r="E15" s="226"/>
      <c r="F15" s="273">
        <f t="shared" si="1"/>
        <v>0</v>
      </c>
      <c r="G15" s="235"/>
      <c r="H15" s="226">
        <f t="shared" si="2"/>
        <v>0</v>
      </c>
      <c r="I15" s="226">
        <f t="shared" si="0"/>
        <v>0</v>
      </c>
      <c r="J15" s="226">
        <f t="shared" si="0"/>
        <v>0</v>
      </c>
      <c r="K15" s="236"/>
      <c r="L15" s="225"/>
      <c r="M15" s="319">
        <f t="shared" si="3"/>
        <v>0</v>
      </c>
      <c r="N15" s="284"/>
    </row>
    <row r="16" spans="1:14" ht="28" x14ac:dyDescent="0.25">
      <c r="A16" s="119"/>
      <c r="B16" s="237" t="s">
        <v>66</v>
      </c>
      <c r="C16" s="277">
        <v>1250000</v>
      </c>
      <c r="D16" s="274">
        <v>0</v>
      </c>
      <c r="E16" s="274">
        <v>1250000</v>
      </c>
      <c r="F16" s="273">
        <v>1250000</v>
      </c>
      <c r="G16" s="235">
        <f t="shared" si="5"/>
        <v>100</v>
      </c>
      <c r="H16" s="226">
        <f t="shared" si="2"/>
        <v>0</v>
      </c>
      <c r="I16" s="226">
        <f t="shared" si="0"/>
        <v>1250000</v>
      </c>
      <c r="J16" s="226">
        <f t="shared" si="0"/>
        <v>1250000</v>
      </c>
      <c r="K16" s="236">
        <f t="shared" si="6"/>
        <v>100</v>
      </c>
      <c r="L16" s="236"/>
      <c r="M16" s="319">
        <f t="shared" si="3"/>
        <v>0</v>
      </c>
      <c r="N16" s="284"/>
    </row>
    <row r="17" spans="1:14" ht="14.5" x14ac:dyDescent="0.3">
      <c r="A17" s="119"/>
      <c r="B17" s="238" t="s">
        <v>164</v>
      </c>
      <c r="C17" s="277"/>
      <c r="D17" s="233"/>
      <c r="E17" s="233"/>
      <c r="F17" s="273">
        <f t="shared" si="1"/>
        <v>0</v>
      </c>
      <c r="G17" s="235"/>
      <c r="H17" s="226">
        <f t="shared" si="2"/>
        <v>0</v>
      </c>
      <c r="I17" s="226">
        <f t="shared" si="0"/>
        <v>0</v>
      </c>
      <c r="J17" s="226">
        <f t="shared" si="0"/>
        <v>0</v>
      </c>
      <c r="K17" s="236"/>
      <c r="L17" s="225"/>
      <c r="M17" s="319">
        <f t="shared" si="3"/>
        <v>0</v>
      </c>
      <c r="N17" s="284"/>
    </row>
    <row r="18" spans="1:14" ht="14.5" x14ac:dyDescent="0.25">
      <c r="A18" s="119"/>
      <c r="B18" s="239" t="s">
        <v>165</v>
      </c>
      <c r="C18" s="277">
        <v>500000</v>
      </c>
      <c r="D18" s="274">
        <v>500000</v>
      </c>
      <c r="E18" s="274">
        <v>0</v>
      </c>
      <c r="F18" s="273">
        <f t="shared" si="1"/>
        <v>500000</v>
      </c>
      <c r="G18" s="235">
        <f t="shared" si="5"/>
        <v>100</v>
      </c>
      <c r="H18" s="226">
        <f t="shared" si="2"/>
        <v>500000</v>
      </c>
      <c r="I18" s="226">
        <f t="shared" si="0"/>
        <v>0</v>
      </c>
      <c r="J18" s="226">
        <f t="shared" si="0"/>
        <v>500000</v>
      </c>
      <c r="K18" s="236">
        <f t="shared" si="6"/>
        <v>100</v>
      </c>
      <c r="L18" s="236"/>
      <c r="M18" s="319">
        <f t="shared" si="3"/>
        <v>0</v>
      </c>
      <c r="N18" s="284"/>
    </row>
    <row r="19" spans="1:14" ht="14.5" x14ac:dyDescent="0.25">
      <c r="A19" s="119"/>
      <c r="B19" s="232" t="s">
        <v>166</v>
      </c>
      <c r="C19" s="305"/>
      <c r="D19" s="233"/>
      <c r="E19" s="233"/>
      <c r="F19" s="273">
        <f t="shared" si="1"/>
        <v>0</v>
      </c>
      <c r="G19" s="235"/>
      <c r="H19" s="226">
        <f t="shared" si="2"/>
        <v>0</v>
      </c>
      <c r="I19" s="226">
        <f t="shared" si="0"/>
        <v>0</v>
      </c>
      <c r="J19" s="226">
        <f t="shared" si="0"/>
        <v>0</v>
      </c>
      <c r="K19" s="236"/>
      <c r="L19" s="225"/>
      <c r="M19" s="319">
        <f t="shared" si="3"/>
        <v>0</v>
      </c>
      <c r="N19" s="284"/>
    </row>
    <row r="20" spans="1:14" ht="14.5" x14ac:dyDescent="0.25">
      <c r="A20" s="119"/>
      <c r="B20" s="239" t="s">
        <v>167</v>
      </c>
      <c r="C20" s="277">
        <v>500000</v>
      </c>
      <c r="D20" s="274">
        <v>500000</v>
      </c>
      <c r="E20" s="274">
        <v>0</v>
      </c>
      <c r="F20" s="273">
        <f t="shared" si="1"/>
        <v>500000</v>
      </c>
      <c r="G20" s="235">
        <f t="shared" si="5"/>
        <v>100</v>
      </c>
      <c r="H20" s="226">
        <f t="shared" si="2"/>
        <v>500000</v>
      </c>
      <c r="I20" s="226">
        <f t="shared" si="0"/>
        <v>0</v>
      </c>
      <c r="J20" s="226">
        <f t="shared" si="0"/>
        <v>500000</v>
      </c>
      <c r="K20" s="236">
        <f t="shared" si="6"/>
        <v>100</v>
      </c>
      <c r="L20" s="236"/>
      <c r="M20" s="319">
        <f t="shared" si="3"/>
        <v>0</v>
      </c>
      <c r="N20" s="284"/>
    </row>
    <row r="21" spans="1:14" ht="14.5" x14ac:dyDescent="0.25">
      <c r="A21" s="119"/>
      <c r="B21" s="232" t="s">
        <v>168</v>
      </c>
      <c r="C21" s="277"/>
      <c r="D21" s="233"/>
      <c r="E21" s="233"/>
      <c r="F21" s="273">
        <f t="shared" si="1"/>
        <v>0</v>
      </c>
      <c r="G21" s="235"/>
      <c r="H21" s="226">
        <f t="shared" si="2"/>
        <v>0</v>
      </c>
      <c r="I21" s="226">
        <f t="shared" si="0"/>
        <v>0</v>
      </c>
      <c r="J21" s="226">
        <f t="shared" si="0"/>
        <v>0</v>
      </c>
      <c r="K21" s="236"/>
      <c r="L21" s="225"/>
      <c r="M21" s="319">
        <f t="shared" si="3"/>
        <v>0</v>
      </c>
      <c r="N21" s="284"/>
    </row>
    <row r="22" spans="1:14" ht="28" x14ac:dyDescent="0.25">
      <c r="A22" s="119"/>
      <c r="B22" s="240" t="s">
        <v>169</v>
      </c>
      <c r="C22" s="277">
        <v>750000</v>
      </c>
      <c r="D22" s="275">
        <v>0</v>
      </c>
      <c r="E22" s="275">
        <v>750000</v>
      </c>
      <c r="F22" s="273">
        <f t="shared" si="1"/>
        <v>750000</v>
      </c>
      <c r="G22" s="235">
        <f t="shared" si="5"/>
        <v>100</v>
      </c>
      <c r="H22" s="226">
        <f t="shared" si="2"/>
        <v>0</v>
      </c>
      <c r="I22" s="226">
        <f t="shared" si="0"/>
        <v>750000</v>
      </c>
      <c r="J22" s="226">
        <f t="shared" si="0"/>
        <v>750000</v>
      </c>
      <c r="K22" s="236">
        <f t="shared" si="6"/>
        <v>100</v>
      </c>
      <c r="L22" s="236"/>
      <c r="M22" s="319">
        <f t="shared" si="3"/>
        <v>0</v>
      </c>
      <c r="N22" s="284"/>
    </row>
    <row r="23" spans="1:14" ht="14.5" x14ac:dyDescent="0.25">
      <c r="A23" s="119"/>
      <c r="B23" s="232" t="s">
        <v>170</v>
      </c>
      <c r="C23" s="305"/>
      <c r="D23" s="233"/>
      <c r="E23" s="233"/>
      <c r="F23" s="273"/>
      <c r="G23" s="235"/>
      <c r="H23" s="226"/>
      <c r="I23" s="226"/>
      <c r="J23" s="226"/>
      <c r="K23" s="236"/>
      <c r="L23" s="225"/>
      <c r="M23" s="319">
        <f t="shared" si="3"/>
        <v>0</v>
      </c>
      <c r="N23" s="284"/>
    </row>
    <row r="24" spans="1:14" ht="14" x14ac:dyDescent="0.25">
      <c r="A24" s="223"/>
      <c r="B24" s="241" t="s">
        <v>171</v>
      </c>
      <c r="C24" s="306">
        <f>SUM(C26)</f>
        <v>1840884988</v>
      </c>
      <c r="D24" s="242">
        <f>D26</f>
        <v>1455516997</v>
      </c>
      <c r="E24" s="242">
        <f t="shared" ref="E24" si="7">E26</f>
        <v>166153728</v>
      </c>
      <c r="F24" s="272">
        <f t="shared" si="1"/>
        <v>1621670725</v>
      </c>
      <c r="G24" s="229">
        <f t="shared" si="5"/>
        <v>88.091908814023085</v>
      </c>
      <c r="H24" s="230">
        <f t="shared" si="2"/>
        <v>1455516997</v>
      </c>
      <c r="I24" s="230">
        <f t="shared" si="0"/>
        <v>166153728</v>
      </c>
      <c r="J24" s="230">
        <f t="shared" si="0"/>
        <v>1621670725</v>
      </c>
      <c r="K24" s="231">
        <f t="shared" si="6"/>
        <v>88.091908814023085</v>
      </c>
      <c r="L24" s="231"/>
      <c r="M24" s="319">
        <f t="shared" si="3"/>
        <v>219214263</v>
      </c>
      <c r="N24" s="285"/>
    </row>
    <row r="25" spans="1:14" ht="14" x14ac:dyDescent="0.25">
      <c r="A25" s="223"/>
      <c r="B25" s="232" t="s">
        <v>172</v>
      </c>
      <c r="C25" s="307"/>
      <c r="D25" s="233"/>
      <c r="E25" s="233"/>
      <c r="F25" s="272"/>
      <c r="G25" s="229"/>
      <c r="H25" s="230"/>
      <c r="I25" s="230"/>
      <c r="J25" s="230"/>
      <c r="K25" s="231"/>
      <c r="L25" s="225"/>
      <c r="M25" s="319">
        <f t="shared" si="3"/>
        <v>0</v>
      </c>
      <c r="N25" s="284"/>
    </row>
    <row r="26" spans="1:14" ht="14.5" x14ac:dyDescent="0.25">
      <c r="A26" s="119"/>
      <c r="B26" s="243" t="s">
        <v>84</v>
      </c>
      <c r="C26" s="308">
        <v>1840884988</v>
      </c>
      <c r="D26" s="274">
        <v>1455516997</v>
      </c>
      <c r="E26" s="274">
        <v>166153728</v>
      </c>
      <c r="F26" s="294">
        <f t="shared" si="1"/>
        <v>1621670725</v>
      </c>
      <c r="G26" s="235">
        <f t="shared" si="5"/>
        <v>88.091908814023085</v>
      </c>
      <c r="H26" s="226">
        <f t="shared" si="2"/>
        <v>1455516997</v>
      </c>
      <c r="I26" s="226">
        <f t="shared" si="2"/>
        <v>166153728</v>
      </c>
      <c r="J26" s="226">
        <f t="shared" si="2"/>
        <v>1621670725</v>
      </c>
      <c r="K26" s="236">
        <f t="shared" si="6"/>
        <v>88.091908814023085</v>
      </c>
      <c r="L26" s="236"/>
      <c r="M26" s="323">
        <f t="shared" si="3"/>
        <v>219214263</v>
      </c>
      <c r="N26" s="284"/>
    </row>
    <row r="27" spans="1:14" ht="14" x14ac:dyDescent="0.25">
      <c r="A27" s="223"/>
      <c r="B27" s="232" t="s">
        <v>123</v>
      </c>
      <c r="C27" s="303"/>
      <c r="D27" s="233"/>
      <c r="E27" s="233"/>
      <c r="F27" s="272"/>
      <c r="G27" s="235"/>
      <c r="H27" s="230"/>
      <c r="I27" s="230"/>
      <c r="J27" s="230"/>
      <c r="K27" s="236"/>
      <c r="L27" s="225"/>
      <c r="M27" s="319">
        <f t="shared" si="3"/>
        <v>0</v>
      </c>
      <c r="N27" s="284"/>
    </row>
    <row r="28" spans="1:14" ht="14" x14ac:dyDescent="0.25">
      <c r="A28" s="223"/>
      <c r="B28" s="244" t="s">
        <v>173</v>
      </c>
      <c r="C28" s="309">
        <f>C30</f>
        <v>77520000</v>
      </c>
      <c r="D28" s="242">
        <f>D30</f>
        <v>68000000</v>
      </c>
      <c r="E28" s="242">
        <f t="shared" ref="E28:F28" si="8">E30</f>
        <v>9520000</v>
      </c>
      <c r="F28" s="242">
        <f t="shared" si="8"/>
        <v>77520000</v>
      </c>
      <c r="G28" s="229">
        <f t="shared" si="5"/>
        <v>100</v>
      </c>
      <c r="H28" s="230">
        <f>D28</f>
        <v>68000000</v>
      </c>
      <c r="I28" s="230">
        <f t="shared" ref="I28:K28" si="9">E28</f>
        <v>9520000</v>
      </c>
      <c r="J28" s="230">
        <f t="shared" si="9"/>
        <v>77520000</v>
      </c>
      <c r="K28" s="230">
        <f t="shared" si="9"/>
        <v>100</v>
      </c>
      <c r="L28" s="225"/>
      <c r="M28" s="319">
        <f t="shared" si="3"/>
        <v>0</v>
      </c>
      <c r="N28" s="284"/>
    </row>
    <row r="29" spans="1:14" ht="14" x14ac:dyDescent="0.25">
      <c r="A29" s="223"/>
      <c r="B29" s="232" t="s">
        <v>174</v>
      </c>
      <c r="C29" s="303"/>
      <c r="D29" s="233"/>
      <c r="E29" s="233"/>
      <c r="F29" s="272"/>
      <c r="G29" s="235"/>
      <c r="H29" s="230"/>
      <c r="I29" s="230"/>
      <c r="J29" s="230"/>
      <c r="K29" s="236"/>
      <c r="L29" s="225"/>
      <c r="M29" s="319">
        <f t="shared" si="3"/>
        <v>0</v>
      </c>
      <c r="N29" s="284"/>
    </row>
    <row r="30" spans="1:14" ht="28" x14ac:dyDescent="0.25">
      <c r="A30" s="223"/>
      <c r="B30" s="245" t="s">
        <v>175</v>
      </c>
      <c r="C30" s="303">
        <v>77520000</v>
      </c>
      <c r="D30" s="233">
        <v>68000000</v>
      </c>
      <c r="E30" s="233">
        <v>9520000</v>
      </c>
      <c r="F30" s="273">
        <f>D30+E30</f>
        <v>77520000</v>
      </c>
      <c r="G30" s="235">
        <f t="shared" si="5"/>
        <v>100</v>
      </c>
      <c r="H30" s="226">
        <f>D30</f>
        <v>68000000</v>
      </c>
      <c r="I30" s="226">
        <f t="shared" ref="I30:K30" si="10">E30</f>
        <v>9520000</v>
      </c>
      <c r="J30" s="226">
        <f t="shared" si="10"/>
        <v>77520000</v>
      </c>
      <c r="K30" s="226">
        <f t="shared" si="10"/>
        <v>100</v>
      </c>
      <c r="L30" s="225"/>
      <c r="M30" s="323">
        <f t="shared" si="3"/>
        <v>0</v>
      </c>
      <c r="N30" s="284"/>
    </row>
    <row r="31" spans="1:14" ht="14" x14ac:dyDescent="0.25">
      <c r="A31" s="223"/>
      <c r="B31" s="232" t="s">
        <v>92</v>
      </c>
      <c r="C31" s="303"/>
      <c r="D31" s="233"/>
      <c r="E31" s="233"/>
      <c r="F31" s="272"/>
      <c r="G31" s="229"/>
      <c r="H31" s="230"/>
      <c r="I31" s="230"/>
      <c r="J31" s="230"/>
      <c r="K31" s="236"/>
      <c r="L31" s="225"/>
      <c r="M31" s="319">
        <f t="shared" si="3"/>
        <v>0</v>
      </c>
      <c r="N31" s="284"/>
    </row>
    <row r="32" spans="1:14" ht="14" x14ac:dyDescent="0.25">
      <c r="A32" s="223"/>
      <c r="B32" s="244" t="s">
        <v>176</v>
      </c>
      <c r="C32" s="309">
        <f>SUM(C34+C36+C38+C40+C42+C44+C46+C48+C50)</f>
        <v>63625800</v>
      </c>
      <c r="D32" s="242">
        <f>SUM(D34+D36+D38+D40+D42+D44+D46+D48+D50)</f>
        <v>35059600</v>
      </c>
      <c r="E32" s="242">
        <f>SUM(E34:E50)</f>
        <v>17530300</v>
      </c>
      <c r="F32" s="272">
        <f t="shared" si="1"/>
        <v>52589900</v>
      </c>
      <c r="G32" s="229">
        <f t="shared" si="5"/>
        <v>82.654992157269533</v>
      </c>
      <c r="H32" s="230">
        <f t="shared" si="2"/>
        <v>35059600</v>
      </c>
      <c r="I32" s="230">
        <f t="shared" si="2"/>
        <v>17530300</v>
      </c>
      <c r="J32" s="230">
        <f t="shared" si="2"/>
        <v>52589900</v>
      </c>
      <c r="K32" s="236">
        <f t="shared" si="6"/>
        <v>82.654992157269533</v>
      </c>
      <c r="L32" s="246"/>
      <c r="M32" s="319">
        <f t="shared" si="3"/>
        <v>11035900</v>
      </c>
      <c r="N32" s="286"/>
    </row>
    <row r="33" spans="1:14" ht="14" x14ac:dyDescent="0.25">
      <c r="A33" s="223"/>
      <c r="B33" s="232" t="s">
        <v>93</v>
      </c>
      <c r="C33" s="303"/>
      <c r="D33" s="233"/>
      <c r="E33" s="233"/>
      <c r="F33" s="272"/>
      <c r="G33" s="229"/>
      <c r="H33" s="230"/>
      <c r="I33" s="230"/>
      <c r="J33" s="230"/>
      <c r="K33" s="236"/>
      <c r="L33" s="246"/>
      <c r="M33" s="319">
        <f t="shared" si="3"/>
        <v>0</v>
      </c>
      <c r="N33" s="286"/>
    </row>
    <row r="34" spans="1:14" ht="28" x14ac:dyDescent="0.25">
      <c r="A34" s="119"/>
      <c r="B34" s="245" t="s">
        <v>177</v>
      </c>
      <c r="C34" s="308">
        <v>4057000</v>
      </c>
      <c r="D34" s="274">
        <v>1250000</v>
      </c>
      <c r="E34" s="274">
        <v>2807000</v>
      </c>
      <c r="F34" s="294">
        <f t="shared" si="1"/>
        <v>4057000</v>
      </c>
      <c r="G34" s="235">
        <f t="shared" si="5"/>
        <v>100</v>
      </c>
      <c r="H34" s="226">
        <f t="shared" si="2"/>
        <v>1250000</v>
      </c>
      <c r="I34" s="226">
        <f t="shared" si="2"/>
        <v>2807000</v>
      </c>
      <c r="J34" s="226">
        <f t="shared" si="2"/>
        <v>4057000</v>
      </c>
      <c r="K34" s="236">
        <f t="shared" si="6"/>
        <v>100</v>
      </c>
      <c r="L34" s="246"/>
      <c r="M34" s="323">
        <f t="shared" si="3"/>
        <v>0</v>
      </c>
      <c r="N34" s="286"/>
    </row>
    <row r="35" spans="1:14" ht="14" x14ac:dyDescent="0.25">
      <c r="A35" s="119"/>
      <c r="B35" s="232" t="s">
        <v>126</v>
      </c>
      <c r="C35" s="308"/>
      <c r="D35" s="233"/>
      <c r="E35" s="233"/>
      <c r="F35" s="273"/>
      <c r="G35" s="235"/>
      <c r="H35" s="226"/>
      <c r="I35" s="226"/>
      <c r="J35" s="226"/>
      <c r="K35" s="236"/>
      <c r="L35" s="246"/>
      <c r="M35" s="323">
        <f t="shared" si="3"/>
        <v>0</v>
      </c>
      <c r="N35" s="286"/>
    </row>
    <row r="36" spans="1:14" ht="14.5" x14ac:dyDescent="0.25">
      <c r="A36" s="119"/>
      <c r="B36" s="247" t="s">
        <v>127</v>
      </c>
      <c r="C36" s="308">
        <v>13349000</v>
      </c>
      <c r="D36" s="274">
        <v>5948100</v>
      </c>
      <c r="E36" s="274">
        <v>3667500</v>
      </c>
      <c r="F36" s="273">
        <f t="shared" si="1"/>
        <v>9615600</v>
      </c>
      <c r="G36" s="235">
        <f t="shared" si="5"/>
        <v>72.032361974679745</v>
      </c>
      <c r="H36" s="226">
        <f t="shared" si="2"/>
        <v>5948100</v>
      </c>
      <c r="I36" s="226">
        <f t="shared" si="2"/>
        <v>3667500</v>
      </c>
      <c r="J36" s="226">
        <f t="shared" si="2"/>
        <v>9615600</v>
      </c>
      <c r="K36" s="236">
        <f t="shared" si="6"/>
        <v>72.032361974679745</v>
      </c>
      <c r="L36" s="246"/>
      <c r="M36" s="323">
        <f t="shared" si="3"/>
        <v>3733400</v>
      </c>
      <c r="N36" s="286"/>
    </row>
    <row r="37" spans="1:14" ht="14.5" x14ac:dyDescent="0.25">
      <c r="A37" s="119"/>
      <c r="B37" s="232" t="s">
        <v>178</v>
      </c>
      <c r="C37" s="308"/>
      <c r="D37" s="276"/>
      <c r="E37" s="274"/>
      <c r="F37" s="273"/>
      <c r="G37" s="235"/>
      <c r="H37" s="226"/>
      <c r="I37" s="226"/>
      <c r="J37" s="226"/>
      <c r="K37" s="236"/>
      <c r="L37" s="246"/>
      <c r="M37" s="323">
        <f t="shared" si="3"/>
        <v>0</v>
      </c>
      <c r="N37" s="286"/>
    </row>
    <row r="38" spans="1:14" ht="14.5" x14ac:dyDescent="0.25">
      <c r="A38" s="119"/>
      <c r="B38" s="247" t="s">
        <v>179</v>
      </c>
      <c r="C38" s="308">
        <v>3000000</v>
      </c>
      <c r="D38" s="276">
        <v>1400000</v>
      </c>
      <c r="E38" s="274">
        <v>1600000</v>
      </c>
      <c r="F38" s="273">
        <f t="shared" si="1"/>
        <v>3000000</v>
      </c>
      <c r="G38" s="235">
        <f t="shared" si="5"/>
        <v>100</v>
      </c>
      <c r="H38" s="226">
        <f t="shared" si="2"/>
        <v>1400000</v>
      </c>
      <c r="I38" s="226">
        <f t="shared" si="2"/>
        <v>1600000</v>
      </c>
      <c r="J38" s="226">
        <f t="shared" si="2"/>
        <v>3000000</v>
      </c>
      <c r="K38" s="236">
        <f t="shared" si="6"/>
        <v>100</v>
      </c>
      <c r="L38" s="246"/>
      <c r="M38" s="323">
        <f t="shared" si="3"/>
        <v>0</v>
      </c>
      <c r="N38" s="286"/>
    </row>
    <row r="39" spans="1:14" ht="14" x14ac:dyDescent="0.25">
      <c r="A39" s="119"/>
      <c r="B39" s="232" t="s">
        <v>94</v>
      </c>
      <c r="C39" s="308"/>
      <c r="D39" s="233"/>
      <c r="E39" s="233"/>
      <c r="F39" s="273"/>
      <c r="G39" s="235"/>
      <c r="H39" s="226"/>
      <c r="I39" s="226"/>
      <c r="J39" s="226"/>
      <c r="K39" s="236"/>
      <c r="L39" s="246"/>
      <c r="M39" s="323">
        <f t="shared" si="3"/>
        <v>0</v>
      </c>
      <c r="N39" s="286"/>
    </row>
    <row r="40" spans="1:14" ht="14.5" x14ac:dyDescent="0.25">
      <c r="A40" s="119"/>
      <c r="B40" s="247" t="s">
        <v>68</v>
      </c>
      <c r="C40" s="308">
        <v>7004000</v>
      </c>
      <c r="D40" s="274">
        <v>3801500</v>
      </c>
      <c r="E40" s="274">
        <v>1595000</v>
      </c>
      <c r="F40" s="273">
        <f t="shared" si="1"/>
        <v>5396500</v>
      </c>
      <c r="G40" s="235">
        <f t="shared" si="5"/>
        <v>77.048829240434031</v>
      </c>
      <c r="H40" s="226">
        <f t="shared" si="2"/>
        <v>3801500</v>
      </c>
      <c r="I40" s="226">
        <f t="shared" si="2"/>
        <v>1595000</v>
      </c>
      <c r="J40" s="226">
        <f t="shared" si="2"/>
        <v>5396500</v>
      </c>
      <c r="K40" s="236">
        <f t="shared" si="6"/>
        <v>77.048829240434031</v>
      </c>
      <c r="L40" s="246"/>
      <c r="M40" s="323">
        <f t="shared" si="3"/>
        <v>1607500</v>
      </c>
      <c r="N40" s="286"/>
    </row>
    <row r="41" spans="1:14" ht="14" x14ac:dyDescent="0.25">
      <c r="A41" s="119"/>
      <c r="B41" s="232" t="s">
        <v>95</v>
      </c>
      <c r="C41" s="308"/>
      <c r="D41" s="233"/>
      <c r="E41" s="233"/>
      <c r="F41" s="273"/>
      <c r="G41" s="235"/>
      <c r="H41" s="226"/>
      <c r="I41" s="226"/>
      <c r="J41" s="226"/>
      <c r="K41" s="236"/>
      <c r="L41" s="246"/>
      <c r="M41" s="323">
        <f t="shared" si="3"/>
        <v>0</v>
      </c>
      <c r="N41" s="286"/>
    </row>
    <row r="42" spans="1:14" ht="14.5" x14ac:dyDescent="0.25">
      <c r="A42" s="119"/>
      <c r="B42" s="247" t="s">
        <v>17</v>
      </c>
      <c r="C42" s="308">
        <v>5810800</v>
      </c>
      <c r="D42" s="274">
        <v>4000000</v>
      </c>
      <c r="E42" s="274">
        <v>1810800</v>
      </c>
      <c r="F42" s="273">
        <f t="shared" si="1"/>
        <v>5810800</v>
      </c>
      <c r="G42" s="235">
        <f t="shared" si="5"/>
        <v>100</v>
      </c>
      <c r="H42" s="226">
        <f t="shared" si="2"/>
        <v>4000000</v>
      </c>
      <c r="I42" s="226">
        <f t="shared" si="2"/>
        <v>1810800</v>
      </c>
      <c r="J42" s="226">
        <f t="shared" si="2"/>
        <v>5810800</v>
      </c>
      <c r="K42" s="236">
        <f t="shared" si="6"/>
        <v>100</v>
      </c>
      <c r="L42" s="246"/>
      <c r="M42" s="323">
        <f t="shared" si="3"/>
        <v>0</v>
      </c>
      <c r="N42" s="286"/>
    </row>
    <row r="43" spans="1:14" ht="14" x14ac:dyDescent="0.25">
      <c r="A43" s="119"/>
      <c r="B43" s="232" t="s">
        <v>96</v>
      </c>
      <c r="C43" s="308"/>
      <c r="D43" s="233"/>
      <c r="E43" s="233"/>
      <c r="F43" s="273"/>
      <c r="G43" s="235"/>
      <c r="H43" s="226"/>
      <c r="I43" s="226"/>
      <c r="J43" s="226"/>
      <c r="K43" s="236"/>
      <c r="L43" s="246"/>
      <c r="M43" s="323">
        <f t="shared" si="3"/>
        <v>0</v>
      </c>
      <c r="N43" s="286"/>
    </row>
    <row r="44" spans="1:14" ht="28" x14ac:dyDescent="0.25">
      <c r="A44" s="119"/>
      <c r="B44" s="248" t="s">
        <v>180</v>
      </c>
      <c r="C44" s="308">
        <v>0</v>
      </c>
      <c r="D44" s="274">
        <v>0</v>
      </c>
      <c r="E44" s="274">
        <v>0</v>
      </c>
      <c r="F44" s="273">
        <f t="shared" si="1"/>
        <v>0</v>
      </c>
      <c r="G44" s="235"/>
      <c r="H44" s="226">
        <f t="shared" si="2"/>
        <v>0</v>
      </c>
      <c r="I44" s="226">
        <f t="shared" si="2"/>
        <v>0</v>
      </c>
      <c r="J44" s="226">
        <f t="shared" si="2"/>
        <v>0</v>
      </c>
      <c r="K44" s="236"/>
      <c r="L44" s="246"/>
      <c r="M44" s="323">
        <f t="shared" si="3"/>
        <v>0</v>
      </c>
      <c r="N44" s="286"/>
    </row>
    <row r="45" spans="1:14" ht="14" x14ac:dyDescent="0.25">
      <c r="A45" s="119"/>
      <c r="B45" s="232" t="s">
        <v>144</v>
      </c>
      <c r="C45" s="308"/>
      <c r="D45" s="233"/>
      <c r="E45" s="233"/>
      <c r="F45" s="273"/>
      <c r="G45" s="235"/>
      <c r="H45" s="226"/>
      <c r="I45" s="226"/>
      <c r="J45" s="226"/>
      <c r="K45" s="236"/>
      <c r="L45" s="246"/>
      <c r="M45" s="323">
        <f t="shared" si="3"/>
        <v>0</v>
      </c>
      <c r="N45" s="286"/>
    </row>
    <row r="46" spans="1:14" ht="14.5" x14ac:dyDescent="0.25">
      <c r="A46" s="119"/>
      <c r="B46" s="247" t="s">
        <v>181</v>
      </c>
      <c r="C46" s="308">
        <v>13900000</v>
      </c>
      <c r="D46" s="274">
        <v>8900000</v>
      </c>
      <c r="E46" s="274">
        <v>0</v>
      </c>
      <c r="F46" s="273">
        <f t="shared" si="1"/>
        <v>8900000</v>
      </c>
      <c r="G46" s="235">
        <f t="shared" si="5"/>
        <v>64.02877697841727</v>
      </c>
      <c r="H46" s="226">
        <f t="shared" si="2"/>
        <v>8900000</v>
      </c>
      <c r="I46" s="226">
        <f t="shared" si="2"/>
        <v>0</v>
      </c>
      <c r="J46" s="226">
        <f t="shared" si="2"/>
        <v>8900000</v>
      </c>
      <c r="K46" s="236">
        <f t="shared" si="6"/>
        <v>64.02877697841727</v>
      </c>
      <c r="L46" s="246"/>
      <c r="M46" s="323">
        <f t="shared" si="3"/>
        <v>5000000</v>
      </c>
      <c r="N46" s="286"/>
    </row>
    <row r="47" spans="1:14" ht="14" x14ac:dyDescent="0.25">
      <c r="A47" s="119"/>
      <c r="B47" s="232" t="s">
        <v>97</v>
      </c>
      <c r="C47" s="308"/>
      <c r="D47" s="233"/>
      <c r="E47" s="233"/>
      <c r="F47" s="273"/>
      <c r="G47" s="235"/>
      <c r="H47" s="226"/>
      <c r="I47" s="226"/>
      <c r="J47" s="226"/>
      <c r="K47" s="236"/>
      <c r="L47" s="246"/>
      <c r="M47" s="323">
        <f t="shared" si="3"/>
        <v>0</v>
      </c>
      <c r="N47" s="286"/>
    </row>
    <row r="48" spans="1:14" ht="28" x14ac:dyDescent="0.25">
      <c r="A48" s="119"/>
      <c r="B48" s="248" t="s">
        <v>182</v>
      </c>
      <c r="C48" s="308">
        <v>15950000</v>
      </c>
      <c r="D48" s="276">
        <v>9205000</v>
      </c>
      <c r="E48" s="276">
        <v>6050000</v>
      </c>
      <c r="F48" s="273">
        <f t="shared" si="1"/>
        <v>15255000</v>
      </c>
      <c r="G48" s="235">
        <f t="shared" si="5"/>
        <v>95.642633228840126</v>
      </c>
      <c r="H48" s="226">
        <f t="shared" si="2"/>
        <v>9205000</v>
      </c>
      <c r="I48" s="226">
        <f t="shared" si="2"/>
        <v>6050000</v>
      </c>
      <c r="J48" s="226">
        <f t="shared" si="2"/>
        <v>15255000</v>
      </c>
      <c r="K48" s="236">
        <f t="shared" si="6"/>
        <v>95.642633228840126</v>
      </c>
      <c r="L48" s="225"/>
      <c r="M48" s="323">
        <f t="shared" si="3"/>
        <v>695000</v>
      </c>
      <c r="N48" s="284"/>
    </row>
    <row r="49" spans="1:14" ht="14.5" x14ac:dyDescent="0.25">
      <c r="A49" s="119"/>
      <c r="B49" s="232" t="s">
        <v>116</v>
      </c>
      <c r="C49" s="308"/>
      <c r="D49" s="276"/>
      <c r="E49" s="276"/>
      <c r="F49" s="273"/>
      <c r="G49" s="235"/>
      <c r="H49" s="226"/>
      <c r="I49" s="226"/>
      <c r="J49" s="226"/>
      <c r="K49" s="236"/>
      <c r="L49" s="225"/>
      <c r="M49" s="323">
        <f t="shared" si="3"/>
        <v>0</v>
      </c>
      <c r="N49" s="284"/>
    </row>
    <row r="50" spans="1:14" ht="14.5" x14ac:dyDescent="0.25">
      <c r="A50" s="119"/>
      <c r="B50" s="248" t="s">
        <v>183</v>
      </c>
      <c r="C50" s="308">
        <v>555000</v>
      </c>
      <c r="D50" s="276">
        <v>555000</v>
      </c>
      <c r="E50" s="276">
        <v>0</v>
      </c>
      <c r="F50" s="273">
        <f>D50+E50</f>
        <v>555000</v>
      </c>
      <c r="G50" s="235">
        <f t="shared" si="5"/>
        <v>100</v>
      </c>
      <c r="H50" s="226">
        <f t="shared" ref="H50:J50" si="11">D50</f>
        <v>555000</v>
      </c>
      <c r="I50" s="226">
        <f t="shared" si="11"/>
        <v>0</v>
      </c>
      <c r="J50" s="226">
        <f t="shared" si="11"/>
        <v>555000</v>
      </c>
      <c r="K50" s="236">
        <f t="shared" ref="K50" si="12">J50/C50*100</f>
        <v>100</v>
      </c>
      <c r="L50" s="225"/>
      <c r="M50" s="323">
        <f t="shared" si="3"/>
        <v>0</v>
      </c>
      <c r="N50" s="284"/>
    </row>
    <row r="51" spans="1:14" ht="14.5" x14ac:dyDescent="0.3">
      <c r="A51" s="119"/>
      <c r="B51" s="188" t="s">
        <v>252</v>
      </c>
      <c r="C51" s="308"/>
      <c r="D51" s="276"/>
      <c r="E51" s="276"/>
      <c r="F51" s="273"/>
      <c r="G51" s="235"/>
      <c r="H51" s="226"/>
      <c r="I51" s="226"/>
      <c r="J51" s="226"/>
      <c r="K51" s="236"/>
      <c r="L51" s="225"/>
      <c r="M51" s="319"/>
      <c r="N51" s="284"/>
    </row>
    <row r="52" spans="1:14" ht="28" x14ac:dyDescent="0.25">
      <c r="A52" s="119"/>
      <c r="B52" s="234" t="s">
        <v>253</v>
      </c>
      <c r="C52" s="306">
        <f>C54</f>
        <v>10000000</v>
      </c>
      <c r="D52" s="276">
        <f>D54</f>
        <v>0</v>
      </c>
      <c r="E52" s="276">
        <f t="shared" ref="E52:M52" si="13">E54</f>
        <v>0</v>
      </c>
      <c r="F52" s="276">
        <f t="shared" si="13"/>
        <v>0</v>
      </c>
      <c r="G52" s="276">
        <f t="shared" si="13"/>
        <v>0</v>
      </c>
      <c r="H52" s="276">
        <f t="shared" si="13"/>
        <v>0</v>
      </c>
      <c r="I52" s="276">
        <f t="shared" si="13"/>
        <v>0</v>
      </c>
      <c r="J52" s="276">
        <f t="shared" si="13"/>
        <v>0</v>
      </c>
      <c r="K52" s="276">
        <f t="shared" si="13"/>
        <v>0</v>
      </c>
      <c r="L52" s="276">
        <f t="shared" si="13"/>
        <v>0</v>
      </c>
      <c r="M52" s="320">
        <f t="shared" si="13"/>
        <v>10000000</v>
      </c>
      <c r="N52" s="284"/>
    </row>
    <row r="53" spans="1:14" ht="14.5" x14ac:dyDescent="0.25">
      <c r="A53" s="119"/>
      <c r="B53" s="232" t="s">
        <v>254</v>
      </c>
      <c r="C53" s="308"/>
      <c r="D53" s="276"/>
      <c r="E53" s="276"/>
      <c r="F53" s="273"/>
      <c r="G53" s="235"/>
      <c r="H53" s="226"/>
      <c r="I53" s="226"/>
      <c r="J53" s="226"/>
      <c r="K53" s="236"/>
      <c r="L53" s="225"/>
      <c r="M53" s="319"/>
      <c r="N53" s="284"/>
    </row>
    <row r="54" spans="1:14" ht="14.5" x14ac:dyDescent="0.25">
      <c r="A54" s="119"/>
      <c r="B54" s="247" t="s">
        <v>255</v>
      </c>
      <c r="C54" s="308">
        <v>10000000</v>
      </c>
      <c r="D54" s="276">
        <v>0</v>
      </c>
      <c r="E54" s="276">
        <v>0</v>
      </c>
      <c r="F54" s="273">
        <f>D54+E54</f>
        <v>0</v>
      </c>
      <c r="G54" s="235">
        <f t="shared" ref="G54" si="14">F54/C54*100</f>
        <v>0</v>
      </c>
      <c r="H54" s="226">
        <f t="shared" ref="H54" si="15">D54</f>
        <v>0</v>
      </c>
      <c r="I54" s="226">
        <f t="shared" ref="I54" si="16">E54</f>
        <v>0</v>
      </c>
      <c r="J54" s="226">
        <f t="shared" ref="J54" si="17">F54</f>
        <v>0</v>
      </c>
      <c r="K54" s="236">
        <f t="shared" ref="K54" si="18">J54/C54*100</f>
        <v>0</v>
      </c>
      <c r="L54" s="225"/>
      <c r="M54" s="323">
        <f t="shared" ref="M54" si="19">C54-F54</f>
        <v>10000000</v>
      </c>
      <c r="N54" s="284"/>
    </row>
    <row r="55" spans="1:14" ht="14" x14ac:dyDescent="0.3">
      <c r="A55" s="223"/>
      <c r="B55" s="188" t="s">
        <v>98</v>
      </c>
      <c r="C55" s="308"/>
      <c r="D55" s="233"/>
      <c r="E55" s="233"/>
      <c r="F55" s="272"/>
      <c r="G55" s="229"/>
      <c r="H55" s="230"/>
      <c r="I55" s="230"/>
      <c r="J55" s="230"/>
      <c r="K55" s="236"/>
      <c r="L55" s="225"/>
      <c r="M55" s="319">
        <f t="shared" si="3"/>
        <v>0</v>
      </c>
      <c r="N55" s="284"/>
    </row>
    <row r="56" spans="1:14" ht="28" x14ac:dyDescent="0.25">
      <c r="A56" s="119"/>
      <c r="B56" s="234" t="s">
        <v>184</v>
      </c>
      <c r="C56" s="249">
        <f>SUM(C58+C60+C62)</f>
        <v>335196000</v>
      </c>
      <c r="D56" s="249">
        <f t="shared" ref="D56:E56" si="20">SUM(D58+D60+D62)</f>
        <v>276670584</v>
      </c>
      <c r="E56" s="249">
        <f t="shared" si="20"/>
        <v>27643000</v>
      </c>
      <c r="F56" s="272">
        <f t="shared" si="1"/>
        <v>304313584</v>
      </c>
      <c r="G56" s="229">
        <f t="shared" si="5"/>
        <v>90.786758791871023</v>
      </c>
      <c r="H56" s="230">
        <f t="shared" si="2"/>
        <v>276670584</v>
      </c>
      <c r="I56" s="230">
        <f t="shared" si="2"/>
        <v>27643000</v>
      </c>
      <c r="J56" s="230">
        <f t="shared" si="2"/>
        <v>304313584</v>
      </c>
      <c r="K56" s="231">
        <f t="shared" si="6"/>
        <v>90.786758791871023</v>
      </c>
      <c r="L56" s="250"/>
      <c r="M56" s="319">
        <f t="shared" si="3"/>
        <v>30882416</v>
      </c>
      <c r="N56" s="287"/>
    </row>
    <row r="57" spans="1:14" ht="14" x14ac:dyDescent="0.25">
      <c r="A57" s="119"/>
      <c r="B57" s="232" t="s">
        <v>146</v>
      </c>
      <c r="C57" s="310"/>
      <c r="D57" s="233"/>
      <c r="E57" s="233"/>
      <c r="F57" s="273"/>
      <c r="G57" s="235"/>
      <c r="H57" s="226"/>
      <c r="I57" s="226"/>
      <c r="J57" s="226"/>
      <c r="K57" s="236"/>
      <c r="L57" s="251"/>
      <c r="M57" s="319">
        <f t="shared" si="3"/>
        <v>0</v>
      </c>
      <c r="N57" s="286"/>
    </row>
    <row r="58" spans="1:14" ht="14.5" x14ac:dyDescent="0.25">
      <c r="A58" s="119"/>
      <c r="B58" s="247" t="s">
        <v>147</v>
      </c>
      <c r="C58" s="308">
        <v>996000</v>
      </c>
      <c r="D58" s="274">
        <v>990000</v>
      </c>
      <c r="E58" s="274">
        <v>0</v>
      </c>
      <c r="F58" s="273">
        <f t="shared" si="1"/>
        <v>990000</v>
      </c>
      <c r="G58" s="235">
        <f t="shared" si="5"/>
        <v>99.397590361445793</v>
      </c>
      <c r="H58" s="226">
        <f t="shared" si="2"/>
        <v>990000</v>
      </c>
      <c r="I58" s="226">
        <f t="shared" si="2"/>
        <v>0</v>
      </c>
      <c r="J58" s="226">
        <f t="shared" si="2"/>
        <v>990000</v>
      </c>
      <c r="K58" s="236">
        <f t="shared" si="6"/>
        <v>99.397590361445793</v>
      </c>
      <c r="L58" s="225"/>
      <c r="M58" s="323">
        <f t="shared" si="3"/>
        <v>6000</v>
      </c>
      <c r="N58" s="284"/>
    </row>
    <row r="59" spans="1:14" ht="14" x14ac:dyDescent="0.25">
      <c r="A59" s="119"/>
      <c r="B59" s="232" t="s">
        <v>99</v>
      </c>
      <c r="C59" s="308"/>
      <c r="D59" s="233"/>
      <c r="E59" s="233"/>
      <c r="F59" s="273"/>
      <c r="G59" s="235"/>
      <c r="H59" s="226"/>
      <c r="I59" s="226"/>
      <c r="J59" s="226"/>
      <c r="K59" s="236"/>
      <c r="L59" s="225"/>
      <c r="M59" s="323">
        <f t="shared" si="3"/>
        <v>0</v>
      </c>
      <c r="N59" s="284"/>
    </row>
    <row r="60" spans="1:14" ht="28" x14ac:dyDescent="0.25">
      <c r="A60" s="119"/>
      <c r="B60" s="240" t="s">
        <v>185</v>
      </c>
      <c r="C60" s="308">
        <v>19800000</v>
      </c>
      <c r="D60" s="277">
        <v>13680584</v>
      </c>
      <c r="E60" s="277">
        <v>1443000</v>
      </c>
      <c r="F60" s="273">
        <f t="shared" si="1"/>
        <v>15123584</v>
      </c>
      <c r="G60" s="235">
        <f t="shared" si="5"/>
        <v>76.381737373737366</v>
      </c>
      <c r="H60" s="226">
        <f t="shared" si="2"/>
        <v>13680584</v>
      </c>
      <c r="I60" s="226">
        <f t="shared" si="2"/>
        <v>1443000</v>
      </c>
      <c r="J60" s="226">
        <f t="shared" si="2"/>
        <v>15123584</v>
      </c>
      <c r="K60" s="236">
        <f t="shared" si="6"/>
        <v>76.381737373737366</v>
      </c>
      <c r="L60" s="251"/>
      <c r="M60" s="323">
        <f t="shared" si="3"/>
        <v>4676416</v>
      </c>
      <c r="N60" s="286"/>
    </row>
    <row r="61" spans="1:14" ht="14" x14ac:dyDescent="0.25">
      <c r="A61" s="119"/>
      <c r="B61" s="232" t="s">
        <v>100</v>
      </c>
      <c r="C61" s="308"/>
      <c r="D61" s="233"/>
      <c r="E61" s="233"/>
      <c r="F61" s="273"/>
      <c r="G61" s="235"/>
      <c r="H61" s="226"/>
      <c r="I61" s="226"/>
      <c r="J61" s="226"/>
      <c r="K61" s="236"/>
      <c r="L61" s="251"/>
      <c r="M61" s="323">
        <f t="shared" si="3"/>
        <v>0</v>
      </c>
      <c r="N61" s="286"/>
    </row>
    <row r="62" spans="1:14" ht="14.5" x14ac:dyDescent="0.25">
      <c r="A62" s="119"/>
      <c r="B62" s="239" t="s">
        <v>72</v>
      </c>
      <c r="C62" s="308">
        <v>314400000</v>
      </c>
      <c r="D62" s="274">
        <v>262000000</v>
      </c>
      <c r="E62" s="292">
        <v>26200000</v>
      </c>
      <c r="F62" s="273">
        <f t="shared" si="1"/>
        <v>288200000</v>
      </c>
      <c r="G62" s="235">
        <f t="shared" si="5"/>
        <v>91.666666666666657</v>
      </c>
      <c r="H62" s="226">
        <f t="shared" si="2"/>
        <v>262000000</v>
      </c>
      <c r="I62" s="226">
        <f t="shared" si="2"/>
        <v>26200000</v>
      </c>
      <c r="J62" s="226">
        <f t="shared" si="2"/>
        <v>288200000</v>
      </c>
      <c r="K62" s="236">
        <f t="shared" si="6"/>
        <v>91.666666666666657</v>
      </c>
      <c r="L62" s="225"/>
      <c r="M62" s="323">
        <f t="shared" si="3"/>
        <v>26200000</v>
      </c>
      <c r="N62" s="284"/>
    </row>
    <row r="63" spans="1:14" ht="14" x14ac:dyDescent="0.3">
      <c r="A63" s="119"/>
      <c r="B63" s="188" t="s">
        <v>101</v>
      </c>
      <c r="C63" s="308"/>
      <c r="D63" s="233"/>
      <c r="E63" s="233"/>
      <c r="F63" s="272"/>
      <c r="G63" s="229"/>
      <c r="H63" s="230"/>
      <c r="I63" s="230"/>
      <c r="J63" s="230"/>
      <c r="K63" s="236"/>
      <c r="L63" s="225"/>
      <c r="M63" s="319">
        <f t="shared" si="3"/>
        <v>0</v>
      </c>
      <c r="N63" s="284"/>
    </row>
    <row r="64" spans="1:14" ht="28" x14ac:dyDescent="0.25">
      <c r="A64" s="119"/>
      <c r="B64" s="252" t="s">
        <v>186</v>
      </c>
      <c r="C64" s="249">
        <f>SUM(C66+C68+C70)</f>
        <v>52580000</v>
      </c>
      <c r="D64" s="253">
        <f>SUM(D66+D68+D70)</f>
        <v>38536500</v>
      </c>
      <c r="E64" s="253">
        <f>SUM(E66:E70)</f>
        <v>8805000</v>
      </c>
      <c r="F64" s="272">
        <f t="shared" si="1"/>
        <v>47341500</v>
      </c>
      <c r="G64" s="229">
        <f t="shared" si="5"/>
        <v>90.03708634461772</v>
      </c>
      <c r="H64" s="230">
        <f t="shared" si="2"/>
        <v>38536500</v>
      </c>
      <c r="I64" s="230">
        <f t="shared" si="2"/>
        <v>8805000</v>
      </c>
      <c r="J64" s="230">
        <f t="shared" si="2"/>
        <v>47341500</v>
      </c>
      <c r="K64" s="231">
        <f t="shared" si="6"/>
        <v>90.03708634461772</v>
      </c>
      <c r="L64" s="254"/>
      <c r="M64" s="319">
        <f t="shared" si="3"/>
        <v>5238500</v>
      </c>
      <c r="N64" s="285"/>
    </row>
    <row r="65" spans="1:14" ht="14" x14ac:dyDescent="0.25">
      <c r="A65" s="119"/>
      <c r="B65" s="232" t="s">
        <v>102</v>
      </c>
      <c r="C65" s="249"/>
      <c r="D65" s="233"/>
      <c r="E65" s="233"/>
      <c r="F65" s="272"/>
      <c r="G65" s="229"/>
      <c r="H65" s="230"/>
      <c r="I65" s="230"/>
      <c r="J65" s="230"/>
      <c r="K65" s="236"/>
      <c r="L65" s="225"/>
      <c r="M65" s="319">
        <f t="shared" si="3"/>
        <v>0</v>
      </c>
      <c r="N65" s="284"/>
    </row>
    <row r="66" spans="1:14" ht="42" x14ac:dyDescent="0.25">
      <c r="A66" s="119"/>
      <c r="B66" s="255" t="s">
        <v>187</v>
      </c>
      <c r="C66" s="308">
        <v>43580000</v>
      </c>
      <c r="D66" s="278">
        <v>30686500</v>
      </c>
      <c r="E66" s="278">
        <v>7655000</v>
      </c>
      <c r="F66" s="273">
        <f t="shared" si="1"/>
        <v>38341500</v>
      </c>
      <c r="G66" s="235">
        <f t="shared" si="5"/>
        <v>87.97957778797614</v>
      </c>
      <c r="H66" s="226">
        <f t="shared" si="2"/>
        <v>30686500</v>
      </c>
      <c r="I66" s="226">
        <f t="shared" si="2"/>
        <v>7655000</v>
      </c>
      <c r="J66" s="226">
        <f t="shared" si="2"/>
        <v>38341500</v>
      </c>
      <c r="K66" s="236">
        <f t="shared" si="6"/>
        <v>87.97957778797614</v>
      </c>
      <c r="L66" s="225"/>
      <c r="M66" s="323">
        <f t="shared" si="3"/>
        <v>5238500</v>
      </c>
      <c r="N66" s="284"/>
    </row>
    <row r="67" spans="1:14" ht="14" x14ac:dyDescent="0.25">
      <c r="A67" s="119"/>
      <c r="B67" s="232" t="s">
        <v>103</v>
      </c>
      <c r="C67" s="308"/>
      <c r="D67" s="233"/>
      <c r="E67" s="233"/>
      <c r="F67" s="272"/>
      <c r="G67" s="229"/>
      <c r="H67" s="230"/>
      <c r="I67" s="230"/>
      <c r="J67" s="230"/>
      <c r="K67" s="236"/>
      <c r="L67" s="225"/>
      <c r="M67" s="323">
        <f t="shared" si="3"/>
        <v>0</v>
      </c>
      <c r="N67" s="284"/>
    </row>
    <row r="68" spans="1:14" ht="14" x14ac:dyDescent="0.25">
      <c r="A68" s="119"/>
      <c r="B68" s="247" t="s">
        <v>188</v>
      </c>
      <c r="C68" s="308">
        <v>3000000</v>
      </c>
      <c r="D68" s="278">
        <v>1850000</v>
      </c>
      <c r="E68" s="293">
        <v>1150000</v>
      </c>
      <c r="F68" s="273">
        <f t="shared" si="1"/>
        <v>3000000</v>
      </c>
      <c r="G68" s="235">
        <f t="shared" si="5"/>
        <v>100</v>
      </c>
      <c r="H68" s="226">
        <f t="shared" si="2"/>
        <v>1850000</v>
      </c>
      <c r="I68" s="226">
        <f t="shared" si="2"/>
        <v>1150000</v>
      </c>
      <c r="J68" s="226">
        <f t="shared" si="2"/>
        <v>3000000</v>
      </c>
      <c r="K68" s="236">
        <f t="shared" si="6"/>
        <v>100</v>
      </c>
      <c r="L68" s="225"/>
      <c r="M68" s="323">
        <f t="shared" si="3"/>
        <v>0</v>
      </c>
      <c r="N68" s="284"/>
    </row>
    <row r="69" spans="1:14" ht="14" x14ac:dyDescent="0.25">
      <c r="A69" s="119"/>
      <c r="B69" s="232" t="s">
        <v>118</v>
      </c>
      <c r="C69" s="308"/>
      <c r="D69" s="278"/>
      <c r="E69" s="293"/>
      <c r="F69" s="273"/>
      <c r="G69" s="235"/>
      <c r="H69" s="226"/>
      <c r="I69" s="226"/>
      <c r="J69" s="226"/>
      <c r="K69" s="236"/>
      <c r="L69" s="225"/>
      <c r="M69" s="323">
        <f t="shared" si="3"/>
        <v>0</v>
      </c>
      <c r="N69" s="284"/>
    </row>
    <row r="70" spans="1:14" ht="14" x14ac:dyDescent="0.25">
      <c r="A70" s="119"/>
      <c r="B70" s="247" t="s">
        <v>189</v>
      </c>
      <c r="C70" s="308">
        <v>6000000</v>
      </c>
      <c r="D70" s="278">
        <v>6000000</v>
      </c>
      <c r="E70" s="293">
        <v>0</v>
      </c>
      <c r="F70" s="273">
        <f>D70+E70</f>
        <v>6000000</v>
      </c>
      <c r="G70" s="235">
        <f t="shared" si="5"/>
        <v>100</v>
      </c>
      <c r="H70" s="226">
        <f t="shared" ref="H70" si="21">D70</f>
        <v>6000000</v>
      </c>
      <c r="I70" s="226">
        <f t="shared" ref="I70" si="22">E70</f>
        <v>0</v>
      </c>
      <c r="J70" s="226">
        <f t="shared" ref="J70" si="23">F70</f>
        <v>6000000</v>
      </c>
      <c r="K70" s="236">
        <f t="shared" ref="K70" si="24">J70/C70*100</f>
        <v>100</v>
      </c>
      <c r="L70" s="225"/>
      <c r="M70" s="323">
        <f t="shared" si="3"/>
        <v>0</v>
      </c>
      <c r="N70" s="284"/>
    </row>
    <row r="71" spans="1:14" ht="14" x14ac:dyDescent="0.25">
      <c r="A71" s="119"/>
      <c r="B71" s="247" t="s">
        <v>190</v>
      </c>
      <c r="C71" s="308"/>
      <c r="D71" s="233"/>
      <c r="E71" s="233"/>
      <c r="F71" s="272"/>
      <c r="G71" s="229"/>
      <c r="H71" s="230"/>
      <c r="I71" s="230"/>
      <c r="J71" s="230"/>
      <c r="K71" s="231"/>
      <c r="L71" s="225"/>
      <c r="M71" s="319">
        <f t="shared" si="3"/>
        <v>0</v>
      </c>
      <c r="N71" s="284"/>
    </row>
    <row r="72" spans="1:14" ht="28" x14ac:dyDescent="0.25">
      <c r="A72" s="227">
        <v>2</v>
      </c>
      <c r="B72" s="256" t="s">
        <v>191</v>
      </c>
      <c r="C72" s="249">
        <f>C74</f>
        <v>2750000</v>
      </c>
      <c r="D72" s="253">
        <f t="shared" ref="D72:E72" si="25">D74</f>
        <v>2750000</v>
      </c>
      <c r="E72" s="253">
        <f t="shared" si="25"/>
        <v>0</v>
      </c>
      <c r="F72" s="272">
        <f t="shared" si="1"/>
        <v>2750000</v>
      </c>
      <c r="G72" s="229">
        <f t="shared" si="5"/>
        <v>100</v>
      </c>
      <c r="H72" s="230">
        <f t="shared" si="2"/>
        <v>2750000</v>
      </c>
      <c r="I72" s="230">
        <f t="shared" si="2"/>
        <v>0</v>
      </c>
      <c r="J72" s="230">
        <f t="shared" si="2"/>
        <v>2750000</v>
      </c>
      <c r="K72" s="231">
        <f t="shared" si="6"/>
        <v>100</v>
      </c>
      <c r="L72" s="231">
        <f>K72</f>
        <v>100</v>
      </c>
      <c r="M72" s="319">
        <f t="shared" si="3"/>
        <v>0</v>
      </c>
      <c r="N72" s="285"/>
    </row>
    <row r="73" spans="1:14" ht="14" x14ac:dyDescent="0.25">
      <c r="A73" s="119"/>
      <c r="B73" s="247" t="s">
        <v>104</v>
      </c>
      <c r="C73" s="249"/>
      <c r="D73" s="233"/>
      <c r="E73" s="233"/>
      <c r="F73" s="272"/>
      <c r="G73" s="229"/>
      <c r="H73" s="230"/>
      <c r="I73" s="230"/>
      <c r="J73" s="230"/>
      <c r="K73" s="231"/>
      <c r="L73" s="225"/>
      <c r="M73" s="319">
        <f t="shared" si="3"/>
        <v>0</v>
      </c>
      <c r="N73" s="284"/>
    </row>
    <row r="74" spans="1:14" ht="42" x14ac:dyDescent="0.25">
      <c r="A74" s="119"/>
      <c r="B74" s="257" t="s">
        <v>192</v>
      </c>
      <c r="C74" s="249">
        <f>SUM(C76+C78)</f>
        <v>2750000</v>
      </c>
      <c r="D74" s="258">
        <f t="shared" ref="D74:E74" si="26">SUM(D76+D78)</f>
        <v>2750000</v>
      </c>
      <c r="E74" s="258">
        <f t="shared" si="26"/>
        <v>0</v>
      </c>
      <c r="F74" s="272">
        <f t="shared" si="1"/>
        <v>2750000</v>
      </c>
      <c r="G74" s="229">
        <f t="shared" si="5"/>
        <v>100</v>
      </c>
      <c r="H74" s="230">
        <f t="shared" si="2"/>
        <v>2750000</v>
      </c>
      <c r="I74" s="230">
        <f t="shared" si="2"/>
        <v>0</v>
      </c>
      <c r="J74" s="230">
        <f t="shared" si="2"/>
        <v>2750000</v>
      </c>
      <c r="K74" s="231">
        <f t="shared" si="6"/>
        <v>100</v>
      </c>
      <c r="L74" s="254"/>
      <c r="M74" s="319">
        <f t="shared" si="3"/>
        <v>0</v>
      </c>
      <c r="N74" s="285"/>
    </row>
    <row r="75" spans="1:14" ht="14" x14ac:dyDescent="0.25">
      <c r="A75" s="119"/>
      <c r="B75" s="247" t="s">
        <v>105</v>
      </c>
      <c r="C75" s="310"/>
      <c r="D75" s="233"/>
      <c r="E75" s="233"/>
      <c r="F75" s="273"/>
      <c r="G75" s="235"/>
      <c r="H75" s="226"/>
      <c r="I75" s="226"/>
      <c r="J75" s="226"/>
      <c r="K75" s="236"/>
      <c r="L75" s="225"/>
      <c r="M75" s="319">
        <f t="shared" si="3"/>
        <v>0</v>
      </c>
      <c r="N75" s="284"/>
    </row>
    <row r="76" spans="1:14" ht="28" x14ac:dyDescent="0.25">
      <c r="A76" s="119"/>
      <c r="B76" s="240" t="s">
        <v>193</v>
      </c>
      <c r="C76" s="308">
        <v>1000000</v>
      </c>
      <c r="D76" s="274">
        <v>1000000</v>
      </c>
      <c r="E76" s="274">
        <v>0</v>
      </c>
      <c r="F76" s="273">
        <f t="shared" si="1"/>
        <v>1000000</v>
      </c>
      <c r="G76" s="235">
        <f t="shared" si="5"/>
        <v>100</v>
      </c>
      <c r="H76" s="226">
        <f t="shared" si="2"/>
        <v>1000000</v>
      </c>
      <c r="I76" s="226">
        <f t="shared" si="2"/>
        <v>0</v>
      </c>
      <c r="J76" s="226">
        <f t="shared" si="2"/>
        <v>1000000</v>
      </c>
      <c r="K76" s="236">
        <f t="shared" si="6"/>
        <v>100</v>
      </c>
      <c r="L76" s="225"/>
      <c r="M76" s="323">
        <f t="shared" si="3"/>
        <v>0</v>
      </c>
      <c r="N76" s="284"/>
    </row>
    <row r="77" spans="1:14" ht="14" x14ac:dyDescent="0.25">
      <c r="A77" s="119"/>
      <c r="B77" s="247" t="s">
        <v>106</v>
      </c>
      <c r="C77" s="308"/>
      <c r="D77" s="233"/>
      <c r="E77" s="233"/>
      <c r="F77" s="273">
        <f t="shared" si="1"/>
        <v>0</v>
      </c>
      <c r="G77" s="235"/>
      <c r="H77" s="226">
        <f t="shared" si="2"/>
        <v>0</v>
      </c>
      <c r="I77" s="226">
        <f t="shared" si="2"/>
        <v>0</v>
      </c>
      <c r="J77" s="226">
        <f t="shared" si="2"/>
        <v>0</v>
      </c>
      <c r="K77" s="236"/>
      <c r="L77" s="225"/>
      <c r="M77" s="323">
        <f t="shared" si="3"/>
        <v>0</v>
      </c>
      <c r="N77" s="284"/>
    </row>
    <row r="78" spans="1:14" ht="28" x14ac:dyDescent="0.25">
      <c r="A78" s="119"/>
      <c r="B78" s="240" t="s">
        <v>194</v>
      </c>
      <c r="C78" s="308">
        <v>1750000</v>
      </c>
      <c r="D78" s="274">
        <v>1750000</v>
      </c>
      <c r="E78" s="274">
        <v>0</v>
      </c>
      <c r="F78" s="273">
        <f t="shared" si="1"/>
        <v>1750000</v>
      </c>
      <c r="G78" s="235">
        <f t="shared" si="5"/>
        <v>100</v>
      </c>
      <c r="H78" s="226">
        <f t="shared" si="2"/>
        <v>1750000</v>
      </c>
      <c r="I78" s="226">
        <f t="shared" si="2"/>
        <v>0</v>
      </c>
      <c r="J78" s="226">
        <f t="shared" si="2"/>
        <v>1750000</v>
      </c>
      <c r="K78" s="236">
        <f t="shared" si="6"/>
        <v>100</v>
      </c>
      <c r="L78" s="225"/>
      <c r="M78" s="323">
        <f t="shared" si="3"/>
        <v>0</v>
      </c>
      <c r="N78" s="284"/>
    </row>
    <row r="79" spans="1:14" ht="14" x14ac:dyDescent="0.25">
      <c r="A79" s="119"/>
      <c r="B79" s="259" t="s">
        <v>195</v>
      </c>
      <c r="C79" s="308"/>
      <c r="D79" s="233"/>
      <c r="E79" s="233"/>
      <c r="F79" s="272"/>
      <c r="G79" s="229"/>
      <c r="H79" s="230"/>
      <c r="I79" s="230"/>
      <c r="J79" s="230"/>
      <c r="K79" s="231"/>
      <c r="L79" s="225"/>
      <c r="M79" s="319">
        <f t="shared" si="3"/>
        <v>0</v>
      </c>
      <c r="N79" s="284"/>
    </row>
    <row r="80" spans="1:14" ht="28" x14ac:dyDescent="0.25">
      <c r="A80" s="227">
        <v>3</v>
      </c>
      <c r="B80" s="257" t="s">
        <v>196</v>
      </c>
      <c r="C80" s="249">
        <f>C82+C86</f>
        <v>15995000</v>
      </c>
      <c r="D80" s="258">
        <f t="shared" ref="D80:E80" si="27">D82+D86</f>
        <v>14195000</v>
      </c>
      <c r="E80" s="258">
        <f t="shared" si="27"/>
        <v>1800000</v>
      </c>
      <c r="F80" s="272">
        <f t="shared" si="1"/>
        <v>15995000</v>
      </c>
      <c r="G80" s="229">
        <f t="shared" si="5"/>
        <v>100</v>
      </c>
      <c r="H80" s="230">
        <f t="shared" si="2"/>
        <v>14195000</v>
      </c>
      <c r="I80" s="230">
        <f t="shared" si="2"/>
        <v>1800000</v>
      </c>
      <c r="J80" s="230">
        <f t="shared" si="2"/>
        <v>15995000</v>
      </c>
      <c r="K80" s="231">
        <f t="shared" si="6"/>
        <v>100</v>
      </c>
      <c r="L80" s="231">
        <f>K80</f>
        <v>100</v>
      </c>
      <c r="M80" s="319">
        <f t="shared" si="3"/>
        <v>0</v>
      </c>
      <c r="N80" s="285"/>
    </row>
    <row r="81" spans="1:14" ht="14" x14ac:dyDescent="0.25">
      <c r="A81" s="119"/>
      <c r="B81" s="247" t="s">
        <v>107</v>
      </c>
      <c r="C81" s="249"/>
      <c r="D81" s="233"/>
      <c r="E81" s="233"/>
      <c r="F81" s="272"/>
      <c r="G81" s="229"/>
      <c r="H81" s="230"/>
      <c r="I81" s="230"/>
      <c r="J81" s="230"/>
      <c r="K81" s="231"/>
      <c r="L81" s="225"/>
      <c r="M81" s="319">
        <f t="shared" ref="M81:M114" si="28">C81-F81</f>
        <v>0</v>
      </c>
      <c r="N81" s="284"/>
    </row>
    <row r="82" spans="1:14" ht="14" x14ac:dyDescent="0.25">
      <c r="A82" s="119"/>
      <c r="B82" s="241" t="s">
        <v>197</v>
      </c>
      <c r="C82" s="249">
        <f>C84</f>
        <v>5995000</v>
      </c>
      <c r="D82" s="253">
        <f>SUM(D84)</f>
        <v>5995000</v>
      </c>
      <c r="E82" s="253">
        <f t="shared" ref="E82" si="29">E84</f>
        <v>0</v>
      </c>
      <c r="F82" s="272">
        <f t="shared" si="1"/>
        <v>5995000</v>
      </c>
      <c r="G82" s="229">
        <f t="shared" si="5"/>
        <v>100</v>
      </c>
      <c r="H82" s="230">
        <f t="shared" si="2"/>
        <v>5995000</v>
      </c>
      <c r="I82" s="230">
        <f t="shared" si="2"/>
        <v>0</v>
      </c>
      <c r="J82" s="230">
        <f t="shared" si="2"/>
        <v>5995000</v>
      </c>
      <c r="K82" s="231">
        <f t="shared" si="6"/>
        <v>100</v>
      </c>
      <c r="L82" s="254"/>
      <c r="M82" s="319">
        <f t="shared" si="28"/>
        <v>0</v>
      </c>
      <c r="N82" s="285"/>
    </row>
    <row r="83" spans="1:14" ht="14" x14ac:dyDescent="0.25">
      <c r="A83" s="119"/>
      <c r="B83" s="247" t="s">
        <v>108</v>
      </c>
      <c r="C83" s="310"/>
      <c r="D83" s="233"/>
      <c r="E83" s="233"/>
      <c r="F83" s="273"/>
      <c r="G83" s="235"/>
      <c r="H83" s="226"/>
      <c r="I83" s="226"/>
      <c r="J83" s="226"/>
      <c r="K83" s="236"/>
      <c r="L83" s="225"/>
      <c r="M83" s="319">
        <f t="shared" si="28"/>
        <v>0</v>
      </c>
      <c r="N83" s="284"/>
    </row>
    <row r="84" spans="1:14" ht="28" x14ac:dyDescent="0.25">
      <c r="A84" s="119"/>
      <c r="B84" s="240" t="s">
        <v>198</v>
      </c>
      <c r="C84" s="308">
        <v>5995000</v>
      </c>
      <c r="D84" s="276">
        <v>5995000</v>
      </c>
      <c r="E84" s="274">
        <v>0</v>
      </c>
      <c r="F84" s="273">
        <f t="shared" si="1"/>
        <v>5995000</v>
      </c>
      <c r="G84" s="235">
        <f t="shared" si="5"/>
        <v>100</v>
      </c>
      <c r="H84" s="226">
        <f t="shared" si="2"/>
        <v>5995000</v>
      </c>
      <c r="I84" s="226">
        <f t="shared" si="2"/>
        <v>0</v>
      </c>
      <c r="J84" s="226">
        <f t="shared" si="2"/>
        <v>5995000</v>
      </c>
      <c r="K84" s="236">
        <f t="shared" si="6"/>
        <v>100</v>
      </c>
      <c r="L84" s="225"/>
      <c r="M84" s="319">
        <f t="shared" si="28"/>
        <v>0</v>
      </c>
      <c r="N84" s="284"/>
    </row>
    <row r="85" spans="1:14" ht="14" x14ac:dyDescent="0.25">
      <c r="A85" s="119"/>
      <c r="B85" s="247" t="s">
        <v>199</v>
      </c>
      <c r="C85" s="308"/>
      <c r="D85" s="233"/>
      <c r="E85" s="233"/>
      <c r="F85" s="273"/>
      <c r="G85" s="235"/>
      <c r="H85" s="226"/>
      <c r="I85" s="226"/>
      <c r="J85" s="226"/>
      <c r="K85" s="236"/>
      <c r="L85" s="225"/>
      <c r="M85" s="319">
        <f t="shared" si="28"/>
        <v>0</v>
      </c>
      <c r="N85" s="284"/>
    </row>
    <row r="86" spans="1:14" ht="28" x14ac:dyDescent="0.25">
      <c r="A86" s="119"/>
      <c r="B86" s="256" t="s">
        <v>200</v>
      </c>
      <c r="C86" s="249">
        <f>C88</f>
        <v>10000000</v>
      </c>
      <c r="D86" s="253">
        <f t="shared" ref="D86:E86" si="30">D88</f>
        <v>8200000</v>
      </c>
      <c r="E86" s="253">
        <f t="shared" si="30"/>
        <v>1800000</v>
      </c>
      <c r="F86" s="272">
        <f t="shared" si="1"/>
        <v>10000000</v>
      </c>
      <c r="G86" s="229">
        <f t="shared" si="5"/>
        <v>100</v>
      </c>
      <c r="H86" s="230">
        <f t="shared" si="2"/>
        <v>8200000</v>
      </c>
      <c r="I86" s="230">
        <f t="shared" si="2"/>
        <v>1800000</v>
      </c>
      <c r="J86" s="230">
        <f t="shared" si="2"/>
        <v>10000000</v>
      </c>
      <c r="K86" s="231">
        <f t="shared" si="6"/>
        <v>100</v>
      </c>
      <c r="L86" s="254"/>
      <c r="M86" s="319">
        <f t="shared" si="28"/>
        <v>0</v>
      </c>
      <c r="N86" s="285"/>
    </row>
    <row r="87" spans="1:14" ht="14" x14ac:dyDescent="0.25">
      <c r="A87" s="119"/>
      <c r="B87" s="247" t="s">
        <v>201</v>
      </c>
      <c r="C87" s="310"/>
      <c r="D87" s="233"/>
      <c r="E87" s="233"/>
      <c r="F87" s="273"/>
      <c r="G87" s="235"/>
      <c r="H87" s="226"/>
      <c r="I87" s="226"/>
      <c r="J87" s="226"/>
      <c r="K87" s="236"/>
      <c r="L87" s="225"/>
      <c r="M87" s="319">
        <f t="shared" si="28"/>
        <v>0</v>
      </c>
      <c r="N87" s="284"/>
    </row>
    <row r="88" spans="1:14" ht="28" x14ac:dyDescent="0.25">
      <c r="A88" s="119"/>
      <c r="B88" s="240" t="s">
        <v>120</v>
      </c>
      <c r="C88" s="308">
        <v>10000000</v>
      </c>
      <c r="D88" s="276">
        <v>8200000</v>
      </c>
      <c r="E88" s="277">
        <v>1800000</v>
      </c>
      <c r="F88" s="273">
        <f t="shared" si="1"/>
        <v>10000000</v>
      </c>
      <c r="G88" s="235">
        <f t="shared" si="5"/>
        <v>100</v>
      </c>
      <c r="H88" s="226">
        <f t="shared" si="2"/>
        <v>8200000</v>
      </c>
      <c r="I88" s="226">
        <f t="shared" si="2"/>
        <v>1800000</v>
      </c>
      <c r="J88" s="226">
        <f t="shared" si="2"/>
        <v>10000000</v>
      </c>
      <c r="K88" s="236">
        <f t="shared" si="6"/>
        <v>100</v>
      </c>
      <c r="L88" s="225"/>
      <c r="M88" s="319">
        <f t="shared" si="28"/>
        <v>0</v>
      </c>
      <c r="N88" s="284"/>
    </row>
    <row r="89" spans="1:14" ht="14" x14ac:dyDescent="0.25">
      <c r="A89" s="119"/>
      <c r="B89" s="259" t="s">
        <v>202</v>
      </c>
      <c r="C89" s="308"/>
      <c r="D89" s="233"/>
      <c r="E89" s="233"/>
      <c r="F89" s="272"/>
      <c r="G89" s="229"/>
      <c r="H89" s="230"/>
      <c r="I89" s="230"/>
      <c r="J89" s="230"/>
      <c r="K89" s="231"/>
      <c r="L89" s="225"/>
      <c r="M89" s="319">
        <f t="shared" si="28"/>
        <v>0</v>
      </c>
      <c r="N89" s="284"/>
    </row>
    <row r="90" spans="1:14" ht="28" x14ac:dyDescent="0.25">
      <c r="A90" s="227">
        <v>4</v>
      </c>
      <c r="B90" s="257" t="s">
        <v>203</v>
      </c>
      <c r="C90" s="249">
        <f>C92</f>
        <v>27600000</v>
      </c>
      <c r="D90" s="258">
        <f t="shared" ref="D90:E90" si="31">D92</f>
        <v>22200000</v>
      </c>
      <c r="E90" s="258">
        <f t="shared" si="31"/>
        <v>1800000</v>
      </c>
      <c r="F90" s="272">
        <f t="shared" ref="F90:F114" si="32">D90+E90</f>
        <v>24000000</v>
      </c>
      <c r="G90" s="229">
        <f t="shared" ref="G90:G114" si="33">F90/C90*100</f>
        <v>86.956521739130437</v>
      </c>
      <c r="H90" s="230">
        <f t="shared" ref="H90:J114" si="34">D90</f>
        <v>22200000</v>
      </c>
      <c r="I90" s="230">
        <f t="shared" si="34"/>
        <v>1800000</v>
      </c>
      <c r="J90" s="230">
        <f t="shared" si="34"/>
        <v>24000000</v>
      </c>
      <c r="K90" s="231">
        <f t="shared" si="6"/>
        <v>86.956521739130437</v>
      </c>
      <c r="L90" s="231">
        <f>K90</f>
        <v>86.956521739130437</v>
      </c>
      <c r="M90" s="319">
        <f t="shared" si="28"/>
        <v>3600000</v>
      </c>
      <c r="N90" s="285"/>
    </row>
    <row r="91" spans="1:14" ht="14" x14ac:dyDescent="0.25">
      <c r="A91" s="119"/>
      <c r="B91" s="247" t="s">
        <v>109</v>
      </c>
      <c r="C91" s="249"/>
      <c r="D91" s="233"/>
      <c r="E91" s="233"/>
      <c r="F91" s="272"/>
      <c r="G91" s="229"/>
      <c r="H91" s="230"/>
      <c r="I91" s="230"/>
      <c r="J91" s="230"/>
      <c r="K91" s="231"/>
      <c r="L91" s="225"/>
      <c r="M91" s="319">
        <f t="shared" si="28"/>
        <v>0</v>
      </c>
      <c r="N91" s="284"/>
    </row>
    <row r="92" spans="1:14" ht="28" x14ac:dyDescent="0.25">
      <c r="A92" s="119"/>
      <c r="B92" s="256" t="s">
        <v>204</v>
      </c>
      <c r="C92" s="249">
        <f>SUM(C94)</f>
        <v>27600000</v>
      </c>
      <c r="D92" s="253">
        <f t="shared" ref="D92:E92" si="35">SUM(D94)</f>
        <v>22200000</v>
      </c>
      <c r="E92" s="253">
        <f t="shared" si="35"/>
        <v>1800000</v>
      </c>
      <c r="F92" s="272">
        <f t="shared" si="32"/>
        <v>24000000</v>
      </c>
      <c r="G92" s="229">
        <f t="shared" si="33"/>
        <v>86.956521739130437</v>
      </c>
      <c r="H92" s="230">
        <f t="shared" si="34"/>
        <v>22200000</v>
      </c>
      <c r="I92" s="230">
        <f t="shared" si="34"/>
        <v>1800000</v>
      </c>
      <c r="J92" s="230">
        <f t="shared" si="34"/>
        <v>24000000</v>
      </c>
      <c r="K92" s="231">
        <f t="shared" ref="K92:K114" si="36">J92/C92*100</f>
        <v>86.956521739130437</v>
      </c>
      <c r="L92" s="254"/>
      <c r="M92" s="319">
        <f t="shared" si="28"/>
        <v>3600000</v>
      </c>
      <c r="N92" s="285"/>
    </row>
    <row r="93" spans="1:14" ht="14" x14ac:dyDescent="0.25">
      <c r="A93" s="119"/>
      <c r="B93" s="247" t="s">
        <v>108</v>
      </c>
      <c r="C93" s="310"/>
      <c r="D93" s="233"/>
      <c r="E93" s="233"/>
      <c r="F93" s="273"/>
      <c r="G93" s="235"/>
      <c r="H93" s="226"/>
      <c r="I93" s="226"/>
      <c r="J93" s="226"/>
      <c r="K93" s="236"/>
      <c r="L93" s="225"/>
      <c r="M93" s="319">
        <f t="shared" si="28"/>
        <v>0</v>
      </c>
      <c r="N93" s="284"/>
    </row>
    <row r="94" spans="1:14" ht="42" x14ac:dyDescent="0.25">
      <c r="A94" s="119"/>
      <c r="B94" s="240" t="s">
        <v>205</v>
      </c>
      <c r="C94" s="308">
        <v>27600000</v>
      </c>
      <c r="D94" s="274">
        <v>22200000</v>
      </c>
      <c r="E94" s="274">
        <v>1800000</v>
      </c>
      <c r="F94" s="273">
        <f t="shared" si="32"/>
        <v>24000000</v>
      </c>
      <c r="G94" s="235">
        <f t="shared" si="33"/>
        <v>86.956521739130437</v>
      </c>
      <c r="H94" s="226">
        <f t="shared" si="34"/>
        <v>22200000</v>
      </c>
      <c r="I94" s="226">
        <f t="shared" si="34"/>
        <v>1800000</v>
      </c>
      <c r="J94" s="226">
        <f t="shared" si="34"/>
        <v>24000000</v>
      </c>
      <c r="K94" s="236">
        <f t="shared" si="36"/>
        <v>86.956521739130437</v>
      </c>
      <c r="L94" s="225"/>
      <c r="M94" s="323">
        <f t="shared" si="28"/>
        <v>3600000</v>
      </c>
      <c r="N94" s="284"/>
    </row>
    <row r="95" spans="1:14" ht="14" x14ac:dyDescent="0.25">
      <c r="A95" s="119"/>
      <c r="B95" s="259" t="s">
        <v>206</v>
      </c>
      <c r="C95" s="308"/>
      <c r="D95" s="233"/>
      <c r="E95" s="233"/>
      <c r="F95" s="272"/>
      <c r="G95" s="229"/>
      <c r="H95" s="230"/>
      <c r="I95" s="230"/>
      <c r="J95" s="230"/>
      <c r="K95" s="231"/>
      <c r="L95" s="225"/>
      <c r="M95" s="319">
        <f t="shared" si="28"/>
        <v>0</v>
      </c>
      <c r="N95" s="284"/>
    </row>
    <row r="96" spans="1:14" ht="28" x14ac:dyDescent="0.25">
      <c r="A96" s="227">
        <v>5</v>
      </c>
      <c r="B96" s="257" t="s">
        <v>207</v>
      </c>
      <c r="C96" s="249">
        <f>SUM(C98)</f>
        <v>63060000</v>
      </c>
      <c r="D96" s="258">
        <f t="shared" ref="D96:E96" si="37">SUM(D98)</f>
        <v>52710000</v>
      </c>
      <c r="E96" s="258">
        <f t="shared" si="37"/>
        <v>9750000</v>
      </c>
      <c r="F96" s="272">
        <f t="shared" si="32"/>
        <v>62460000</v>
      </c>
      <c r="G96" s="229">
        <f t="shared" si="33"/>
        <v>99.048525214081835</v>
      </c>
      <c r="H96" s="230">
        <f t="shared" si="34"/>
        <v>52710000</v>
      </c>
      <c r="I96" s="230">
        <f t="shared" si="34"/>
        <v>9750000</v>
      </c>
      <c r="J96" s="230">
        <f t="shared" si="34"/>
        <v>62460000</v>
      </c>
      <c r="K96" s="231">
        <f t="shared" si="36"/>
        <v>99.048525214081835</v>
      </c>
      <c r="L96" s="260">
        <f>K96</f>
        <v>99.048525214081835</v>
      </c>
      <c r="M96" s="319">
        <f t="shared" si="28"/>
        <v>600000</v>
      </c>
      <c r="N96" s="285"/>
    </row>
    <row r="97" spans="1:14" ht="14" x14ac:dyDescent="0.25">
      <c r="A97" s="119"/>
      <c r="B97" s="247" t="s">
        <v>111</v>
      </c>
      <c r="C97" s="249"/>
      <c r="D97" s="233"/>
      <c r="E97" s="233"/>
      <c r="F97" s="272"/>
      <c r="G97" s="229"/>
      <c r="H97" s="230"/>
      <c r="I97" s="230"/>
      <c r="J97" s="230"/>
      <c r="K97" s="231"/>
      <c r="L97" s="225"/>
      <c r="M97" s="319">
        <f t="shared" si="28"/>
        <v>0</v>
      </c>
      <c r="N97" s="284"/>
    </row>
    <row r="98" spans="1:14" ht="28" x14ac:dyDescent="0.25">
      <c r="A98" s="119"/>
      <c r="B98" s="256" t="s">
        <v>208</v>
      </c>
      <c r="C98" s="249">
        <f>SUM(C100:C102)</f>
        <v>63060000</v>
      </c>
      <c r="D98" s="253">
        <f t="shared" ref="D98:E98" si="38">SUM(D100:D102)</f>
        <v>52710000</v>
      </c>
      <c r="E98" s="253">
        <f t="shared" si="38"/>
        <v>9750000</v>
      </c>
      <c r="F98" s="272">
        <f t="shared" si="32"/>
        <v>62460000</v>
      </c>
      <c r="G98" s="229">
        <f t="shared" si="33"/>
        <v>99.048525214081835</v>
      </c>
      <c r="H98" s="230">
        <f t="shared" si="34"/>
        <v>52710000</v>
      </c>
      <c r="I98" s="230">
        <f t="shared" si="34"/>
        <v>9750000</v>
      </c>
      <c r="J98" s="230">
        <f t="shared" si="34"/>
        <v>62460000</v>
      </c>
      <c r="K98" s="231">
        <f t="shared" si="36"/>
        <v>99.048525214081835</v>
      </c>
      <c r="L98" s="254"/>
      <c r="M98" s="319">
        <f t="shared" si="28"/>
        <v>600000</v>
      </c>
      <c r="N98" s="285"/>
    </row>
    <row r="99" spans="1:14" ht="14" x14ac:dyDescent="0.25">
      <c r="A99" s="119"/>
      <c r="B99" s="247" t="s">
        <v>112</v>
      </c>
      <c r="C99" s="249"/>
      <c r="D99" s="233"/>
      <c r="E99" s="233"/>
      <c r="F99" s="272"/>
      <c r="G99" s="229"/>
      <c r="H99" s="230"/>
      <c r="I99" s="230"/>
      <c r="J99" s="230"/>
      <c r="K99" s="231"/>
      <c r="L99" s="225"/>
      <c r="M99" s="319">
        <f t="shared" si="28"/>
        <v>0</v>
      </c>
      <c r="N99" s="284"/>
    </row>
    <row r="100" spans="1:14" ht="14.5" x14ac:dyDescent="0.25">
      <c r="A100" s="119"/>
      <c r="B100" s="239" t="s">
        <v>209</v>
      </c>
      <c r="C100" s="308">
        <v>58560000</v>
      </c>
      <c r="D100" s="276">
        <v>50460000</v>
      </c>
      <c r="E100" s="274">
        <v>7500000</v>
      </c>
      <c r="F100" s="273">
        <f t="shared" si="32"/>
        <v>57960000</v>
      </c>
      <c r="G100" s="235">
        <f t="shared" si="33"/>
        <v>98.97540983606558</v>
      </c>
      <c r="H100" s="226">
        <f t="shared" si="34"/>
        <v>50460000</v>
      </c>
      <c r="I100" s="226">
        <f t="shared" si="34"/>
        <v>7500000</v>
      </c>
      <c r="J100" s="226">
        <f t="shared" si="34"/>
        <v>57960000</v>
      </c>
      <c r="K100" s="236">
        <f t="shared" si="36"/>
        <v>98.97540983606558</v>
      </c>
      <c r="L100" s="225"/>
      <c r="M100" s="323">
        <f t="shared" si="28"/>
        <v>600000</v>
      </c>
      <c r="N100" s="284"/>
    </row>
    <row r="101" spans="1:14" ht="14" x14ac:dyDescent="0.25">
      <c r="A101" s="119"/>
      <c r="B101" s="247" t="s">
        <v>113</v>
      </c>
      <c r="C101" s="308"/>
      <c r="D101" s="233"/>
      <c r="E101" s="233"/>
      <c r="F101" s="273"/>
      <c r="G101" s="235"/>
      <c r="H101" s="226"/>
      <c r="I101" s="226"/>
      <c r="J101" s="226"/>
      <c r="K101" s="236"/>
      <c r="L101" s="225"/>
      <c r="M101" s="323">
        <f t="shared" si="28"/>
        <v>0</v>
      </c>
      <c r="N101" s="284"/>
    </row>
    <row r="102" spans="1:14" ht="56" x14ac:dyDescent="0.25">
      <c r="A102" s="119"/>
      <c r="B102" s="240" t="s">
        <v>210</v>
      </c>
      <c r="C102" s="308">
        <v>4500000</v>
      </c>
      <c r="D102" s="276">
        <v>2250000</v>
      </c>
      <c r="E102" s="274">
        <v>2250000</v>
      </c>
      <c r="F102" s="273">
        <f t="shared" si="32"/>
        <v>4500000</v>
      </c>
      <c r="G102" s="235">
        <f t="shared" si="33"/>
        <v>100</v>
      </c>
      <c r="H102" s="226">
        <f t="shared" si="34"/>
        <v>2250000</v>
      </c>
      <c r="I102" s="226">
        <f t="shared" si="34"/>
        <v>2250000</v>
      </c>
      <c r="J102" s="226">
        <f t="shared" si="34"/>
        <v>4500000</v>
      </c>
      <c r="K102" s="236">
        <f t="shared" si="36"/>
        <v>100</v>
      </c>
      <c r="L102" s="225"/>
      <c r="M102" s="323">
        <f t="shared" si="28"/>
        <v>0</v>
      </c>
      <c r="N102" s="284"/>
    </row>
    <row r="103" spans="1:14" ht="14" x14ac:dyDescent="0.25">
      <c r="A103" s="119"/>
      <c r="B103" s="259" t="s">
        <v>211</v>
      </c>
      <c r="C103" s="308"/>
      <c r="D103" s="233"/>
      <c r="E103" s="233"/>
      <c r="F103" s="272"/>
      <c r="G103" s="229"/>
      <c r="H103" s="230"/>
      <c r="I103" s="230"/>
      <c r="J103" s="230"/>
      <c r="K103" s="231"/>
      <c r="L103" s="225"/>
      <c r="M103" s="323">
        <f t="shared" si="28"/>
        <v>0</v>
      </c>
      <c r="N103" s="284"/>
    </row>
    <row r="104" spans="1:14" ht="28" x14ac:dyDescent="0.25">
      <c r="A104" s="227">
        <v>6</v>
      </c>
      <c r="B104" s="257" t="s">
        <v>212</v>
      </c>
      <c r="C104" s="249">
        <f>C106</f>
        <v>13710000</v>
      </c>
      <c r="D104" s="258">
        <f t="shared" ref="D104:E104" si="39">D106</f>
        <v>4660000</v>
      </c>
      <c r="E104" s="258">
        <f t="shared" si="39"/>
        <v>1350000</v>
      </c>
      <c r="F104" s="272">
        <f t="shared" si="32"/>
        <v>6010000</v>
      </c>
      <c r="G104" s="229">
        <f t="shared" si="33"/>
        <v>43.836615609044493</v>
      </c>
      <c r="H104" s="230">
        <f t="shared" si="34"/>
        <v>4660000</v>
      </c>
      <c r="I104" s="230">
        <f t="shared" si="34"/>
        <v>1350000</v>
      </c>
      <c r="J104" s="230">
        <f t="shared" si="34"/>
        <v>6010000</v>
      </c>
      <c r="K104" s="231">
        <f t="shared" si="36"/>
        <v>43.836615609044493</v>
      </c>
      <c r="L104" s="231">
        <f>K104</f>
        <v>43.836615609044493</v>
      </c>
      <c r="M104" s="319">
        <f t="shared" si="28"/>
        <v>7700000</v>
      </c>
      <c r="N104" s="285"/>
    </row>
    <row r="105" spans="1:14" ht="14" x14ac:dyDescent="0.25">
      <c r="A105" s="119"/>
      <c r="B105" s="247" t="s">
        <v>114</v>
      </c>
      <c r="C105" s="249"/>
      <c r="D105" s="233"/>
      <c r="E105" s="233"/>
      <c r="F105" s="272"/>
      <c r="G105" s="229"/>
      <c r="H105" s="230"/>
      <c r="I105" s="230"/>
      <c r="J105" s="230"/>
      <c r="K105" s="231"/>
      <c r="L105" s="225"/>
      <c r="M105" s="319">
        <f t="shared" si="28"/>
        <v>0</v>
      </c>
      <c r="N105" s="284"/>
    </row>
    <row r="106" spans="1:14" ht="28" x14ac:dyDescent="0.25">
      <c r="A106" s="119"/>
      <c r="B106" s="256" t="s">
        <v>213</v>
      </c>
      <c r="C106" s="249">
        <f>SUM(C108:C112)</f>
        <v>13710000</v>
      </c>
      <c r="D106" s="253">
        <f t="shared" ref="D106:E106" si="40">SUM(D108:D112)</f>
        <v>4660000</v>
      </c>
      <c r="E106" s="253">
        <f t="shared" si="40"/>
        <v>1350000</v>
      </c>
      <c r="F106" s="272">
        <f t="shared" si="32"/>
        <v>6010000</v>
      </c>
      <c r="G106" s="229">
        <f t="shared" si="33"/>
        <v>43.836615609044493</v>
      </c>
      <c r="H106" s="230">
        <f t="shared" si="34"/>
        <v>4660000</v>
      </c>
      <c r="I106" s="230">
        <f t="shared" si="34"/>
        <v>1350000</v>
      </c>
      <c r="J106" s="230">
        <f t="shared" si="34"/>
        <v>6010000</v>
      </c>
      <c r="K106" s="231">
        <f t="shared" si="36"/>
        <v>43.836615609044493</v>
      </c>
      <c r="L106" s="254"/>
      <c r="M106" s="319">
        <f t="shared" si="28"/>
        <v>7700000</v>
      </c>
      <c r="N106" s="285"/>
    </row>
    <row r="107" spans="1:14" ht="14" x14ac:dyDescent="0.25">
      <c r="A107" s="119"/>
      <c r="B107" s="247" t="s">
        <v>214</v>
      </c>
      <c r="C107" s="310"/>
      <c r="D107" s="233"/>
      <c r="E107" s="233"/>
      <c r="F107" s="273"/>
      <c r="G107" s="235"/>
      <c r="H107" s="226"/>
      <c r="I107" s="226"/>
      <c r="J107" s="226"/>
      <c r="K107" s="236"/>
      <c r="L107" s="225"/>
      <c r="M107" s="319">
        <f t="shared" si="28"/>
        <v>0</v>
      </c>
      <c r="N107" s="284"/>
    </row>
    <row r="108" spans="1:14" ht="28" x14ac:dyDescent="0.25">
      <c r="A108" s="119"/>
      <c r="B108" s="240" t="s">
        <v>215</v>
      </c>
      <c r="C108" s="308">
        <v>2100000</v>
      </c>
      <c r="D108" s="276">
        <v>0</v>
      </c>
      <c r="E108" s="274">
        <v>0</v>
      </c>
      <c r="F108" s="273">
        <f t="shared" si="32"/>
        <v>0</v>
      </c>
      <c r="G108" s="235">
        <f t="shared" si="33"/>
        <v>0</v>
      </c>
      <c r="H108" s="226">
        <f t="shared" si="34"/>
        <v>0</v>
      </c>
      <c r="I108" s="226">
        <f t="shared" si="34"/>
        <v>0</v>
      </c>
      <c r="J108" s="226">
        <f t="shared" si="34"/>
        <v>0</v>
      </c>
      <c r="K108" s="236">
        <f t="shared" si="36"/>
        <v>0</v>
      </c>
      <c r="L108" s="225"/>
      <c r="M108" s="323">
        <f t="shared" si="28"/>
        <v>2100000</v>
      </c>
      <c r="N108" s="284"/>
    </row>
    <row r="109" spans="1:14" ht="14" x14ac:dyDescent="0.25">
      <c r="A109" s="119"/>
      <c r="B109" s="247" t="s">
        <v>216</v>
      </c>
      <c r="C109" s="308"/>
      <c r="D109" s="233"/>
      <c r="E109" s="233"/>
      <c r="F109" s="273"/>
      <c r="G109" s="235"/>
      <c r="H109" s="226"/>
      <c r="I109" s="226"/>
      <c r="J109" s="226"/>
      <c r="K109" s="236"/>
      <c r="L109" s="225"/>
      <c r="M109" s="323">
        <f t="shared" si="28"/>
        <v>0</v>
      </c>
      <c r="N109" s="284"/>
    </row>
    <row r="110" spans="1:14" ht="28" x14ac:dyDescent="0.25">
      <c r="A110" s="119"/>
      <c r="B110" s="245" t="s">
        <v>217</v>
      </c>
      <c r="C110" s="308">
        <v>9750000</v>
      </c>
      <c r="D110" s="276">
        <v>2800000</v>
      </c>
      <c r="E110" s="274">
        <v>1350000</v>
      </c>
      <c r="F110" s="273">
        <f t="shared" si="32"/>
        <v>4150000</v>
      </c>
      <c r="G110" s="235">
        <f t="shared" si="33"/>
        <v>42.564102564102562</v>
      </c>
      <c r="H110" s="226">
        <f t="shared" si="34"/>
        <v>2800000</v>
      </c>
      <c r="I110" s="226">
        <f t="shared" si="34"/>
        <v>1350000</v>
      </c>
      <c r="J110" s="226">
        <f t="shared" si="34"/>
        <v>4150000</v>
      </c>
      <c r="K110" s="236">
        <f t="shared" si="36"/>
        <v>42.564102564102562</v>
      </c>
      <c r="L110" s="225"/>
      <c r="M110" s="323">
        <f t="shared" si="28"/>
        <v>5600000</v>
      </c>
      <c r="N110" s="284"/>
    </row>
    <row r="111" spans="1:14" ht="14" x14ac:dyDescent="0.25">
      <c r="A111" s="119"/>
      <c r="B111" s="247" t="s">
        <v>115</v>
      </c>
      <c r="C111" s="308"/>
      <c r="D111" s="233"/>
      <c r="E111" s="233"/>
      <c r="F111" s="273"/>
      <c r="G111" s="235"/>
      <c r="H111" s="226"/>
      <c r="I111" s="226"/>
      <c r="J111" s="226"/>
      <c r="K111" s="236"/>
      <c r="L111" s="225"/>
      <c r="M111" s="323">
        <f t="shared" si="28"/>
        <v>0</v>
      </c>
      <c r="N111" s="284"/>
    </row>
    <row r="112" spans="1:14" ht="28" x14ac:dyDescent="0.25">
      <c r="A112" s="119"/>
      <c r="B112" s="240" t="s">
        <v>218</v>
      </c>
      <c r="C112" s="308">
        <v>1860000</v>
      </c>
      <c r="D112" s="276">
        <v>1860000</v>
      </c>
      <c r="E112" s="274">
        <v>0</v>
      </c>
      <c r="F112" s="273">
        <f t="shared" si="32"/>
        <v>1860000</v>
      </c>
      <c r="G112" s="235">
        <f t="shared" si="33"/>
        <v>100</v>
      </c>
      <c r="H112" s="226">
        <f t="shared" si="34"/>
        <v>1860000</v>
      </c>
      <c r="I112" s="226">
        <f t="shared" si="34"/>
        <v>0</v>
      </c>
      <c r="J112" s="226">
        <f t="shared" si="34"/>
        <v>1860000</v>
      </c>
      <c r="K112" s="236">
        <f t="shared" si="36"/>
        <v>100</v>
      </c>
      <c r="L112" s="225"/>
      <c r="M112" s="323">
        <f t="shared" si="28"/>
        <v>0</v>
      </c>
      <c r="N112" s="284"/>
    </row>
    <row r="113" spans="1:14" ht="14" x14ac:dyDescent="0.25">
      <c r="A113" s="119"/>
      <c r="B113" s="232"/>
      <c r="C113" s="304"/>
      <c r="D113" s="233"/>
      <c r="E113" s="226"/>
      <c r="F113" s="272"/>
      <c r="G113" s="229"/>
      <c r="H113" s="230"/>
      <c r="I113" s="230"/>
      <c r="J113" s="230"/>
      <c r="K113" s="231"/>
      <c r="L113" s="251"/>
      <c r="M113" s="319">
        <f t="shared" si="28"/>
        <v>0</v>
      </c>
      <c r="N113" s="286"/>
    </row>
    <row r="114" spans="1:14" ht="14" x14ac:dyDescent="0.3">
      <c r="A114" s="261"/>
      <c r="B114" s="120" t="s">
        <v>219</v>
      </c>
      <c r="C114" s="309">
        <f>C12+C72+C80+C90+C96+C104</f>
        <v>2505921788</v>
      </c>
      <c r="D114" s="242">
        <f>SUM(D12+D72+D80+D90+D96+D104)</f>
        <v>1971298681</v>
      </c>
      <c r="E114" s="242">
        <f>SUM(E12+E72+E80+E90+E96+E104)</f>
        <v>246352028</v>
      </c>
      <c r="F114" s="272">
        <f t="shared" si="32"/>
        <v>2217650709</v>
      </c>
      <c r="G114" s="229">
        <f t="shared" si="33"/>
        <v>88.496405578959752</v>
      </c>
      <c r="H114" s="230">
        <f t="shared" si="34"/>
        <v>1971298681</v>
      </c>
      <c r="I114" s="230">
        <f t="shared" si="34"/>
        <v>246352028</v>
      </c>
      <c r="J114" s="230">
        <f t="shared" si="34"/>
        <v>2217650709</v>
      </c>
      <c r="K114" s="229">
        <f t="shared" si="36"/>
        <v>88.496405578959752</v>
      </c>
      <c r="L114" s="262">
        <f>K114</f>
        <v>88.496405578959752</v>
      </c>
      <c r="M114" s="319">
        <f t="shared" si="28"/>
        <v>288271079</v>
      </c>
      <c r="N114" s="287"/>
    </row>
    <row r="115" spans="1:14" ht="13" x14ac:dyDescent="0.3">
      <c r="A115" s="40"/>
      <c r="B115" s="190"/>
      <c r="C115" s="311"/>
      <c r="D115" s="263"/>
      <c r="E115" s="263"/>
      <c r="F115" s="263"/>
      <c r="G115" s="121"/>
      <c r="H115" s="263"/>
      <c r="I115" s="263"/>
      <c r="J115" s="263"/>
      <c r="K115" s="121"/>
      <c r="L115" s="121"/>
      <c r="M115" s="321"/>
      <c r="N115" s="288"/>
    </row>
    <row r="116" spans="1:14" ht="15.5" x14ac:dyDescent="0.35">
      <c r="A116" s="40"/>
      <c r="B116" s="40"/>
      <c r="C116" s="312"/>
      <c r="D116" s="264"/>
      <c r="E116" s="264"/>
      <c r="F116" s="264"/>
      <c r="G116" s="40"/>
      <c r="H116" s="383" t="s">
        <v>257</v>
      </c>
      <c r="I116" s="383"/>
      <c r="J116" s="383"/>
      <c r="K116" s="383"/>
      <c r="L116" s="383"/>
      <c r="M116" s="322"/>
      <c r="N116" s="289"/>
    </row>
    <row r="117" spans="1:14" ht="15.5" x14ac:dyDescent="0.35">
      <c r="A117" s="40"/>
      <c r="B117" s="40"/>
      <c r="C117" s="312"/>
      <c r="D117" s="264"/>
      <c r="E117" s="266"/>
      <c r="F117" s="264"/>
      <c r="G117" s="40"/>
      <c r="H117" s="267"/>
      <c r="I117" s="265"/>
      <c r="J117" s="265"/>
      <c r="K117" s="265"/>
      <c r="L117" s="41"/>
      <c r="M117" s="322"/>
      <c r="N117" s="289"/>
    </row>
    <row r="118" spans="1:14" ht="15.5" x14ac:dyDescent="0.35">
      <c r="A118" s="40"/>
      <c r="B118" s="41"/>
      <c r="C118" s="312"/>
      <c r="D118" s="264"/>
      <c r="E118" s="264"/>
      <c r="F118" s="268"/>
      <c r="G118" s="40"/>
      <c r="H118" s="383" t="s">
        <v>132</v>
      </c>
      <c r="I118" s="383"/>
      <c r="J118" s="383"/>
      <c r="K118" s="383"/>
      <c r="L118" s="41"/>
      <c r="M118" s="322"/>
      <c r="N118" s="289"/>
    </row>
    <row r="119" spans="1:14" ht="15.5" x14ac:dyDescent="0.35">
      <c r="A119" s="40"/>
      <c r="B119" s="41"/>
      <c r="C119" s="313"/>
      <c r="D119" s="40"/>
      <c r="E119" s="40"/>
      <c r="F119" s="40"/>
      <c r="G119" s="40"/>
      <c r="H119" s="269"/>
      <c r="I119" s="265"/>
      <c r="J119" s="267"/>
      <c r="K119" s="267"/>
      <c r="L119" s="40"/>
      <c r="M119" s="313"/>
      <c r="N119" s="290"/>
    </row>
    <row r="120" spans="1:14" ht="15.5" x14ac:dyDescent="0.35">
      <c r="A120" s="40"/>
      <c r="B120" s="40"/>
      <c r="C120" s="313"/>
      <c r="D120" s="40"/>
      <c r="E120" s="40"/>
      <c r="F120" s="40"/>
      <c r="G120" s="40"/>
      <c r="H120" s="267"/>
      <c r="I120" s="267"/>
      <c r="J120" s="267"/>
      <c r="K120" s="267"/>
      <c r="L120" s="40"/>
      <c r="M120" s="313"/>
      <c r="N120" s="290"/>
    </row>
    <row r="121" spans="1:14" ht="15.5" x14ac:dyDescent="0.35">
      <c r="A121" s="40"/>
      <c r="B121" s="40"/>
      <c r="C121" s="313"/>
      <c r="D121" s="40"/>
      <c r="E121" s="40"/>
      <c r="F121" s="40"/>
      <c r="G121" s="40"/>
      <c r="H121" s="267"/>
      <c r="I121" s="267"/>
      <c r="J121" s="269"/>
      <c r="K121" s="267"/>
      <c r="L121" s="40"/>
      <c r="M121" s="313"/>
      <c r="N121" s="290"/>
    </row>
    <row r="122" spans="1:14" ht="15.5" x14ac:dyDescent="0.25">
      <c r="I122" s="270" t="s">
        <v>220</v>
      </c>
      <c r="J122" s="270"/>
      <c r="K122" s="270"/>
    </row>
    <row r="123" spans="1:14" ht="15.5" x14ac:dyDescent="0.25">
      <c r="I123" s="377" t="s">
        <v>258</v>
      </c>
      <c r="J123" s="377"/>
    </row>
    <row r="124" spans="1:14" ht="15.5" x14ac:dyDescent="0.25">
      <c r="I124" s="271" t="s">
        <v>221</v>
      </c>
      <c r="J124" s="271"/>
      <c r="K124" s="271"/>
      <c r="L124" s="271"/>
    </row>
  </sheetData>
  <mergeCells count="7">
    <mergeCell ref="I123:J123"/>
    <mergeCell ref="A1:M1"/>
    <mergeCell ref="A2:M2"/>
    <mergeCell ref="L7:L8"/>
    <mergeCell ref="M7:M8"/>
    <mergeCell ref="H116:L116"/>
    <mergeCell ref="H118:K118"/>
  </mergeCells>
  <pageMargins left="1.6929133858267718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zoomScaleSheetLayoutView="100" workbookViewId="0">
      <selection activeCell="D12" sqref="D12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43" t="s">
        <v>32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x14ac:dyDescent="0.25">
      <c r="A2" s="343" t="s">
        <v>33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1" x14ac:dyDescent="0.25">
      <c r="A3" s="38"/>
    </row>
    <row r="4" spans="1:11" x14ac:dyDescent="0.25">
      <c r="A4" s="40" t="s">
        <v>41</v>
      </c>
      <c r="C4" s="40" t="s">
        <v>131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148</v>
      </c>
    </row>
    <row r="7" spans="1:11" x14ac:dyDescent="0.25">
      <c r="A7" s="38" t="s">
        <v>20</v>
      </c>
      <c r="C7" s="51" t="str">
        <f>'FORM 1'!C5</f>
        <v>: NOPEMBER 2024</v>
      </c>
    </row>
    <row r="9" spans="1:11" x14ac:dyDescent="0.25">
      <c r="A9" s="387" t="s">
        <v>21</v>
      </c>
      <c r="B9" s="388" t="s">
        <v>15</v>
      </c>
      <c r="C9" s="389" t="s">
        <v>34</v>
      </c>
      <c r="D9" s="388" t="s">
        <v>35</v>
      </c>
      <c r="E9" s="390" t="s">
        <v>36</v>
      </c>
      <c r="F9" s="391"/>
      <c r="G9" s="392"/>
      <c r="H9" s="384" t="s">
        <v>47</v>
      </c>
    </row>
    <row r="10" spans="1:11" x14ac:dyDescent="0.25">
      <c r="A10" s="334"/>
      <c r="B10" s="329"/>
      <c r="C10" s="332"/>
      <c r="D10" s="329"/>
      <c r="E10" s="395" t="s">
        <v>37</v>
      </c>
      <c r="F10" s="388" t="s">
        <v>38</v>
      </c>
      <c r="G10" s="393" t="s">
        <v>39</v>
      </c>
      <c r="H10" s="385"/>
    </row>
    <row r="11" spans="1:11" x14ac:dyDescent="0.25">
      <c r="A11" s="335"/>
      <c r="B11" s="330"/>
      <c r="C11" s="333"/>
      <c r="D11" s="330"/>
      <c r="E11" s="333"/>
      <c r="F11" s="330"/>
      <c r="G11" s="394"/>
      <c r="H11" s="386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40" t="s">
        <v>63</v>
      </c>
      <c r="C14" s="341"/>
      <c r="D14" s="341"/>
      <c r="E14" s="341"/>
      <c r="F14" s="342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4" t="s">
        <v>244</v>
      </c>
      <c r="H19" s="324"/>
      <c r="I19" s="324"/>
    </row>
    <row r="20" spans="1:9" x14ac:dyDescent="0.25">
      <c r="A20" s="343"/>
      <c r="B20" s="343"/>
    </row>
    <row r="21" spans="1:9" x14ac:dyDescent="0.25">
      <c r="A21" s="343"/>
      <c r="B21" s="343"/>
      <c r="G21" s="324" t="s">
        <v>132</v>
      </c>
      <c r="H21" s="343"/>
      <c r="I21" s="343"/>
    </row>
    <row r="22" spans="1:9" x14ac:dyDescent="0.25">
      <c r="H22" s="36"/>
    </row>
    <row r="25" spans="1:9" x14ac:dyDescent="0.25">
      <c r="A25" s="344"/>
      <c r="B25" s="344"/>
      <c r="G25" s="344" t="s">
        <v>149</v>
      </c>
      <c r="H25" s="344"/>
      <c r="I25" s="344"/>
    </row>
    <row r="26" spans="1:9" x14ac:dyDescent="0.25">
      <c r="A26" s="325"/>
      <c r="B26" s="325"/>
      <c r="G26" s="325" t="s">
        <v>134</v>
      </c>
      <c r="H26" s="325"/>
      <c r="I26" s="325"/>
    </row>
    <row r="27" spans="1:9" x14ac:dyDescent="0.25">
      <c r="A27" s="325"/>
      <c r="B27" s="325"/>
      <c r="G27" s="325" t="s">
        <v>135</v>
      </c>
      <c r="H27" s="325"/>
      <c r="I27" s="325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2024-12-16T07:21:30Z</cp:lastPrinted>
  <dcterms:created xsi:type="dcterms:W3CDTF">2009-04-24T03:30:47Z</dcterms:created>
  <dcterms:modified xsi:type="dcterms:W3CDTF">2024-12-16T07:38:08Z</dcterms:modified>
</cp:coreProperties>
</file>