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8E4990EB-1BBB-4B6F-865C-2297BE2C953A}" xr6:coauthVersionLast="47" xr6:coauthVersionMax="47" xr10:uidLastSave="{00000000-0000-0000-0000-000000000000}"/>
  <bookViews>
    <workbookView xWindow="-110" yWindow="-110" windowWidth="19420" windowHeight="10300" tabRatio="817" activeTab="3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5" l="1"/>
  <c r="I66" i="15"/>
  <c r="J66" i="15"/>
  <c r="K66" i="15"/>
  <c r="D60" i="15"/>
  <c r="D78" i="15"/>
  <c r="X126" i="14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I106" i="15"/>
  <c r="H106" i="15"/>
  <c r="F106" i="15"/>
  <c r="G106" i="15" s="1"/>
  <c r="I104" i="15"/>
  <c r="H104" i="15"/>
  <c r="F104" i="15"/>
  <c r="G104" i="15" s="1"/>
  <c r="E102" i="15"/>
  <c r="I102" i="15" s="1"/>
  <c r="D102" i="15"/>
  <c r="D100" i="15" s="1"/>
  <c r="H100" i="15" s="1"/>
  <c r="C102" i="15"/>
  <c r="C100" i="15" s="1"/>
  <c r="I98" i="15"/>
  <c r="H98" i="15"/>
  <c r="F98" i="15"/>
  <c r="J98" i="15" s="1"/>
  <c r="K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H78" i="15"/>
  <c r="C78" i="15"/>
  <c r="I74" i="15"/>
  <c r="H74" i="15"/>
  <c r="F74" i="15"/>
  <c r="J73" i="15"/>
  <c r="I73" i="15"/>
  <c r="H73" i="15"/>
  <c r="F73" i="15"/>
  <c r="I72" i="15"/>
  <c r="H72" i="15"/>
  <c r="F72" i="15"/>
  <c r="G72" i="15" s="1"/>
  <c r="E70" i="15"/>
  <c r="E68" i="15" s="1"/>
  <c r="I68" i="15" s="1"/>
  <c r="D70" i="15"/>
  <c r="H70" i="15" s="1"/>
  <c r="C70" i="15"/>
  <c r="D68" i="15"/>
  <c r="H68" i="15" s="1"/>
  <c r="C68" i="15"/>
  <c r="F66" i="15"/>
  <c r="G66" i="15" s="1"/>
  <c r="I64" i="15"/>
  <c r="H64" i="15"/>
  <c r="F64" i="15"/>
  <c r="J64" i="15" s="1"/>
  <c r="K64" i="15" s="1"/>
  <c r="I62" i="15"/>
  <c r="H62" i="15"/>
  <c r="H60" i="15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I44" i="15"/>
  <c r="H44" i="15"/>
  <c r="F44" i="15"/>
  <c r="J44" i="15" s="1"/>
  <c r="I42" i="15"/>
  <c r="H42" i="15"/>
  <c r="F42" i="15"/>
  <c r="G42" i="15" s="1"/>
  <c r="I40" i="15"/>
  <c r="D40" i="15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I19" i="15"/>
  <c r="H19" i="15"/>
  <c r="F19" i="15"/>
  <c r="J19" i="15" s="1"/>
  <c r="I18" i="15"/>
  <c r="H18" i="15"/>
  <c r="F18" i="15"/>
  <c r="G18" i="15" s="1"/>
  <c r="I17" i="15"/>
  <c r="H17" i="15"/>
  <c r="F17" i="15"/>
  <c r="J17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J104" i="15" l="1"/>
  <c r="K104" i="15" s="1"/>
  <c r="H40" i="15"/>
  <c r="D32" i="15"/>
  <c r="H32" i="15" s="1"/>
  <c r="J16" i="15"/>
  <c r="K16" i="15" s="1"/>
  <c r="F70" i="15"/>
  <c r="G70" i="15" s="1"/>
  <c r="J72" i="15"/>
  <c r="K72" i="15" s="1"/>
  <c r="H102" i="15"/>
  <c r="F102" i="15"/>
  <c r="G102" i="15" s="1"/>
  <c r="E100" i="15"/>
  <c r="I100" i="15" s="1"/>
  <c r="J106" i="15"/>
  <c r="K106" i="15" s="1"/>
  <c r="J108" i="15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50" i="15"/>
  <c r="J74" i="15"/>
  <c r="K74" i="15" s="1"/>
  <c r="G74" i="15"/>
  <c r="G54" i="15"/>
  <c r="F78" i="15"/>
  <c r="G96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F100" i="15" l="1"/>
  <c r="J70" i="15"/>
  <c r="K70" i="15" s="1"/>
  <c r="J102" i="15"/>
  <c r="K102" i="15" s="1"/>
  <c r="D12" i="15"/>
  <c r="H12" i="15" s="1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E110" i="15"/>
  <c r="I110" i="15" s="1"/>
  <c r="J24" i="15"/>
  <c r="K24" i="15" s="1"/>
  <c r="G24" i="15"/>
  <c r="J100" i="15"/>
  <c r="K100" i="15" s="1"/>
  <c r="L100" i="15" s="1"/>
  <c r="G100" i="15"/>
  <c r="J82" i="15"/>
  <c r="K82" i="15" s="1"/>
  <c r="G82" i="15"/>
  <c r="J68" i="15"/>
  <c r="K68" i="15" s="1"/>
  <c r="L68" i="15" s="1"/>
  <c r="G68" i="15"/>
  <c r="J78" i="15"/>
  <c r="K78" i="15" s="1"/>
  <c r="G78" i="15"/>
  <c r="J32" i="15" l="1"/>
  <c r="K32" i="15" s="1"/>
  <c r="G88" i="15"/>
  <c r="F12" i="15"/>
  <c r="G12" i="15" s="1"/>
  <c r="H86" i="15"/>
  <c r="F86" i="15"/>
  <c r="D110" i="15"/>
  <c r="H110" i="15" s="1"/>
  <c r="J76" i="15"/>
  <c r="K76" i="15" s="1"/>
  <c r="L76" i="15" s="1"/>
  <c r="G76" i="15"/>
  <c r="G92" i="15"/>
  <c r="J92" i="15"/>
  <c r="K92" i="15" s="1"/>
  <c r="L92" i="15" s="1"/>
  <c r="F110" i="15" l="1"/>
  <c r="J12" i="15"/>
  <c r="K12" i="15" s="1"/>
  <c r="L12" i="15" s="1"/>
  <c r="J86" i="15"/>
  <c r="K86" i="15" s="1"/>
  <c r="L86" i="15" s="1"/>
  <c r="G86" i="15"/>
  <c r="U64" i="14"/>
  <c r="U55" i="14"/>
  <c r="U52" i="14"/>
  <c r="R52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0" i="15" l="1"/>
  <c r="K110" i="15" s="1"/>
  <c r="L110" i="15" s="1"/>
  <c r="G110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W24" i="14"/>
  <c r="O23" i="14"/>
  <c r="R23" i="14" s="1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N24" i="14" l="1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5" i="14"/>
  <c r="AT18" i="14"/>
  <c r="AT66" i="14"/>
  <c r="AT42" i="14"/>
</calcChain>
</file>

<file path=xl/sharedStrings.xml><?xml version="1.0" encoding="utf-8"?>
<sst xmlns="http://schemas.openxmlformats.org/spreadsheetml/2006/main" count="357" uniqueCount="247">
  <si>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</si>
  <si>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</si>
  <si>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</si>
  <si>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</si>
  <si>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</si>
  <si>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</si>
  <si>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</si>
  <si>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</si>
  <si>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</si>
  <si>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</si>
  <si>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</si>
  <si>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</si>
  <si>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</si>
  <si>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</si>
  <si>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</si>
  <si>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</si>
  <si>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</si>
  <si>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</si>
  <si>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</si>
  <si>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</si>
  <si>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</si>
  <si>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</si>
  <si>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</si>
  <si>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</si>
  <si>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</si>
  <si>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</si>
  <si>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</si>
  <si>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</si>
  <si>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</si>
  <si>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</si>
  <si>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</si>
  <si>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</si>
  <si>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</si>
  <si>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</si>
  <si>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</si>
  <si>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</si>
  <si>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</si>
  <si>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</si>
  <si>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</si>
  <si>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</si>
  <si>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</si>
  <si>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</si>
  <si>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</si>
  <si>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</si>
  <si>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</si>
  <si>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</si>
  <si>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</si>
  <si>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</si>
  <si>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</si>
  <si>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</si>
  <si>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</si>
  <si>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</si>
  <si>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</si>
  <si>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</si>
  <si>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</si>
  <si>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</si>
  <si>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</si>
  <si>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</si>
  <si>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</si>
  <si>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</si>
  <si>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</si>
  <si>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</si>
  <si>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</si>
  <si>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</si>
  <si>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</si>
  <si>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</si>
  <si>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</si>
  <si>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</si>
  <si>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</si>
  <si>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</si>
  <si>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</si>
  <si>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</si>
  <si>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</si>
  <si>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</si>
  <si>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</si>
  <si>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</si>
  <si>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</si>
  <si>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</si>
  <si>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</si>
  <si>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</si>
  <si>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</si>
  <si>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</si>
  <si>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</si>
  <si>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</si>
  <si>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</si>
  <si>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</si>
  <si>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</si>
  <si>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</si>
  <si>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</si>
  <si>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</si>
  <si>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</si>
  <si>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</si>
  <si>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</si>
  <si>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</si>
  <si>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</si>
  <si>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</si>
  <si>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</si>
  <si>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</si>
  <si>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</si>
  <si>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</si>
  <si>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</si>
  <si>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</si>
  <si>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</si>
  <si>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</si>
  <si>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</si>
  <si>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</si>
  <si>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</si>
  <si>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</si>
  <si>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</si>
  <si>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</si>
  <si>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</si>
  <si>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</si>
  <si>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</si>
  <si>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</si>
  <si>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</si>
  <si>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</si>
  <si>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</si>
  <si>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</si>
  <si>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</si>
  <si>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</si>
  <si>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</si>
  <si>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</si>
  <si>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</si>
  <si>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</si>
  <si>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</si>
  <si>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</si>
  <si>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</si>
  <si>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</si>
  <si>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</si>
  <si>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</si>
  <si>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</si>
  <si>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</si>
  <si>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</si>
  <si>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</si>
  <si>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</si>
  <si>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</si>
  <si>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</si>
  <si>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</si>
  <si>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</si>
  <si>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</si>
  <si>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</si>
  <si>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</si>
  <si>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</si>
  <si>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</si>
  <si>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</si>
  <si>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</si>
  <si>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</si>
  <si>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</si>
  <si>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</si>
  <si>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</si>
  <si>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</si>
  <si>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</si>
  <si>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</si>
  <si>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</si>
  <si>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</si>
  <si>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</si>
  <si>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</si>
  <si>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</si>
  <si>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</si>
  <si>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</si>
  <si>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</si>
  <si>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</si>
  <si>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</si>
  <si>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</si>
  <si>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</si>
  <si>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</si>
  <si>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</si>
  <si>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</si>
  <si>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</si>
  <si>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</si>
  <si>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</si>
  <si>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</si>
  <si>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</si>
  <si>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</si>
  <si>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</si>
  <si>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</si>
  <si>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</si>
  <si>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</si>
  <si>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</si>
  <si>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</si>
  <si>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</si>
  <si>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</si>
  <si>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</si>
  <si>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</si>
  <si>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</si>
  <si>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</si>
  <si>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</si>
  <si>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</si>
  <si>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</si>
  <si>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</si>
  <si>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</si>
  <si>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</si>
  <si>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</si>
  <si>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</si>
  <si>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</si>
  <si>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</si>
  <si>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</si>
  <si>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</si>
  <si>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</si>
  <si>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</si>
  <si>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</si>
  <si>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</si>
  <si>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</si>
  <si>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</si>
  <si>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</si>
  <si>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</si>
  <si>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</si>
  <si>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</si>
  <si>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</si>
  <si>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</si>
  <si>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</si>
  <si>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</si>
  <si>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</si>
  <si>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</si>
  <si>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</si>
  <si>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</si>
  <si>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</si>
  <si>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</si>
  <si>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</si>
  <si>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</si>
  <si>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</si>
  <si>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</si>
  <si>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80.74</t>
  </si>
  <si>
    <t>99.40</t>
  </si>
  <si>
    <t>Jumapolo, 1 September 2024</t>
  </si>
  <si>
    <t>: AGUSTUS 2024</t>
  </si>
  <si>
    <t>Jumapolo,   1 September 2024</t>
  </si>
  <si>
    <t>61.36</t>
  </si>
  <si>
    <t>68.03</t>
  </si>
  <si>
    <t>64.82</t>
  </si>
  <si>
    <t>46.39</t>
  </si>
  <si>
    <t>88.76</t>
  </si>
  <si>
    <t>61.55</t>
  </si>
  <si>
    <t>92.05</t>
  </si>
  <si>
    <t>49.08</t>
  </si>
  <si>
    <t>55.58</t>
  </si>
  <si>
    <t>58.33</t>
  </si>
  <si>
    <t>57.03</t>
  </si>
  <si>
    <t>57.65</t>
  </si>
  <si>
    <t>61.67</t>
  </si>
  <si>
    <t>11.67</t>
  </si>
  <si>
    <t>60.87</t>
  </si>
  <si>
    <t>67.39</t>
  </si>
  <si>
    <t>86.17</t>
  </si>
  <si>
    <t>28.72</t>
  </si>
  <si>
    <t>56.45</t>
  </si>
  <si>
    <t>65.10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</si>
</sst>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26" fillId="3" borderId="15" xfId="1" applyNumberFormat="1" applyFont="1" applyFill="1" applyBorder="1" applyAlignment="1">
      <alignment horizontal="center" vertical="top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E17" sqref="E17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3" t="s">
        <v>43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225</v>
      </c>
    </row>
    <row r="6" spans="1:10" ht="22.5" customHeight="1" x14ac:dyDescent="0.25"/>
    <row r="7" spans="1:10" x14ac:dyDescent="0.25">
      <c r="A7" s="330" t="s">
        <v>21</v>
      </c>
      <c r="B7" s="333" t="s">
        <v>44</v>
      </c>
      <c r="C7" s="28" t="s">
        <v>22</v>
      </c>
      <c r="D7" s="322" t="s">
        <v>45</v>
      </c>
      <c r="E7" s="320" t="s">
        <v>25</v>
      </c>
      <c r="F7" s="321"/>
      <c r="G7" s="325" t="s">
        <v>40</v>
      </c>
      <c r="H7" s="322" t="s">
        <v>46</v>
      </c>
    </row>
    <row r="8" spans="1:10" x14ac:dyDescent="0.25">
      <c r="A8" s="332"/>
      <c r="B8" s="323"/>
      <c r="C8" t="s">
        <v>23</v>
      </c>
      <c r="D8" s="323"/>
      <c r="E8" s="328" t="s">
        <v>26</v>
      </c>
      <c r="F8" s="330" t="s">
        <v>27</v>
      </c>
      <c r="G8" s="326"/>
      <c r="H8" s="323"/>
    </row>
    <row r="9" spans="1:10" x14ac:dyDescent="0.25">
      <c r="A9" s="331"/>
      <c r="B9" s="324"/>
      <c r="C9" s="32" t="s">
        <v>24</v>
      </c>
      <c r="D9" s="324"/>
      <c r="E9" s="329"/>
      <c r="F9" s="331"/>
      <c r="G9" s="327"/>
      <c r="H9" s="324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5" t="s">
        <v>42</v>
      </c>
      <c r="C12" s="316"/>
      <c r="D12" s="316"/>
      <c r="E12" s="316"/>
      <c r="F12" s="316"/>
      <c r="G12" s="317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3" t="s">
        <v>224</v>
      </c>
      <c r="G19" s="313"/>
      <c r="H19" s="313"/>
    </row>
    <row r="20" spans="1:13" x14ac:dyDescent="0.25">
      <c r="A20" s="318"/>
      <c r="B20" s="314"/>
    </row>
    <row r="21" spans="1:13" x14ac:dyDescent="0.25">
      <c r="A21" s="38"/>
      <c r="F21" s="313" t="s">
        <v>132</v>
      </c>
      <c r="G21" s="318"/>
      <c r="H21" s="318"/>
    </row>
    <row r="22" spans="1:13" x14ac:dyDescent="0.25">
      <c r="G22" s="36"/>
    </row>
    <row r="25" spans="1:13" x14ac:dyDescent="0.25">
      <c r="A25" s="43"/>
      <c r="B25" s="43"/>
      <c r="F25" s="319" t="s">
        <v>133</v>
      </c>
      <c r="G25" s="319"/>
      <c r="H25" s="319"/>
    </row>
    <row r="26" spans="1:13" x14ac:dyDescent="0.25">
      <c r="B26" s="40" t="s">
        <v>64</v>
      </c>
      <c r="F26" s="313" t="s">
        <v>134</v>
      </c>
      <c r="G26" s="314"/>
      <c r="H26" s="314"/>
    </row>
    <row r="27" spans="1:13" x14ac:dyDescent="0.25">
      <c r="F27" s="313" t="s">
        <v>135</v>
      </c>
      <c r="G27" s="314"/>
      <c r="H27" s="314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Z113" zoomScale="84" zoomScaleSheetLayoutView="84" workbookViewId="0">
      <selection activeCell="AX119" sqref="AX119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5" style="6" customWidth="1"/>
    <col min="33" max="33" width="5.81640625" style="6" customWidth="1"/>
    <col min="34" max="35" width="5.26953125" style="6" customWidth="1"/>
    <col min="36" max="36" width="6" style="6" customWidth="1"/>
    <col min="37" max="37" width="5.7265625" style="6" customWidth="1"/>
    <col min="38" max="38" width="4.542968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6" t="s">
        <v>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6" t="s">
        <v>128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4" t="s">
        <v>41</v>
      </c>
      <c r="B4" s="364"/>
      <c r="C4" s="365" t="s">
        <v>131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</row>
    <row r="5" spans="1:58" ht="11.5" x14ac:dyDescent="0.25">
      <c r="A5" s="348" t="s">
        <v>0</v>
      </c>
      <c r="B5" s="348"/>
      <c r="C5" s="365" t="s">
        <v>28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</row>
    <row r="6" spans="1:58" ht="11.5" x14ac:dyDescent="0.25">
      <c r="A6" s="348" t="s">
        <v>20</v>
      </c>
      <c r="B6" s="348"/>
      <c r="C6" s="298" t="str">
        <f>'FORM 1'!C5</f>
        <v>: AGUSTUS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49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2" t="s">
        <v>50</v>
      </c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4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0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8" t="s">
        <v>51</v>
      </c>
      <c r="N9" s="355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7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1"/>
      <c r="C10" s="24" t="s">
        <v>3</v>
      </c>
      <c r="D10" s="342" t="s">
        <v>4</v>
      </c>
      <c r="E10" s="343"/>
      <c r="F10" s="344"/>
      <c r="G10" s="345" t="s">
        <v>5</v>
      </c>
      <c r="H10" s="346"/>
      <c r="I10" s="346"/>
      <c r="J10" s="345" t="s">
        <v>6</v>
      </c>
      <c r="K10" s="346"/>
      <c r="L10" s="360"/>
      <c r="M10" s="359"/>
      <c r="N10" s="340" t="s">
        <v>4</v>
      </c>
      <c r="O10" s="340"/>
      <c r="P10" s="340"/>
      <c r="Q10" s="340" t="s">
        <v>52</v>
      </c>
      <c r="R10" s="340"/>
      <c r="S10" s="340"/>
      <c r="T10" s="340" t="s">
        <v>6</v>
      </c>
      <c r="U10" s="340"/>
      <c r="V10" s="340"/>
      <c r="W10" s="340" t="s">
        <v>14</v>
      </c>
      <c r="X10" s="340"/>
      <c r="Y10" s="340"/>
      <c r="Z10" s="340" t="s">
        <v>7</v>
      </c>
      <c r="AA10" s="340"/>
      <c r="AB10" s="340"/>
      <c r="AC10" s="340" t="s">
        <v>8</v>
      </c>
      <c r="AD10" s="340"/>
      <c r="AE10" s="340"/>
      <c r="AF10" s="340" t="s">
        <v>9</v>
      </c>
      <c r="AG10" s="340"/>
      <c r="AH10" s="340"/>
      <c r="AI10" s="340" t="s">
        <v>10</v>
      </c>
      <c r="AJ10" s="340"/>
      <c r="AK10" s="340"/>
      <c r="AL10" s="340" t="s">
        <v>53</v>
      </c>
      <c r="AM10" s="340"/>
      <c r="AN10" s="340"/>
      <c r="AO10" s="340" t="s">
        <v>11</v>
      </c>
      <c r="AP10" s="340"/>
      <c r="AQ10" s="340"/>
      <c r="AR10" s="361" t="s">
        <v>12</v>
      </c>
      <c r="AS10" s="362"/>
      <c r="AT10" s="363"/>
      <c r="AU10" s="361" t="s">
        <v>13</v>
      </c>
      <c r="AV10" s="362"/>
      <c r="AW10" s="363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/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/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/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/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>
        <v>100</v>
      </c>
      <c r="AG18" s="134"/>
      <c r="AH18" s="135">
        <f>AG17</f>
        <v>58.299999999999983</v>
      </c>
      <c r="AI18" s="136">
        <v>100</v>
      </c>
      <c r="AJ18" s="134"/>
      <c r="AK18" s="137">
        <f>AJ17</f>
        <v>66.633333333333312</v>
      </c>
      <c r="AL18" s="133"/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/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>
        <v>100</v>
      </c>
      <c r="AH19" s="140"/>
      <c r="AI19" s="138"/>
      <c r="AJ19" s="139">
        <v>100</v>
      </c>
      <c r="AK19" s="140"/>
      <c r="AL19" s="138"/>
      <c r="AM19" s="139"/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/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/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>
        <v>100</v>
      </c>
      <c r="AG21" s="134"/>
      <c r="AH21" s="135">
        <f>AG20</f>
        <v>58.299999999999983</v>
      </c>
      <c r="AI21" s="136">
        <v>100</v>
      </c>
      <c r="AJ21" s="134"/>
      <c r="AK21" s="137">
        <f>AJ20</f>
        <v>66.633333333333312</v>
      </c>
      <c r="AL21" s="133"/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/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>
        <v>100</v>
      </c>
      <c r="AH22" s="140"/>
      <c r="AI22" s="138"/>
      <c r="AJ22" s="139">
        <v>100</v>
      </c>
      <c r="AK22" s="140"/>
      <c r="AL22" s="138"/>
      <c r="AM22" s="139"/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/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/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/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/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 t="s">
        <v>227</v>
      </c>
      <c r="AG27" s="176"/>
      <c r="AH27" s="137">
        <f>AG26</f>
        <v>58.299999999999983</v>
      </c>
      <c r="AI27" s="136" t="s">
        <v>228</v>
      </c>
      <c r="AJ27" s="176"/>
      <c r="AK27" s="137">
        <f>AJ26</f>
        <v>66.633333333333312</v>
      </c>
      <c r="AL27" s="136"/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 t="s">
        <v>227</v>
      </c>
      <c r="AH28" s="179"/>
      <c r="AI28" s="177"/>
      <c r="AJ28" s="178" t="s">
        <v>228</v>
      </c>
      <c r="AK28" s="179"/>
      <c r="AL28" s="177"/>
      <c r="AM28" s="178"/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/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>
        <v>100</v>
      </c>
      <c r="AG33" s="134"/>
      <c r="AH33" s="135">
        <f>AG32</f>
        <v>58.279999999999994</v>
      </c>
      <c r="AI33" s="136">
        <v>100</v>
      </c>
      <c r="AJ33" s="134"/>
      <c r="AK33" s="137">
        <f>AJ32</f>
        <v>66.61</v>
      </c>
      <c r="AL33" s="133"/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/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>
        <v>100</v>
      </c>
      <c r="AH34" s="140"/>
      <c r="AI34" s="138"/>
      <c r="AJ34" s="139">
        <v>100</v>
      </c>
      <c r="AK34" s="140"/>
      <c r="AL34" s="138"/>
      <c r="AM34" s="139"/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/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 t="s">
        <v>229</v>
      </c>
      <c r="AG36" s="176"/>
      <c r="AH36" s="137">
        <f>AG35</f>
        <v>58.299999999999983</v>
      </c>
      <c r="AI36" s="136" t="s">
        <v>229</v>
      </c>
      <c r="AJ36" s="176"/>
      <c r="AK36" s="137">
        <f>AJ35</f>
        <v>66.633333333333312</v>
      </c>
      <c r="AL36" s="136"/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 t="s">
        <v>229</v>
      </c>
      <c r="AH37" s="179"/>
      <c r="AI37" s="177"/>
      <c r="AJ37" s="178" t="s">
        <v>229</v>
      </c>
      <c r="AK37" s="179"/>
      <c r="AL37" s="177"/>
      <c r="AM37" s="178"/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>
        <v>100</v>
      </c>
      <c r="AG39" s="176"/>
      <c r="AH39" s="137">
        <f>AG38</f>
        <v>58.300000000000011</v>
      </c>
      <c r="AI39" s="136">
        <v>100</v>
      </c>
      <c r="AJ39" s="176"/>
      <c r="AK39" s="137">
        <f>AJ38</f>
        <v>66.63333333333334</v>
      </c>
      <c r="AL39" s="136"/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>
        <v>100</v>
      </c>
      <c r="AH40" s="179"/>
      <c r="AI40" s="177"/>
      <c r="AJ40" s="178">
        <v>100</v>
      </c>
      <c r="AK40" s="179"/>
      <c r="AL40" s="177"/>
      <c r="AM40" s="178"/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/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 t="s">
        <v>230</v>
      </c>
      <c r="AG42" s="134"/>
      <c r="AH42" s="135">
        <f>AG41</f>
        <v>58.299999999999983</v>
      </c>
      <c r="AI42" s="136" t="s">
        <v>230</v>
      </c>
      <c r="AJ42" s="134"/>
      <c r="AK42" s="137">
        <f>AJ41</f>
        <v>66.633333333333312</v>
      </c>
      <c r="AL42" s="133"/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/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 t="s">
        <v>230</v>
      </c>
      <c r="AH43" s="140"/>
      <c r="AI43" s="138"/>
      <c r="AJ43" s="139" t="s">
        <v>230</v>
      </c>
      <c r="AK43" s="140"/>
      <c r="AL43" s="138"/>
      <c r="AM43" s="139"/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/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/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222</v>
      </c>
      <c r="AD45" s="134"/>
      <c r="AE45" s="135">
        <f>AD44</f>
        <v>49.966666666666654</v>
      </c>
      <c r="AF45" s="133" t="s">
        <v>222</v>
      </c>
      <c r="AG45" s="134"/>
      <c r="AH45" s="135">
        <f>AG44</f>
        <v>58.299999999999983</v>
      </c>
      <c r="AI45" s="136" t="s">
        <v>222</v>
      </c>
      <c r="AJ45" s="134"/>
      <c r="AK45" s="137">
        <f>AJ44</f>
        <v>66.633333333333312</v>
      </c>
      <c r="AL45" s="133"/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/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222</v>
      </c>
      <c r="AE46" s="140"/>
      <c r="AF46" s="138"/>
      <c r="AG46" s="139" t="s">
        <v>222</v>
      </c>
      <c r="AH46" s="140"/>
      <c r="AI46" s="138"/>
      <c r="AJ46" s="139" t="s">
        <v>222</v>
      </c>
      <c r="AK46" s="140"/>
      <c r="AL46" s="138"/>
      <c r="AM46" s="139"/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/>
    </row>
    <row r="47" spans="1:50" ht="12.5" x14ac:dyDescent="0.25">
      <c r="A47" s="195"/>
      <c r="B47" s="85" t="s">
        <v>96</v>
      </c>
      <c r="C47" s="124"/>
      <c r="D47" s="342"/>
      <c r="E47" s="343"/>
      <c r="F47" s="344"/>
      <c r="G47" s="345"/>
      <c r="H47" s="346"/>
      <c r="I47" s="346"/>
      <c r="J47" s="345"/>
      <c r="K47" s="346"/>
      <c r="L47" s="346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/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/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/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/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 t="s">
        <v>231</v>
      </c>
      <c r="AG51" s="134"/>
      <c r="AH51" s="135">
        <f>AG50</f>
        <v>58.299999999999983</v>
      </c>
      <c r="AI51" s="136" t="s">
        <v>231</v>
      </c>
      <c r="AJ51" s="134"/>
      <c r="AK51" s="137">
        <f>AJ50</f>
        <v>66.633333333333312</v>
      </c>
      <c r="AL51" s="133"/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/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 t="s">
        <v>231</v>
      </c>
      <c r="AH52" s="140"/>
      <c r="AI52" s="138"/>
      <c r="AJ52" s="139" t="s">
        <v>231</v>
      </c>
      <c r="AK52" s="140"/>
      <c r="AL52" s="138"/>
      <c r="AM52" s="139"/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/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/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 t="s">
        <v>232</v>
      </c>
      <c r="AG54" s="134"/>
      <c r="AH54" s="135">
        <f>AG53</f>
        <v>58.300000000000011</v>
      </c>
      <c r="AI54" s="136" t="s">
        <v>233</v>
      </c>
      <c r="AJ54" s="134"/>
      <c r="AK54" s="137">
        <f>AJ53</f>
        <v>66.63333333333334</v>
      </c>
      <c r="AL54" s="133"/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/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 t="s">
        <v>232</v>
      </c>
      <c r="AH55" s="140"/>
      <c r="AI55" s="138"/>
      <c r="AJ55" s="139" t="s">
        <v>233</v>
      </c>
      <c r="AK55" s="140"/>
      <c r="AL55" s="138"/>
      <c r="AM55" s="139"/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/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>
        <v>100</v>
      </c>
      <c r="AG57" s="134"/>
      <c r="AH57" s="135">
        <f>AG56</f>
        <v>58.299999999999983</v>
      </c>
      <c r="AI57" s="136">
        <v>100</v>
      </c>
      <c r="AJ57" s="134"/>
      <c r="AK57" s="137">
        <f>AJ56</f>
        <v>66.633333333333312</v>
      </c>
      <c r="AL57" s="133"/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>
        <v>100</v>
      </c>
      <c r="AH58" s="140"/>
      <c r="AI58" s="138"/>
      <c r="AJ58" s="139">
        <v>100</v>
      </c>
      <c r="AK58" s="140"/>
      <c r="AL58" s="138"/>
      <c r="AM58" s="139"/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223</v>
      </c>
      <c r="AD60" s="134"/>
      <c r="AE60" s="135">
        <v>49.966666666666654</v>
      </c>
      <c r="AF60" s="133" t="s">
        <v>223</v>
      </c>
      <c r="AG60" s="134"/>
      <c r="AH60" s="135">
        <v>58.299999999999983</v>
      </c>
      <c r="AI60" s="136" t="s">
        <v>223</v>
      </c>
      <c r="AJ60" s="134"/>
      <c r="AK60" s="137">
        <v>66.633333333333312</v>
      </c>
      <c r="AL60" s="133"/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 t="s">
        <v>223</v>
      </c>
      <c r="AH61" s="140"/>
      <c r="AI61" s="138"/>
      <c r="AJ61" s="139" t="s">
        <v>223</v>
      </c>
      <c r="AK61" s="140"/>
      <c r="AL61" s="138"/>
      <c r="AM61" s="139"/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/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 t="s">
        <v>234</v>
      </c>
      <c r="AG63" s="134"/>
      <c r="AH63" s="135">
        <f>AG62</f>
        <v>58.299999999999983</v>
      </c>
      <c r="AI63" s="136" t="s">
        <v>235</v>
      </c>
      <c r="AJ63" s="134"/>
      <c r="AK63" s="137">
        <f>AJ62</f>
        <v>66.633333333333312</v>
      </c>
      <c r="AL63" s="133"/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/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 t="s">
        <v>234</v>
      </c>
      <c r="AH64" s="140"/>
      <c r="AI64" s="138"/>
      <c r="AJ64" s="139" t="s">
        <v>235</v>
      </c>
      <c r="AK64" s="140"/>
      <c r="AL64" s="138"/>
      <c r="AM64" s="139"/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/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/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>
        <v>50</v>
      </c>
      <c r="AG66" s="134"/>
      <c r="AH66" s="135">
        <f>AG65</f>
        <v>58.299999999999983</v>
      </c>
      <c r="AI66" s="136" t="s">
        <v>236</v>
      </c>
      <c r="AJ66" s="134"/>
      <c r="AK66" s="137">
        <f>AJ65</f>
        <v>66.633333333333312</v>
      </c>
      <c r="AL66" s="133"/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/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>
        <v>50</v>
      </c>
      <c r="AH67" s="140"/>
      <c r="AI67" s="138"/>
      <c r="AJ67" s="139" t="s">
        <v>236</v>
      </c>
      <c r="AK67" s="140"/>
      <c r="AL67" s="138"/>
      <c r="AM67" s="139"/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/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/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 t="s">
        <v>237</v>
      </c>
      <c r="AG69" s="134"/>
      <c r="AH69" s="135">
        <f>AG68</f>
        <v>58.299999999999983</v>
      </c>
      <c r="AI69" s="136" t="s">
        <v>238</v>
      </c>
      <c r="AJ69" s="134"/>
      <c r="AK69" s="137">
        <f>AJ68</f>
        <v>66.633333333333312</v>
      </c>
      <c r="AL69" s="133"/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/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 t="s">
        <v>237</v>
      </c>
      <c r="AH70" s="140"/>
      <c r="AI70" s="138"/>
      <c r="AJ70" s="139" t="s">
        <v>238</v>
      </c>
      <c r="AK70" s="140"/>
      <c r="AL70" s="138"/>
      <c r="AM70" s="139"/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/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 t="s">
        <v>239</v>
      </c>
      <c r="AG72" s="134"/>
      <c r="AH72" s="135">
        <f>AG71</f>
        <v>58.299999999999983</v>
      </c>
      <c r="AI72" s="136" t="s">
        <v>239</v>
      </c>
      <c r="AJ72" s="134"/>
      <c r="AK72" s="137">
        <f>AJ71</f>
        <v>66.633333333333312</v>
      </c>
      <c r="AL72" s="133"/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 t="s">
        <v>239</v>
      </c>
      <c r="AH73" s="140"/>
      <c r="AI73" s="138"/>
      <c r="AJ73" s="139" t="s">
        <v>239</v>
      </c>
      <c r="AK73" s="140"/>
      <c r="AL73" s="138"/>
      <c r="AM73" s="139"/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 t="s">
        <v>240</v>
      </c>
      <c r="AG75" s="134"/>
      <c r="AH75" s="135">
        <f>AG74</f>
        <v>58.299999999999983</v>
      </c>
      <c r="AI75" s="136">
        <v>100</v>
      </c>
      <c r="AJ75" s="134"/>
      <c r="AK75" s="137">
        <f>AJ74</f>
        <v>66.633333333333312</v>
      </c>
      <c r="AL75" s="133"/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 t="s">
        <v>240</v>
      </c>
      <c r="AH76" s="140"/>
      <c r="AI76" s="138"/>
      <c r="AJ76" s="139">
        <v>100</v>
      </c>
      <c r="AK76" s="140"/>
      <c r="AL76" s="138"/>
      <c r="AM76" s="139"/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/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/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/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/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>
        <v>100</v>
      </c>
      <c r="AG81" s="134"/>
      <c r="AH81" s="135">
        <f>AG80</f>
        <v>58.299999999999983</v>
      </c>
      <c r="AI81" s="136">
        <v>100</v>
      </c>
      <c r="AJ81" s="134"/>
      <c r="AK81" s="137">
        <f>AJ80</f>
        <v>66.633333333333312</v>
      </c>
      <c r="AL81" s="133"/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/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>
        <v>100</v>
      </c>
      <c r="AH82" s="140"/>
      <c r="AI82" s="138"/>
      <c r="AJ82" s="139">
        <v>100</v>
      </c>
      <c r="AK82" s="140"/>
      <c r="AL82" s="138"/>
      <c r="AM82" s="139"/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/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>
        <v>100</v>
      </c>
      <c r="AG84" s="134"/>
      <c r="AH84" s="135">
        <f>AG83</f>
        <v>58.300000000000011</v>
      </c>
      <c r="AI84" s="136">
        <v>100</v>
      </c>
      <c r="AJ84" s="134"/>
      <c r="AK84" s="137">
        <f>AJ83</f>
        <v>66.63333333333334</v>
      </c>
      <c r="AL84" s="133"/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>
        <v>100</v>
      </c>
      <c r="AH85" s="140"/>
      <c r="AI85" s="138"/>
      <c r="AJ85" s="139">
        <v>100</v>
      </c>
      <c r="AK85" s="140"/>
      <c r="AL85" s="138"/>
      <c r="AM85" s="139"/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>
        <v>100</v>
      </c>
      <c r="AG89" s="134"/>
      <c r="AH89" s="135"/>
      <c r="AI89" s="136">
        <v>100</v>
      </c>
      <c r="AJ89" s="134"/>
      <c r="AK89" s="137"/>
      <c r="AL89" s="133"/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>
        <v>100</v>
      </c>
      <c r="AH90" s="140"/>
      <c r="AI90" s="138"/>
      <c r="AJ90" s="139">
        <v>100</v>
      </c>
      <c r="AK90" s="140"/>
      <c r="AL90" s="138"/>
      <c r="AM90" s="139"/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>
        <v>64</v>
      </c>
      <c r="AG92" s="134"/>
      <c r="AH92" s="135">
        <f>AG91</f>
        <v>58.3</v>
      </c>
      <c r="AI92" s="136">
        <v>64</v>
      </c>
      <c r="AJ92" s="134"/>
      <c r="AK92" s="137">
        <f>AJ91</f>
        <v>66.63</v>
      </c>
      <c r="AL92" s="133"/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>
        <v>64</v>
      </c>
      <c r="AH93" s="158"/>
      <c r="AI93" s="157"/>
      <c r="AJ93" s="132">
        <v>64</v>
      </c>
      <c r="AK93" s="158"/>
      <c r="AL93" s="138"/>
      <c r="AM93" s="139"/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 t="s">
        <v>241</v>
      </c>
      <c r="AG98" s="134"/>
      <c r="AH98" s="135">
        <f>AG97</f>
        <v>58.299999999999983</v>
      </c>
      <c r="AI98" s="136" t="s">
        <v>242</v>
      </c>
      <c r="AJ98" s="134"/>
      <c r="AK98" s="137">
        <f>AJ97</f>
        <v>66.633333333333312</v>
      </c>
      <c r="AL98" s="133"/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 t="s">
        <v>241</v>
      </c>
      <c r="AH99" s="140"/>
      <c r="AI99" s="138"/>
      <c r="AJ99" s="139" t="s">
        <v>242</v>
      </c>
      <c r="AK99" s="140"/>
      <c r="AL99" s="138"/>
      <c r="AM99" s="139"/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>
        <v>0</v>
      </c>
      <c r="AG104" s="134"/>
      <c r="AH104" s="135">
        <f>AG103</f>
        <v>58.299999999999983</v>
      </c>
      <c r="AI104" s="136" t="s">
        <v>243</v>
      </c>
      <c r="AJ104" s="134"/>
      <c r="AK104" s="137">
        <f>AJ103</f>
        <v>66.633333333333312</v>
      </c>
      <c r="AL104" s="133"/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>
        <v>0</v>
      </c>
      <c r="AH105" s="158"/>
      <c r="AI105" s="157"/>
      <c r="AJ105" s="132" t="s">
        <v>243</v>
      </c>
      <c r="AK105" s="158"/>
      <c r="AL105" s="157"/>
      <c r="AM105" s="139"/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>
        <v>50</v>
      </c>
      <c r="AG107" s="134"/>
      <c r="AH107" s="135">
        <f>AG106</f>
        <v>58.299999999999983</v>
      </c>
      <c r="AI107" s="136">
        <v>50</v>
      </c>
      <c r="AJ107" s="134"/>
      <c r="AK107" s="137">
        <f>AJ106</f>
        <v>66.633333333333312</v>
      </c>
      <c r="AL107" s="133"/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>
        <v>50</v>
      </c>
      <c r="AH108" s="158"/>
      <c r="AI108" s="157"/>
      <c r="AJ108" s="132">
        <v>50</v>
      </c>
      <c r="AK108" s="158"/>
      <c r="AL108" s="157"/>
      <c r="AM108" s="132"/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/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/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/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 t="s">
        <v>244</v>
      </c>
      <c r="AG118" s="134"/>
      <c r="AH118" s="135">
        <f>AG117</f>
        <v>58.299999999999983</v>
      </c>
      <c r="AI118" s="136" t="s">
        <v>244</v>
      </c>
      <c r="AJ118" s="134"/>
      <c r="AK118" s="137">
        <f>AJ117</f>
        <v>66.633333333333312</v>
      </c>
      <c r="AL118" s="133"/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 t="s">
        <v>244</v>
      </c>
      <c r="AH119" s="158"/>
      <c r="AI119" s="157"/>
      <c r="AJ119" s="132" t="s">
        <v>244</v>
      </c>
      <c r="AK119" s="158"/>
      <c r="AL119" s="157"/>
      <c r="AM119" s="132"/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>
        <v>100</v>
      </c>
      <c r="AG121" s="134"/>
      <c r="AH121" s="135">
        <f>AG120</f>
        <v>58.279999999999994</v>
      </c>
      <c r="AI121" s="136">
        <v>100</v>
      </c>
      <c r="AJ121" s="134"/>
      <c r="AK121" s="137">
        <f>AJ120</f>
        <v>66.61</v>
      </c>
      <c r="AL121" s="133"/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>
        <v>100</v>
      </c>
      <c r="AH122" s="140"/>
      <c r="AI122" s="138"/>
      <c r="AJ122" s="139">
        <v>100</v>
      </c>
      <c r="AK122" s="140"/>
      <c r="AL122" s="138"/>
      <c r="AM122" s="139"/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34" t="s">
        <v>62</v>
      </c>
      <c r="C124" s="337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35"/>
      <c r="C125" s="338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 t="s">
        <v>245</v>
      </c>
      <c r="AG125" s="165"/>
      <c r="AH125" s="167">
        <f>AG124</f>
        <v>58.28</v>
      </c>
      <c r="AI125" s="164" t="s">
        <v>246</v>
      </c>
      <c r="AJ125" s="165"/>
      <c r="AK125" s="167">
        <f>AJ124</f>
        <v>66.61</v>
      </c>
      <c r="AL125" s="164"/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36"/>
      <c r="C126" s="339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 t="s">
        <v>245</v>
      </c>
      <c r="AH126" s="171"/>
      <c r="AI126" s="169"/>
      <c r="AJ126" s="170" t="s">
        <v>246</v>
      </c>
      <c r="AK126" s="171"/>
      <c r="AL126" s="169"/>
      <c r="AM126" s="170"/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41" t="s">
        <v>224</v>
      </c>
      <c r="AM128" s="341"/>
      <c r="AN128" s="341"/>
      <c r="AO128" s="341"/>
      <c r="AP128" s="341"/>
      <c r="AQ128" s="341"/>
      <c r="AR128" s="341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47" t="s">
        <v>132</v>
      </c>
      <c r="AN130" s="347"/>
      <c r="AO130" s="347"/>
      <c r="AP130" s="347"/>
      <c r="AQ130" s="347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19" t="s">
        <v>133</v>
      </c>
      <c r="AM134" s="319"/>
      <c r="AN134" s="319"/>
      <c r="AO134" s="319"/>
      <c r="AP134" s="319"/>
      <c r="AQ134" s="319"/>
      <c r="AR134" s="319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3" t="s">
        <v>134</v>
      </c>
      <c r="AM135" s="314"/>
      <c r="AN135" s="314"/>
      <c r="AO135" s="314"/>
      <c r="AP135" s="314"/>
      <c r="AQ135" s="314"/>
      <c r="AR135" s="314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3" t="s">
        <v>135</v>
      </c>
      <c r="AM136" s="314"/>
      <c r="AN136" s="314"/>
      <c r="AO136" s="314"/>
      <c r="AP136" s="314"/>
      <c r="AQ136" s="314"/>
      <c r="AR136" s="314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41"/>
      <c r="AD138" s="341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</mergeCells>
  <pageMargins left="1.4960629921259843" right="0.51181102362204722" top="0.74803149606299213" bottom="0.74803149606299213" header="0.31496062992125984" footer="0.31496062992125984"/>
  <pageSetup paperSize="5" scale="55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zoomScale="80" zoomScaleNormal="80" workbookViewId="0">
      <selection activeCell="I109" sqref="I109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4.45312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8.453125" style="310" customWidth="1"/>
    <col min="15" max="15" width="18.36328125" style="310" customWidth="1"/>
  </cols>
  <sheetData>
    <row r="1" spans="1:14" ht="15.5" x14ac:dyDescent="0.35">
      <c r="A1" s="367" t="s">
        <v>150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299"/>
    </row>
    <row r="2" spans="1:14" ht="15.5" x14ac:dyDescent="0.35">
      <c r="A2" s="367" t="s">
        <v>29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299"/>
    </row>
    <row r="3" spans="1:14" x14ac:dyDescent="0.25">
      <c r="L3" s="214"/>
      <c r="M3" s="214"/>
      <c r="N3" s="300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0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0"/>
    </row>
    <row r="6" spans="1:14" ht="13" x14ac:dyDescent="0.3">
      <c r="B6" s="190" t="s">
        <v>30</v>
      </c>
      <c r="C6" s="297" t="str">
        <f>'FORM 1'!C5</f>
        <v>: AGUSTUS 2024</v>
      </c>
      <c r="D6" s="190"/>
      <c r="E6" s="190"/>
      <c r="F6" s="190"/>
      <c r="G6" s="190"/>
      <c r="H6" s="190"/>
      <c r="I6" s="190"/>
      <c r="L6" s="215"/>
      <c r="M6" s="215"/>
      <c r="N6" s="300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8" t="s">
        <v>154</v>
      </c>
      <c r="M7" s="370" t="s">
        <v>47</v>
      </c>
      <c r="N7" s="301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69"/>
      <c r="M8" s="371"/>
      <c r="N8" s="301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2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2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3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SUM(D14+D24+D52+D60+D32)</f>
        <v>1335449002</v>
      </c>
      <c r="E12" s="290">
        <f>SUM(E14+E24+E52+E60+E32)</f>
        <v>128607794</v>
      </c>
      <c r="F12" s="290">
        <f>D12+E12</f>
        <v>1464056796</v>
      </c>
      <c r="G12" s="232">
        <f>F12/C12*100</f>
        <v>64.613110476931951</v>
      </c>
      <c r="H12" s="233">
        <f>D12</f>
        <v>1335449002</v>
      </c>
      <c r="I12" s="233">
        <f t="shared" ref="I12:J24" si="0">E12</f>
        <v>128607794</v>
      </c>
      <c r="J12" s="233">
        <f t="shared" si="0"/>
        <v>1464056796</v>
      </c>
      <c r="K12" s="234">
        <f>J12/C12*100</f>
        <v>64.613110476931951</v>
      </c>
      <c r="L12" s="234">
        <f>K12</f>
        <v>64.613110476931951</v>
      </c>
      <c r="M12" s="235"/>
      <c r="N12" s="304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3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3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3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3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3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3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3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3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3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3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3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1088556647</v>
      </c>
      <c r="E24" s="249">
        <f t="shared" ref="E24" si="6">E26</f>
        <v>118352607</v>
      </c>
      <c r="F24" s="290">
        <f t="shared" si="1"/>
        <v>1206909254</v>
      </c>
      <c r="G24" s="232">
        <f t="shared" si="4"/>
        <v>68.034745101024626</v>
      </c>
      <c r="H24" s="233">
        <f t="shared" si="2"/>
        <v>1088556647</v>
      </c>
      <c r="I24" s="233">
        <f t="shared" si="0"/>
        <v>118352607</v>
      </c>
      <c r="J24" s="233">
        <f t="shared" si="0"/>
        <v>1206909254</v>
      </c>
      <c r="K24" s="234">
        <f t="shared" si="5"/>
        <v>68.034745101024626</v>
      </c>
      <c r="L24" s="234"/>
      <c r="M24" s="235"/>
      <c r="N24" s="304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3"/>
    </row>
    <row r="26" spans="1:14" ht="14.5" x14ac:dyDescent="0.25">
      <c r="A26" s="119"/>
      <c r="B26" s="251" t="s">
        <v>84</v>
      </c>
      <c r="C26" s="252">
        <v>1773960132</v>
      </c>
      <c r="D26" s="292">
        <v>1088556647</v>
      </c>
      <c r="E26" s="292">
        <v>118352607</v>
      </c>
      <c r="F26" s="385">
        <f t="shared" si="1"/>
        <v>1206909254</v>
      </c>
      <c r="G26" s="241">
        <f t="shared" si="4"/>
        <v>68.034745101024626</v>
      </c>
      <c r="H26" s="228">
        <f t="shared" si="2"/>
        <v>1088556647</v>
      </c>
      <c r="I26" s="228">
        <f t="shared" si="2"/>
        <v>118352607</v>
      </c>
      <c r="J26" s="228">
        <f t="shared" si="2"/>
        <v>1206909254</v>
      </c>
      <c r="K26" s="242">
        <f t="shared" si="5"/>
        <v>68.034745101024626</v>
      </c>
      <c r="L26" s="242"/>
      <c r="M26" s="240"/>
      <c r="N26" s="303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32"/>
      <c r="H27" s="233"/>
      <c r="I27" s="233"/>
      <c r="J27" s="233"/>
      <c r="K27" s="242"/>
      <c r="L27" s="227"/>
      <c r="M27" s="229"/>
      <c r="N27" s="303"/>
    </row>
    <row r="28" spans="1:14" ht="14" x14ac:dyDescent="0.25">
      <c r="A28" s="223"/>
      <c r="B28" s="253" t="s">
        <v>173</v>
      </c>
      <c r="C28" s="249">
        <f>C30</f>
        <v>68000000</v>
      </c>
      <c r="D28" s="238"/>
      <c r="E28" s="238"/>
      <c r="F28" s="290"/>
      <c r="G28" s="232"/>
      <c r="H28" s="233"/>
      <c r="I28" s="233"/>
      <c r="J28" s="233"/>
      <c r="K28" s="242"/>
      <c r="L28" s="227"/>
      <c r="M28" s="229"/>
      <c r="N28" s="303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32"/>
      <c r="H29" s="233"/>
      <c r="I29" s="233"/>
      <c r="J29" s="233"/>
      <c r="K29" s="242"/>
      <c r="L29" s="227"/>
      <c r="M29" s="229"/>
      <c r="N29" s="303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0</v>
      </c>
      <c r="F30" s="290"/>
      <c r="G30" s="232"/>
      <c r="H30" s="233"/>
      <c r="I30" s="233"/>
      <c r="J30" s="233"/>
      <c r="K30" s="242"/>
      <c r="L30" s="227"/>
      <c r="M30" s="229"/>
      <c r="N30" s="303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3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SUM(D34+D36+D38+D40+D42+D44+D46+D48+D50)</f>
        <v>27600750</v>
      </c>
      <c r="E32" s="249">
        <f>SUM(E34:E50)</f>
        <v>3050000</v>
      </c>
      <c r="F32" s="290">
        <f t="shared" si="1"/>
        <v>30650750</v>
      </c>
      <c r="G32" s="232">
        <f t="shared" si="4"/>
        <v>80.393722885814853</v>
      </c>
      <c r="H32" s="233">
        <f t="shared" si="2"/>
        <v>27600750</v>
      </c>
      <c r="I32" s="233">
        <f t="shared" si="2"/>
        <v>3050000</v>
      </c>
      <c r="J32" s="233">
        <f t="shared" si="2"/>
        <v>30650750</v>
      </c>
      <c r="K32" s="242">
        <f t="shared" si="5"/>
        <v>80.393722885814853</v>
      </c>
      <c r="L32" s="255"/>
      <c r="M32" s="256"/>
      <c r="N32" s="305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5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385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5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5"/>
    </row>
    <row r="36" spans="1:14" ht="14.5" x14ac:dyDescent="0.25">
      <c r="A36" s="119"/>
      <c r="B36" s="258" t="s">
        <v>127</v>
      </c>
      <c r="C36" s="259">
        <v>7931000</v>
      </c>
      <c r="D36" s="292">
        <v>5141250</v>
      </c>
      <c r="E36" s="292">
        <v>0</v>
      </c>
      <c r="F36" s="291">
        <f t="shared" si="1"/>
        <v>5141250</v>
      </c>
      <c r="G36" s="241">
        <f t="shared" si="4"/>
        <v>64.824738368427688</v>
      </c>
      <c r="H36" s="228">
        <f t="shared" si="2"/>
        <v>5141250</v>
      </c>
      <c r="I36" s="228">
        <f t="shared" si="2"/>
        <v>0</v>
      </c>
      <c r="J36" s="228">
        <f t="shared" si="2"/>
        <v>5141250</v>
      </c>
      <c r="K36" s="242">
        <f t="shared" si="5"/>
        <v>64.824738368427688</v>
      </c>
      <c r="L36" s="255"/>
      <c r="M36" s="256"/>
      <c r="N36" s="305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5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5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5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0</v>
      </c>
      <c r="F40" s="291">
        <f t="shared" si="1"/>
        <v>1799500</v>
      </c>
      <c r="G40" s="241">
        <f t="shared" si="4"/>
        <v>46.390822376901262</v>
      </c>
      <c r="H40" s="228">
        <f t="shared" si="2"/>
        <v>1799500</v>
      </c>
      <c r="I40" s="228">
        <f t="shared" si="2"/>
        <v>0</v>
      </c>
      <c r="J40" s="228">
        <f t="shared" si="2"/>
        <v>1799500</v>
      </c>
      <c r="K40" s="242">
        <f t="shared" si="5"/>
        <v>46.390822376901262</v>
      </c>
      <c r="L40" s="255"/>
      <c r="M40" s="256"/>
      <c r="N40" s="305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5"/>
    </row>
    <row r="42" spans="1:14" ht="14.5" x14ac:dyDescent="0.25">
      <c r="A42" s="119"/>
      <c r="B42" s="258" t="s">
        <v>17</v>
      </c>
      <c r="C42" s="259">
        <v>4210800</v>
      </c>
      <c r="D42" s="292">
        <v>3400000</v>
      </c>
      <c r="E42" s="292">
        <v>0</v>
      </c>
      <c r="F42" s="291">
        <f t="shared" si="1"/>
        <v>3400000</v>
      </c>
      <c r="G42" s="241">
        <f t="shared" si="4"/>
        <v>80.744751591146581</v>
      </c>
      <c r="H42" s="228">
        <f t="shared" si="2"/>
        <v>3400000</v>
      </c>
      <c r="I42" s="228">
        <f t="shared" si="2"/>
        <v>0</v>
      </c>
      <c r="J42" s="228">
        <f t="shared" si="2"/>
        <v>3400000</v>
      </c>
      <c r="K42" s="242">
        <f t="shared" si="5"/>
        <v>80.744751591146581</v>
      </c>
      <c r="L42" s="255"/>
      <c r="M42" s="256"/>
      <c r="N42" s="305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5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5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5"/>
    </row>
    <row r="46" spans="1:14" ht="14.5" x14ac:dyDescent="0.25">
      <c r="A46" s="119"/>
      <c r="B46" s="258" t="s">
        <v>181</v>
      </c>
      <c r="C46" s="259">
        <v>8900000</v>
      </c>
      <c r="D46" s="292">
        <v>7900000</v>
      </c>
      <c r="E46" s="292">
        <v>0</v>
      </c>
      <c r="F46" s="291">
        <f t="shared" si="1"/>
        <v>7900000</v>
      </c>
      <c r="G46" s="241">
        <f t="shared" si="4"/>
        <v>88.764044943820224</v>
      </c>
      <c r="H46" s="228">
        <f t="shared" si="2"/>
        <v>7900000</v>
      </c>
      <c r="I46" s="228">
        <f t="shared" si="2"/>
        <v>0</v>
      </c>
      <c r="J46" s="228">
        <f t="shared" si="2"/>
        <v>7900000</v>
      </c>
      <c r="K46" s="242">
        <f t="shared" si="5"/>
        <v>88.764044943820224</v>
      </c>
      <c r="L46" s="255"/>
      <c r="M46" s="256"/>
      <c r="N46" s="305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5"/>
    </row>
    <row r="48" spans="1:14" ht="28" x14ac:dyDescent="0.25">
      <c r="A48" s="119"/>
      <c r="B48" s="260" t="s">
        <v>182</v>
      </c>
      <c r="C48" s="259">
        <v>10000000</v>
      </c>
      <c r="D48" s="294">
        <v>6155000</v>
      </c>
      <c r="E48" s="294">
        <v>3050000</v>
      </c>
      <c r="F48" s="291">
        <f t="shared" si="1"/>
        <v>9205000</v>
      </c>
      <c r="G48" s="241">
        <f t="shared" si="4"/>
        <v>92.05</v>
      </c>
      <c r="H48" s="228">
        <f t="shared" si="2"/>
        <v>6155000</v>
      </c>
      <c r="I48" s="228">
        <f t="shared" si="2"/>
        <v>3050000</v>
      </c>
      <c r="J48" s="228">
        <f t="shared" si="2"/>
        <v>9205000</v>
      </c>
      <c r="K48" s="242">
        <f t="shared" si="5"/>
        <v>92.05</v>
      </c>
      <c r="L48" s="227"/>
      <c r="M48" s="229"/>
      <c r="N48" s="303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3"/>
    </row>
    <row r="50" spans="1:14" ht="14.5" x14ac:dyDescent="0.25">
      <c r="A50" s="119"/>
      <c r="B50" s="260" t="s">
        <v>183</v>
      </c>
      <c r="C50" s="259">
        <v>555000</v>
      </c>
      <c r="D50" s="294">
        <v>555000</v>
      </c>
      <c r="E50" s="294">
        <v>0</v>
      </c>
      <c r="F50" s="291">
        <f>D50+E50</f>
        <v>555000</v>
      </c>
      <c r="G50" s="241">
        <f t="shared" si="4"/>
        <v>100</v>
      </c>
      <c r="H50" s="228">
        <f t="shared" ref="H50:J50" si="7">D50</f>
        <v>555000</v>
      </c>
      <c r="I50" s="228">
        <f t="shared" si="7"/>
        <v>0</v>
      </c>
      <c r="J50" s="228">
        <f t="shared" si="7"/>
        <v>555000</v>
      </c>
      <c r="K50" s="242">
        <f t="shared" ref="K50" si="8">J50/C50*100</f>
        <v>100</v>
      </c>
      <c r="L50" s="227"/>
      <c r="M50" s="229"/>
      <c r="N50" s="303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3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9">SUM(D54+D56+D58)</f>
        <v>194108105</v>
      </c>
      <c r="E52" s="261">
        <f t="shared" si="9"/>
        <v>1286187</v>
      </c>
      <c r="F52" s="290">
        <f t="shared" si="1"/>
        <v>195394292</v>
      </c>
      <c r="G52" s="232">
        <f t="shared" si="4"/>
        <v>58.292548837098288</v>
      </c>
      <c r="H52" s="233">
        <f t="shared" si="2"/>
        <v>194108105</v>
      </c>
      <c r="I52" s="233">
        <f t="shared" si="2"/>
        <v>1286187</v>
      </c>
      <c r="J52" s="233">
        <f t="shared" si="2"/>
        <v>195394292</v>
      </c>
      <c r="K52" s="234">
        <f t="shared" si="5"/>
        <v>58.292548837098288</v>
      </c>
      <c r="L52" s="262"/>
      <c r="M52" s="263"/>
      <c r="N52" s="306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5"/>
    </row>
    <row r="54" spans="1:14" ht="14.5" x14ac:dyDescent="0.25">
      <c r="A54" s="119"/>
      <c r="B54" s="258" t="s">
        <v>147</v>
      </c>
      <c r="C54" s="259">
        <v>996000</v>
      </c>
      <c r="D54" s="292">
        <v>990000</v>
      </c>
      <c r="E54" s="292">
        <v>0</v>
      </c>
      <c r="F54" s="291">
        <f t="shared" si="1"/>
        <v>990000</v>
      </c>
      <c r="G54" s="241">
        <f t="shared" si="4"/>
        <v>99.397590361445793</v>
      </c>
      <c r="H54" s="228">
        <f t="shared" si="2"/>
        <v>990000</v>
      </c>
      <c r="I54" s="228">
        <f t="shared" si="2"/>
        <v>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3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3"/>
    </row>
    <row r="56" spans="1:14" ht="28" x14ac:dyDescent="0.25">
      <c r="A56" s="119"/>
      <c r="B56" s="246" t="s">
        <v>185</v>
      </c>
      <c r="C56" s="257">
        <v>19800000</v>
      </c>
      <c r="D56" s="295">
        <v>9718105</v>
      </c>
      <c r="E56" s="295">
        <v>1286187</v>
      </c>
      <c r="F56" s="291">
        <f t="shared" si="1"/>
        <v>11004292</v>
      </c>
      <c r="G56" s="241">
        <f t="shared" si="4"/>
        <v>55.57723232323233</v>
      </c>
      <c r="H56" s="228">
        <f t="shared" si="2"/>
        <v>9718105</v>
      </c>
      <c r="I56" s="228">
        <f t="shared" si="2"/>
        <v>1286187</v>
      </c>
      <c r="J56" s="228">
        <f t="shared" si="2"/>
        <v>11004292</v>
      </c>
      <c r="K56" s="242">
        <f t="shared" si="5"/>
        <v>55.57723232323233</v>
      </c>
      <c r="L56" s="265"/>
      <c r="M56" s="266"/>
      <c r="N56" s="305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5"/>
    </row>
    <row r="58" spans="1:14" ht="14.5" x14ac:dyDescent="0.25">
      <c r="A58" s="119"/>
      <c r="B58" s="245" t="s">
        <v>72</v>
      </c>
      <c r="C58" s="257">
        <v>314400000</v>
      </c>
      <c r="D58" s="292">
        <v>183400000</v>
      </c>
      <c r="E58" s="311">
        <v>0</v>
      </c>
      <c r="F58" s="291">
        <f t="shared" si="1"/>
        <v>183400000</v>
      </c>
      <c r="G58" s="241">
        <f t="shared" si="4"/>
        <v>58.333333333333336</v>
      </c>
      <c r="H58" s="228">
        <f t="shared" si="2"/>
        <v>183400000</v>
      </c>
      <c r="I58" s="228">
        <f t="shared" si="2"/>
        <v>0</v>
      </c>
      <c r="J58" s="228">
        <f t="shared" si="2"/>
        <v>183400000</v>
      </c>
      <c r="K58" s="242">
        <f t="shared" si="5"/>
        <v>58.333333333333336</v>
      </c>
      <c r="L58" s="227"/>
      <c r="M58" s="229"/>
      <c r="N58" s="303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3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>SUM(D62+D64+D66)</f>
        <v>24183500</v>
      </c>
      <c r="E60" s="268">
        <f>SUM(E62:E66)</f>
        <v>5919000</v>
      </c>
      <c r="F60" s="290">
        <f t="shared" si="1"/>
        <v>30102500</v>
      </c>
      <c r="G60" s="232">
        <f t="shared" si="4"/>
        <v>63.240546218487395</v>
      </c>
      <c r="H60" s="233">
        <f t="shared" si="2"/>
        <v>24183500</v>
      </c>
      <c r="I60" s="233">
        <f t="shared" si="2"/>
        <v>5919000</v>
      </c>
      <c r="J60" s="233">
        <f t="shared" si="2"/>
        <v>30102500</v>
      </c>
      <c r="K60" s="234">
        <f t="shared" si="5"/>
        <v>63.240546218487395</v>
      </c>
      <c r="L60" s="269"/>
      <c r="M60" s="270"/>
      <c r="N60" s="304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3"/>
    </row>
    <row r="62" spans="1:14" ht="42" x14ac:dyDescent="0.25">
      <c r="A62" s="119"/>
      <c r="B62" s="271" t="s">
        <v>187</v>
      </c>
      <c r="C62" s="259">
        <v>38600000</v>
      </c>
      <c r="D62" s="296">
        <v>21633500</v>
      </c>
      <c r="E62" s="296">
        <v>619000</v>
      </c>
      <c r="F62" s="291">
        <f t="shared" si="1"/>
        <v>22252500</v>
      </c>
      <c r="G62" s="241">
        <f t="shared" si="4"/>
        <v>57.648963730569946</v>
      </c>
      <c r="H62" s="228">
        <f t="shared" si="2"/>
        <v>21633500</v>
      </c>
      <c r="I62" s="228">
        <f t="shared" si="2"/>
        <v>619000</v>
      </c>
      <c r="J62" s="228">
        <f t="shared" si="2"/>
        <v>22252500</v>
      </c>
      <c r="K62" s="242">
        <f t="shared" si="5"/>
        <v>57.648963730569946</v>
      </c>
      <c r="L62" s="227"/>
      <c r="M62" s="229"/>
      <c r="N62" s="303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3"/>
    </row>
    <row r="64" spans="1:14" ht="14" x14ac:dyDescent="0.25">
      <c r="A64" s="119"/>
      <c r="B64" s="258" t="s">
        <v>188</v>
      </c>
      <c r="C64" s="259">
        <v>3000000</v>
      </c>
      <c r="D64" s="296">
        <v>1850000</v>
      </c>
      <c r="E64" s="312">
        <v>0</v>
      </c>
      <c r="F64" s="291">
        <f t="shared" si="1"/>
        <v>1850000</v>
      </c>
      <c r="G64" s="241">
        <f t="shared" si="4"/>
        <v>61.666666666666671</v>
      </c>
      <c r="H64" s="228">
        <f t="shared" si="2"/>
        <v>1850000</v>
      </c>
      <c r="I64" s="228">
        <f t="shared" si="2"/>
        <v>0</v>
      </c>
      <c r="J64" s="228">
        <f t="shared" si="2"/>
        <v>1850000</v>
      </c>
      <c r="K64" s="242">
        <f t="shared" si="5"/>
        <v>61.666666666666671</v>
      </c>
      <c r="L64" s="227"/>
      <c r="M64" s="229"/>
      <c r="N64" s="303"/>
    </row>
    <row r="65" spans="1:14" ht="14" x14ac:dyDescent="0.25">
      <c r="A65" s="119"/>
      <c r="B65" s="236" t="s">
        <v>118</v>
      </c>
      <c r="C65" s="259"/>
      <c r="D65" s="296"/>
      <c r="E65" s="312"/>
      <c r="F65" s="291"/>
      <c r="G65" s="241"/>
      <c r="H65" s="228"/>
      <c r="I65" s="228"/>
      <c r="J65" s="228"/>
      <c r="K65" s="242"/>
      <c r="L65" s="227"/>
      <c r="M65" s="229"/>
      <c r="N65" s="303"/>
    </row>
    <row r="66" spans="1:14" ht="14" x14ac:dyDescent="0.25">
      <c r="A66" s="119"/>
      <c r="B66" s="258" t="s">
        <v>189</v>
      </c>
      <c r="C66" s="259">
        <v>6000000</v>
      </c>
      <c r="D66" s="296">
        <v>700000</v>
      </c>
      <c r="E66" s="312">
        <v>5300000</v>
      </c>
      <c r="F66" s="291">
        <f>D66+E66</f>
        <v>6000000</v>
      </c>
      <c r="G66" s="241">
        <f t="shared" si="4"/>
        <v>100</v>
      </c>
      <c r="H66" s="228">
        <f t="shared" ref="H65:H66" si="10">D66</f>
        <v>700000</v>
      </c>
      <c r="I66" s="228">
        <f t="shared" ref="I65:I66" si="11">E66</f>
        <v>5300000</v>
      </c>
      <c r="J66" s="228">
        <f t="shared" ref="J65:J66" si="12">F66</f>
        <v>6000000</v>
      </c>
      <c r="K66" s="242">
        <f t="shared" ref="K65:K66" si="13">J66/C66*100</f>
        <v>100</v>
      </c>
      <c r="L66" s="227"/>
      <c r="M66" s="229"/>
      <c r="N66" s="303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3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4">D70</f>
        <v>2750000</v>
      </c>
      <c r="E68" s="268">
        <f t="shared" si="14"/>
        <v>0</v>
      </c>
      <c r="F68" s="290">
        <f t="shared" si="1"/>
        <v>2750000</v>
      </c>
      <c r="G68" s="232">
        <f t="shared" si="4"/>
        <v>100</v>
      </c>
      <c r="H68" s="233">
        <f t="shared" si="2"/>
        <v>2750000</v>
      </c>
      <c r="I68" s="233">
        <f t="shared" si="2"/>
        <v>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4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3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5">SUM(D72+D74)</f>
        <v>2750000</v>
      </c>
      <c r="E70" s="274">
        <f t="shared" si="15"/>
        <v>0</v>
      </c>
      <c r="F70" s="290">
        <f t="shared" si="1"/>
        <v>2750000</v>
      </c>
      <c r="G70" s="232">
        <f t="shared" si="4"/>
        <v>100</v>
      </c>
      <c r="H70" s="233">
        <f t="shared" si="2"/>
        <v>2750000</v>
      </c>
      <c r="I70" s="233">
        <f t="shared" si="2"/>
        <v>0</v>
      </c>
      <c r="J70" s="233">
        <f t="shared" si="2"/>
        <v>2750000</v>
      </c>
      <c r="K70" s="234">
        <f t="shared" si="5"/>
        <v>100</v>
      </c>
      <c r="L70" s="269"/>
      <c r="M70" s="270"/>
      <c r="N70" s="304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3"/>
    </row>
    <row r="72" spans="1:14" ht="28" x14ac:dyDescent="0.25">
      <c r="A72" s="119"/>
      <c r="B72" s="246" t="s">
        <v>193</v>
      </c>
      <c r="C72" s="257">
        <v>1000000</v>
      </c>
      <c r="D72" s="292">
        <v>1000000</v>
      </c>
      <c r="E72" s="292">
        <v>0</v>
      </c>
      <c r="F72" s="291">
        <f t="shared" si="1"/>
        <v>1000000</v>
      </c>
      <c r="G72" s="241">
        <f t="shared" si="4"/>
        <v>100</v>
      </c>
      <c r="H72" s="228">
        <f t="shared" si="2"/>
        <v>1000000</v>
      </c>
      <c r="I72" s="228">
        <f t="shared" si="2"/>
        <v>0</v>
      </c>
      <c r="J72" s="228">
        <f t="shared" si="2"/>
        <v>1000000</v>
      </c>
      <c r="K72" s="242">
        <f t="shared" si="5"/>
        <v>100</v>
      </c>
      <c r="L72" s="227"/>
      <c r="M72" s="229"/>
      <c r="N72" s="303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3"/>
    </row>
    <row r="74" spans="1:14" ht="28" x14ac:dyDescent="0.25">
      <c r="A74" s="119"/>
      <c r="B74" s="246" t="s">
        <v>194</v>
      </c>
      <c r="C74" s="257">
        <v>1750000</v>
      </c>
      <c r="D74" s="292">
        <v>1750000</v>
      </c>
      <c r="E74" s="292">
        <v>0</v>
      </c>
      <c r="F74" s="291">
        <f t="shared" si="1"/>
        <v>1750000</v>
      </c>
      <c r="G74" s="241">
        <f t="shared" si="4"/>
        <v>100</v>
      </c>
      <c r="H74" s="228">
        <f t="shared" si="2"/>
        <v>1750000</v>
      </c>
      <c r="I74" s="228">
        <f t="shared" si="2"/>
        <v>0</v>
      </c>
      <c r="J74" s="228">
        <f t="shared" si="2"/>
        <v>1750000</v>
      </c>
      <c r="K74" s="242">
        <f t="shared" si="5"/>
        <v>100</v>
      </c>
      <c r="L74" s="227"/>
      <c r="M74" s="229"/>
      <c r="N74" s="303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3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6">D78+D82</f>
        <v>12395000</v>
      </c>
      <c r="E76" s="274">
        <f t="shared" si="16"/>
        <v>0</v>
      </c>
      <c r="F76" s="290">
        <f t="shared" si="1"/>
        <v>12395000</v>
      </c>
      <c r="G76" s="232">
        <f t="shared" si="4"/>
        <v>77.49296655204752</v>
      </c>
      <c r="H76" s="233">
        <f t="shared" si="2"/>
        <v>12395000</v>
      </c>
      <c r="I76" s="233">
        <f t="shared" si="2"/>
        <v>0</v>
      </c>
      <c r="J76" s="233">
        <f t="shared" si="2"/>
        <v>12395000</v>
      </c>
      <c r="K76" s="234">
        <f t="shared" si="5"/>
        <v>77.49296655204752</v>
      </c>
      <c r="L76" s="234">
        <f>K76</f>
        <v>77.49296655204752</v>
      </c>
      <c r="M76" s="270"/>
      <c r="N76" s="304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3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>SUM(D80)</f>
        <v>5995000</v>
      </c>
      <c r="E78" s="268">
        <f t="shared" ref="E78" si="17">E80</f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4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3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3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3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18">D84</f>
        <v>6400000</v>
      </c>
      <c r="E82" s="268">
        <f t="shared" si="18"/>
        <v>0</v>
      </c>
      <c r="F82" s="290">
        <f t="shared" si="1"/>
        <v>6400000</v>
      </c>
      <c r="G82" s="232">
        <f t="shared" si="4"/>
        <v>64</v>
      </c>
      <c r="H82" s="233">
        <f t="shared" si="2"/>
        <v>6400000</v>
      </c>
      <c r="I82" s="233">
        <f t="shared" si="2"/>
        <v>0</v>
      </c>
      <c r="J82" s="233">
        <f t="shared" si="2"/>
        <v>6400000</v>
      </c>
      <c r="K82" s="234">
        <f t="shared" si="5"/>
        <v>64</v>
      </c>
      <c r="L82" s="269"/>
      <c r="M82" s="270"/>
      <c r="N82" s="304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3"/>
    </row>
    <row r="84" spans="1:14" ht="28" x14ac:dyDescent="0.25">
      <c r="A84" s="119"/>
      <c r="B84" s="246" t="s">
        <v>120</v>
      </c>
      <c r="C84" s="257">
        <v>10000000</v>
      </c>
      <c r="D84" s="294">
        <v>6400000</v>
      </c>
      <c r="E84" s="295">
        <v>0</v>
      </c>
      <c r="F84" s="291">
        <f t="shared" si="1"/>
        <v>6400000</v>
      </c>
      <c r="G84" s="241">
        <f t="shared" si="4"/>
        <v>64</v>
      </c>
      <c r="H84" s="228">
        <f t="shared" si="2"/>
        <v>6400000</v>
      </c>
      <c r="I84" s="228">
        <f t="shared" si="2"/>
        <v>0</v>
      </c>
      <c r="J84" s="228">
        <f t="shared" si="2"/>
        <v>6400000</v>
      </c>
      <c r="K84" s="242">
        <f t="shared" si="5"/>
        <v>64</v>
      </c>
      <c r="L84" s="227"/>
      <c r="M84" s="229"/>
      <c r="N84" s="303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3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19">D88</f>
        <v>16800000</v>
      </c>
      <c r="E86" s="274">
        <f t="shared" si="19"/>
        <v>1800000</v>
      </c>
      <c r="F86" s="290">
        <f t="shared" ref="F86:F110" si="20">D86+E86</f>
        <v>18600000</v>
      </c>
      <c r="G86" s="232">
        <f t="shared" ref="G86:G110" si="21">F86/C86*100</f>
        <v>67.391304347826093</v>
      </c>
      <c r="H86" s="233">
        <f t="shared" ref="H86:J110" si="22">D86</f>
        <v>16800000</v>
      </c>
      <c r="I86" s="233">
        <f t="shared" si="22"/>
        <v>1800000</v>
      </c>
      <c r="J86" s="233">
        <f t="shared" si="22"/>
        <v>18600000</v>
      </c>
      <c r="K86" s="234">
        <f t="shared" si="5"/>
        <v>67.391304347826093</v>
      </c>
      <c r="L86" s="234">
        <f>K86</f>
        <v>67.391304347826093</v>
      </c>
      <c r="M86" s="270"/>
      <c r="N86" s="304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3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23">SUM(D90)</f>
        <v>16800000</v>
      </c>
      <c r="E88" s="268">
        <f t="shared" si="23"/>
        <v>1800000</v>
      </c>
      <c r="F88" s="290">
        <f t="shared" si="20"/>
        <v>18600000</v>
      </c>
      <c r="G88" s="232">
        <f t="shared" si="21"/>
        <v>67.391304347826093</v>
      </c>
      <c r="H88" s="233">
        <f t="shared" si="22"/>
        <v>16800000</v>
      </c>
      <c r="I88" s="233">
        <f t="shared" si="22"/>
        <v>1800000</v>
      </c>
      <c r="J88" s="233">
        <f t="shared" si="22"/>
        <v>18600000</v>
      </c>
      <c r="K88" s="234">
        <f t="shared" ref="K88:K110" si="24">J88/C88*100</f>
        <v>67.391304347826093</v>
      </c>
      <c r="L88" s="269"/>
      <c r="M88" s="270"/>
      <c r="N88" s="304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3"/>
    </row>
    <row r="90" spans="1:14" ht="42" x14ac:dyDescent="0.25">
      <c r="A90" s="119"/>
      <c r="B90" s="246" t="s">
        <v>205</v>
      </c>
      <c r="C90" s="257">
        <v>27600000</v>
      </c>
      <c r="D90" s="292">
        <v>16800000</v>
      </c>
      <c r="E90" s="292">
        <v>1800000</v>
      </c>
      <c r="F90" s="291">
        <f t="shared" si="20"/>
        <v>18600000</v>
      </c>
      <c r="G90" s="241">
        <f t="shared" si="21"/>
        <v>67.391304347826093</v>
      </c>
      <c r="H90" s="228">
        <f t="shared" si="22"/>
        <v>16800000</v>
      </c>
      <c r="I90" s="228">
        <f t="shared" si="22"/>
        <v>1800000</v>
      </c>
      <c r="J90" s="228">
        <f t="shared" si="22"/>
        <v>18600000</v>
      </c>
      <c r="K90" s="242">
        <f t="shared" si="24"/>
        <v>67.391304347826093</v>
      </c>
      <c r="L90" s="227"/>
      <c r="M90" s="229"/>
      <c r="N90" s="303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3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5">SUM(D94)</f>
        <v>2250000</v>
      </c>
      <c r="E92" s="274">
        <f t="shared" si="25"/>
        <v>50460000</v>
      </c>
      <c r="F92" s="290">
        <f t="shared" si="20"/>
        <v>52710000</v>
      </c>
      <c r="G92" s="232">
        <f t="shared" si="21"/>
        <v>83.587059942911509</v>
      </c>
      <c r="H92" s="233">
        <f t="shared" si="22"/>
        <v>2250000</v>
      </c>
      <c r="I92" s="233">
        <f t="shared" si="22"/>
        <v>50460000</v>
      </c>
      <c r="J92" s="233">
        <f t="shared" si="22"/>
        <v>52710000</v>
      </c>
      <c r="K92" s="234">
        <f t="shared" si="24"/>
        <v>83.587059942911509</v>
      </c>
      <c r="L92" s="278">
        <f>K92</f>
        <v>83.587059942911509</v>
      </c>
      <c r="M92" s="270"/>
      <c r="N92" s="304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3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6">SUM(D96:D98)</f>
        <v>2250000</v>
      </c>
      <c r="E94" s="268">
        <f t="shared" si="26"/>
        <v>50460000</v>
      </c>
      <c r="F94" s="290">
        <f t="shared" si="20"/>
        <v>52710000</v>
      </c>
      <c r="G94" s="232">
        <f t="shared" si="21"/>
        <v>83.587059942911509</v>
      </c>
      <c r="H94" s="233">
        <f t="shared" si="22"/>
        <v>2250000</v>
      </c>
      <c r="I94" s="233">
        <f t="shared" si="22"/>
        <v>50460000</v>
      </c>
      <c r="J94" s="233">
        <f t="shared" si="22"/>
        <v>52710000</v>
      </c>
      <c r="K94" s="234">
        <f t="shared" si="24"/>
        <v>83.587059942911509</v>
      </c>
      <c r="L94" s="269"/>
      <c r="M94" s="270"/>
      <c r="N94" s="304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3"/>
    </row>
    <row r="96" spans="1:14" ht="14.5" x14ac:dyDescent="0.25">
      <c r="A96" s="119"/>
      <c r="B96" s="245" t="s">
        <v>209</v>
      </c>
      <c r="C96" s="257">
        <v>58560000</v>
      </c>
      <c r="D96" s="294">
        <v>0</v>
      </c>
      <c r="E96" s="292">
        <v>50460000</v>
      </c>
      <c r="F96" s="291">
        <f t="shared" si="20"/>
        <v>50460000</v>
      </c>
      <c r="G96" s="241">
        <f t="shared" si="21"/>
        <v>86.168032786885249</v>
      </c>
      <c r="H96" s="228">
        <f t="shared" si="22"/>
        <v>0</v>
      </c>
      <c r="I96" s="228">
        <f t="shared" si="22"/>
        <v>50460000</v>
      </c>
      <c r="J96" s="228">
        <f t="shared" si="22"/>
        <v>50460000</v>
      </c>
      <c r="K96" s="242">
        <f t="shared" si="24"/>
        <v>86.168032786885249</v>
      </c>
      <c r="L96" s="227"/>
      <c r="M96" s="229"/>
      <c r="N96" s="303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3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0</v>
      </c>
      <c r="F98" s="291">
        <f t="shared" si="20"/>
        <v>2250000</v>
      </c>
      <c r="G98" s="241">
        <f t="shared" si="21"/>
        <v>50</v>
      </c>
      <c r="H98" s="228">
        <f t="shared" si="22"/>
        <v>2250000</v>
      </c>
      <c r="I98" s="228">
        <f t="shared" si="22"/>
        <v>0</v>
      </c>
      <c r="J98" s="228">
        <f t="shared" si="22"/>
        <v>2250000</v>
      </c>
      <c r="K98" s="242">
        <f t="shared" si="24"/>
        <v>50</v>
      </c>
      <c r="L98" s="227"/>
      <c r="M98" s="229"/>
      <c r="N98" s="303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3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27">D102</f>
        <v>4660000</v>
      </c>
      <c r="E100" s="274">
        <f t="shared" si="27"/>
        <v>0</v>
      </c>
      <c r="F100" s="290">
        <f t="shared" si="20"/>
        <v>4660000</v>
      </c>
      <c r="G100" s="232">
        <f t="shared" si="21"/>
        <v>33.989788475565277</v>
      </c>
      <c r="H100" s="233">
        <f t="shared" si="22"/>
        <v>4660000</v>
      </c>
      <c r="I100" s="233">
        <f t="shared" si="22"/>
        <v>0</v>
      </c>
      <c r="J100" s="233">
        <f t="shared" si="22"/>
        <v>4660000</v>
      </c>
      <c r="K100" s="234">
        <f t="shared" si="24"/>
        <v>33.989788475565277</v>
      </c>
      <c r="L100" s="234">
        <f>K100</f>
        <v>33.989788475565277</v>
      </c>
      <c r="M100" s="270"/>
      <c r="N100" s="304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3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28">SUM(D104:D108)</f>
        <v>4660000</v>
      </c>
      <c r="E102" s="268">
        <f t="shared" si="28"/>
        <v>0</v>
      </c>
      <c r="F102" s="290">
        <f t="shared" si="20"/>
        <v>4660000</v>
      </c>
      <c r="G102" s="232">
        <f t="shared" si="21"/>
        <v>33.989788475565277</v>
      </c>
      <c r="H102" s="233">
        <f t="shared" si="22"/>
        <v>4660000</v>
      </c>
      <c r="I102" s="233">
        <f t="shared" si="22"/>
        <v>0</v>
      </c>
      <c r="J102" s="233">
        <f t="shared" si="22"/>
        <v>4660000</v>
      </c>
      <c r="K102" s="234">
        <f t="shared" si="24"/>
        <v>33.989788475565277</v>
      </c>
      <c r="L102" s="269"/>
      <c r="M102" s="270"/>
      <c r="N102" s="304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3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20"/>
        <v>0</v>
      </c>
      <c r="G104" s="241">
        <f t="shared" si="21"/>
        <v>0</v>
      </c>
      <c r="H104" s="228">
        <f t="shared" si="22"/>
        <v>0</v>
      </c>
      <c r="I104" s="228">
        <f t="shared" si="22"/>
        <v>0</v>
      </c>
      <c r="J104" s="228">
        <f t="shared" si="22"/>
        <v>0</v>
      </c>
      <c r="K104" s="242">
        <f t="shared" si="24"/>
        <v>0</v>
      </c>
      <c r="L104" s="227"/>
      <c r="M104" s="229"/>
      <c r="N104" s="303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3"/>
    </row>
    <row r="106" spans="1:14" ht="28" x14ac:dyDescent="0.25">
      <c r="A106" s="119"/>
      <c r="B106" s="254" t="s">
        <v>217</v>
      </c>
      <c r="C106" s="257">
        <v>9750000</v>
      </c>
      <c r="D106" s="294">
        <v>2800000</v>
      </c>
      <c r="E106" s="292">
        <v>0</v>
      </c>
      <c r="F106" s="291">
        <f t="shared" si="20"/>
        <v>2800000</v>
      </c>
      <c r="G106" s="241">
        <f t="shared" si="21"/>
        <v>28.717948717948715</v>
      </c>
      <c r="H106" s="228">
        <f t="shared" si="22"/>
        <v>2800000</v>
      </c>
      <c r="I106" s="228">
        <f t="shared" si="22"/>
        <v>0</v>
      </c>
      <c r="J106" s="228">
        <f t="shared" si="22"/>
        <v>2800000</v>
      </c>
      <c r="K106" s="242">
        <f t="shared" si="24"/>
        <v>28.717948717948715</v>
      </c>
      <c r="L106" s="227"/>
      <c r="M106" s="229"/>
      <c r="N106" s="303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3"/>
    </row>
    <row r="108" spans="1:14" ht="28" x14ac:dyDescent="0.25">
      <c r="A108" s="119"/>
      <c r="B108" s="246" t="s">
        <v>218</v>
      </c>
      <c r="C108" s="257">
        <v>1860000</v>
      </c>
      <c r="D108" s="294">
        <v>1860000</v>
      </c>
      <c r="E108" s="292">
        <v>0</v>
      </c>
      <c r="F108" s="291">
        <f t="shared" si="20"/>
        <v>1860000</v>
      </c>
      <c r="G108" s="241">
        <f t="shared" si="21"/>
        <v>100</v>
      </c>
      <c r="H108" s="228">
        <f t="shared" si="22"/>
        <v>1860000</v>
      </c>
      <c r="I108" s="228">
        <f t="shared" si="22"/>
        <v>0</v>
      </c>
      <c r="J108" s="228">
        <f t="shared" si="22"/>
        <v>1860000</v>
      </c>
      <c r="K108" s="242">
        <f t="shared" si="24"/>
        <v>100</v>
      </c>
      <c r="L108" s="227"/>
      <c r="M108" s="229"/>
      <c r="N108" s="303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5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1374304002</v>
      </c>
      <c r="E110" s="249">
        <f>SUM(E12+E68+E76+E86+E92+E100)</f>
        <v>180867794</v>
      </c>
      <c r="F110" s="290">
        <f t="shared" si="20"/>
        <v>1555171796</v>
      </c>
      <c r="G110" s="232">
        <f t="shared" si="21"/>
        <v>65.097270539316042</v>
      </c>
      <c r="H110" s="233">
        <f t="shared" si="22"/>
        <v>1374304002</v>
      </c>
      <c r="I110" s="233">
        <f t="shared" si="22"/>
        <v>180867794</v>
      </c>
      <c r="J110" s="233">
        <f t="shared" si="22"/>
        <v>1555171796</v>
      </c>
      <c r="K110" s="232">
        <f t="shared" si="24"/>
        <v>65.097270539316042</v>
      </c>
      <c r="L110" s="280">
        <f>K110</f>
        <v>65.097270539316042</v>
      </c>
      <c r="M110" s="263"/>
      <c r="N110" s="306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7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2" t="s">
        <v>226</v>
      </c>
      <c r="I112" s="372"/>
      <c r="J112" s="372"/>
      <c r="K112" s="372"/>
      <c r="L112" s="372"/>
      <c r="M112" s="41"/>
      <c r="N112" s="308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8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2" t="s">
        <v>132</v>
      </c>
      <c r="I114" s="372"/>
      <c r="J114" s="372"/>
      <c r="K114" s="372"/>
      <c r="L114" s="41"/>
      <c r="M114" s="41"/>
      <c r="N114" s="308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09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09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5"/>
      <c r="K117" s="285"/>
      <c r="L117" s="40"/>
      <c r="M117" s="40"/>
      <c r="N117" s="309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6" t="s">
        <v>134</v>
      </c>
      <c r="J119" s="366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zoomScaleSheetLayoutView="100" workbookViewId="0">
      <selection activeCell="E20" sqref="E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8" t="s">
        <v>32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318" t="s">
        <v>33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AGUSTUS 2024</v>
      </c>
    </row>
    <row r="9" spans="1:11" x14ac:dyDescent="0.25">
      <c r="A9" s="373" t="s">
        <v>21</v>
      </c>
      <c r="B9" s="374" t="s">
        <v>15</v>
      </c>
      <c r="C9" s="375" t="s">
        <v>34</v>
      </c>
      <c r="D9" s="374" t="s">
        <v>35</v>
      </c>
      <c r="E9" s="376" t="s">
        <v>36</v>
      </c>
      <c r="F9" s="377"/>
      <c r="G9" s="378"/>
      <c r="H9" s="382" t="s">
        <v>47</v>
      </c>
    </row>
    <row r="10" spans="1:11" x14ac:dyDescent="0.25">
      <c r="A10" s="328"/>
      <c r="B10" s="323"/>
      <c r="C10" s="326"/>
      <c r="D10" s="323"/>
      <c r="E10" s="381" t="s">
        <v>37</v>
      </c>
      <c r="F10" s="374" t="s">
        <v>38</v>
      </c>
      <c r="G10" s="379" t="s">
        <v>39</v>
      </c>
      <c r="H10" s="383"/>
    </row>
    <row r="11" spans="1:11" x14ac:dyDescent="0.25">
      <c r="A11" s="329"/>
      <c r="B11" s="324"/>
      <c r="C11" s="327"/>
      <c r="D11" s="324"/>
      <c r="E11" s="327"/>
      <c r="F11" s="324"/>
      <c r="G11" s="380"/>
      <c r="H11" s="384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5" t="s">
        <v>63</v>
      </c>
      <c r="C14" s="316"/>
      <c r="D14" s="316"/>
      <c r="E14" s="316"/>
      <c r="F14" s="317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3" t="s">
        <v>224</v>
      </c>
      <c r="H19" s="313"/>
      <c r="I19" s="313"/>
    </row>
    <row r="20" spans="1:9" x14ac:dyDescent="0.25">
      <c r="A20" s="318"/>
      <c r="B20" s="318"/>
    </row>
    <row r="21" spans="1:9" x14ac:dyDescent="0.25">
      <c r="A21" s="318"/>
      <c r="B21" s="318"/>
      <c r="G21" s="313" t="s">
        <v>132</v>
      </c>
      <c r="H21" s="318"/>
      <c r="I21" s="318"/>
    </row>
    <row r="22" spans="1:9" x14ac:dyDescent="0.25">
      <c r="H22" s="36"/>
    </row>
    <row r="25" spans="1:9" x14ac:dyDescent="0.25">
      <c r="A25" s="319"/>
      <c r="B25" s="319"/>
      <c r="G25" s="319" t="s">
        <v>149</v>
      </c>
      <c r="H25" s="319"/>
      <c r="I25" s="319"/>
    </row>
    <row r="26" spans="1:9" x14ac:dyDescent="0.25">
      <c r="A26" s="314"/>
      <c r="B26" s="314"/>
      <c r="G26" s="314" t="s">
        <v>134</v>
      </c>
      <c r="H26" s="314"/>
      <c r="I26" s="314"/>
    </row>
    <row r="27" spans="1:9" x14ac:dyDescent="0.25">
      <c r="A27" s="314"/>
      <c r="B27" s="314"/>
      <c r="G27" s="314" t="s">
        <v>135</v>
      </c>
      <c r="H27" s="314"/>
      <c r="I27" s="314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2024-09-12T03:50:24Z</cp:lastPrinted>
  <dcterms:created xsi:type="dcterms:W3CDTF">2009-04-24T03:30:47Z</dcterms:created>
  <dcterms:modified xsi:type="dcterms:W3CDTF">2024-09-12T03:55:58Z</dcterms:modified>
</cp:coreProperties>
</file>