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3EF3FDA-8D06-4EEB-8E5D-90E9D62AD41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OK MARET 2022 (3)" sheetId="4" r:id="rId1"/>
    <sheet name="POK APRIL 2022 (2)" sheetId="3" r:id="rId2"/>
    <sheet name="Sheet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3" l="1"/>
  <c r="D16" i="3"/>
  <c r="I110" i="4"/>
  <c r="H110" i="4"/>
  <c r="F110" i="4"/>
  <c r="G110" i="4" s="1"/>
  <c r="J108" i="4"/>
  <c r="K108" i="4" s="1"/>
  <c r="I108" i="4"/>
  <c r="H108" i="4"/>
  <c r="F108" i="4"/>
  <c r="G108" i="4" s="1"/>
  <c r="I106" i="4"/>
  <c r="H106" i="4"/>
  <c r="F106" i="4"/>
  <c r="J106" i="4" s="1"/>
  <c r="K106" i="4" s="1"/>
  <c r="I104" i="4"/>
  <c r="E104" i="4"/>
  <c r="E102" i="4" s="1"/>
  <c r="I102" i="4" s="1"/>
  <c r="D104" i="4"/>
  <c r="H104" i="4" s="1"/>
  <c r="C104" i="4"/>
  <c r="C102" i="4" s="1"/>
  <c r="J100" i="4"/>
  <c r="K100" i="4" s="1"/>
  <c r="I100" i="4"/>
  <c r="H100" i="4"/>
  <c r="G100" i="4"/>
  <c r="F100" i="4"/>
  <c r="J98" i="4"/>
  <c r="K98" i="4" s="1"/>
  <c r="I98" i="4"/>
  <c r="H98" i="4"/>
  <c r="F98" i="4"/>
  <c r="G98" i="4" s="1"/>
  <c r="I96" i="4"/>
  <c r="H96" i="4"/>
  <c r="E96" i="4"/>
  <c r="D96" i="4"/>
  <c r="F96" i="4" s="1"/>
  <c r="C96" i="4"/>
  <c r="C94" i="4" s="1"/>
  <c r="E94" i="4"/>
  <c r="I94" i="4" s="1"/>
  <c r="I92" i="4"/>
  <c r="H92" i="4"/>
  <c r="F92" i="4"/>
  <c r="J92" i="4" s="1"/>
  <c r="K92" i="4" s="1"/>
  <c r="I90" i="4"/>
  <c r="H90" i="4"/>
  <c r="F90" i="4"/>
  <c r="J90" i="4" s="1"/>
  <c r="K90" i="4" s="1"/>
  <c r="E90" i="4"/>
  <c r="D90" i="4"/>
  <c r="C90" i="4"/>
  <c r="E88" i="4"/>
  <c r="I88" i="4" s="1"/>
  <c r="D88" i="4"/>
  <c r="H88" i="4" s="1"/>
  <c r="C88" i="4"/>
  <c r="I86" i="4"/>
  <c r="H86" i="4"/>
  <c r="F86" i="4"/>
  <c r="J86" i="4" s="1"/>
  <c r="K86" i="4" s="1"/>
  <c r="J84" i="4"/>
  <c r="K84" i="4" s="1"/>
  <c r="I84" i="4"/>
  <c r="H84" i="4"/>
  <c r="G84" i="4"/>
  <c r="F84" i="4"/>
  <c r="E84" i="4"/>
  <c r="D84" i="4"/>
  <c r="C84" i="4"/>
  <c r="I82" i="4"/>
  <c r="H82" i="4"/>
  <c r="F82" i="4"/>
  <c r="G82" i="4" s="1"/>
  <c r="I80" i="4"/>
  <c r="E80" i="4"/>
  <c r="E78" i="4" s="1"/>
  <c r="I78" i="4" s="1"/>
  <c r="D80" i="4"/>
  <c r="H80" i="4" s="1"/>
  <c r="C80" i="4"/>
  <c r="C78" i="4" s="1"/>
  <c r="I76" i="4"/>
  <c r="H76" i="4"/>
  <c r="F76" i="4"/>
  <c r="G76" i="4" s="1"/>
  <c r="J75" i="4"/>
  <c r="I75" i="4"/>
  <c r="H75" i="4"/>
  <c r="F75" i="4"/>
  <c r="I74" i="4"/>
  <c r="H74" i="4"/>
  <c r="F74" i="4"/>
  <c r="G74" i="4" s="1"/>
  <c r="I72" i="4"/>
  <c r="H72" i="4"/>
  <c r="E72" i="4"/>
  <c r="D72" i="4"/>
  <c r="F72" i="4" s="1"/>
  <c r="C72" i="4"/>
  <c r="C70" i="4" s="1"/>
  <c r="I70" i="4"/>
  <c r="E70" i="4"/>
  <c r="J68" i="4"/>
  <c r="K68" i="4" s="1"/>
  <c r="F68" i="4"/>
  <c r="G68" i="4" s="1"/>
  <c r="J66" i="4"/>
  <c r="K66" i="4" s="1"/>
  <c r="I66" i="4"/>
  <c r="H66" i="4"/>
  <c r="G66" i="4"/>
  <c r="F66" i="4"/>
  <c r="I64" i="4"/>
  <c r="H64" i="4"/>
  <c r="F64" i="4"/>
  <c r="G64" i="4" s="1"/>
  <c r="J62" i="4"/>
  <c r="K62" i="4" s="1"/>
  <c r="I62" i="4"/>
  <c r="H62" i="4"/>
  <c r="G62" i="4"/>
  <c r="F62" i="4"/>
  <c r="E62" i="4"/>
  <c r="D62" i="4"/>
  <c r="C62" i="4"/>
  <c r="I60" i="4"/>
  <c r="H60" i="4"/>
  <c r="F60" i="4"/>
  <c r="G60" i="4" s="1"/>
  <c r="K58" i="4"/>
  <c r="J58" i="4"/>
  <c r="I58" i="4"/>
  <c r="H58" i="4"/>
  <c r="F58" i="4"/>
  <c r="G58" i="4" s="1"/>
  <c r="I56" i="4"/>
  <c r="H56" i="4"/>
  <c r="F56" i="4"/>
  <c r="G56" i="4" s="1"/>
  <c r="E54" i="4"/>
  <c r="I54" i="4" s="1"/>
  <c r="D54" i="4"/>
  <c r="F54" i="4" s="1"/>
  <c r="C54" i="4"/>
  <c r="J52" i="4"/>
  <c r="K52" i="4" s="1"/>
  <c r="I52" i="4"/>
  <c r="H52" i="4"/>
  <c r="G52" i="4"/>
  <c r="F52" i="4"/>
  <c r="I50" i="4"/>
  <c r="D50" i="4"/>
  <c r="F50" i="4" s="1"/>
  <c r="C50" i="4"/>
  <c r="J48" i="4"/>
  <c r="K48" i="4" s="1"/>
  <c r="I48" i="4"/>
  <c r="H48" i="4"/>
  <c r="F48" i="4"/>
  <c r="G48" i="4" s="1"/>
  <c r="I46" i="4"/>
  <c r="H46" i="4"/>
  <c r="F46" i="4"/>
  <c r="J46" i="4" s="1"/>
  <c r="K46" i="4" s="1"/>
  <c r="J44" i="4"/>
  <c r="K44" i="4" s="1"/>
  <c r="I44" i="4"/>
  <c r="H44" i="4"/>
  <c r="F44" i="4"/>
  <c r="G44" i="4" s="1"/>
  <c r="I42" i="4"/>
  <c r="H42" i="4"/>
  <c r="F42" i="4"/>
  <c r="J42" i="4" s="1"/>
  <c r="K42" i="4" s="1"/>
  <c r="J40" i="4"/>
  <c r="K40" i="4" s="1"/>
  <c r="I40" i="4"/>
  <c r="H40" i="4"/>
  <c r="F40" i="4"/>
  <c r="G40" i="4" s="1"/>
  <c r="I38" i="4"/>
  <c r="H38" i="4"/>
  <c r="F38" i="4"/>
  <c r="G38" i="4" s="1"/>
  <c r="J36" i="4"/>
  <c r="K36" i="4" s="1"/>
  <c r="I36" i="4"/>
  <c r="H36" i="4"/>
  <c r="F36" i="4"/>
  <c r="G36" i="4" s="1"/>
  <c r="I34" i="4"/>
  <c r="H34" i="4"/>
  <c r="F34" i="4"/>
  <c r="G34" i="4" s="1"/>
  <c r="J32" i="4"/>
  <c r="K32" i="4" s="1"/>
  <c r="I32" i="4"/>
  <c r="H32" i="4"/>
  <c r="F32" i="4"/>
  <c r="G32" i="4" s="1"/>
  <c r="E30" i="4"/>
  <c r="E12" i="4" s="1"/>
  <c r="D30" i="4"/>
  <c r="F30" i="4" s="1"/>
  <c r="C30" i="4"/>
  <c r="I28" i="4"/>
  <c r="H28" i="4"/>
  <c r="F28" i="4"/>
  <c r="G28" i="4" s="1"/>
  <c r="J26" i="4"/>
  <c r="K26" i="4" s="1"/>
  <c r="I26" i="4"/>
  <c r="H26" i="4"/>
  <c r="G26" i="4"/>
  <c r="F26" i="4"/>
  <c r="E26" i="4"/>
  <c r="D26" i="4"/>
  <c r="C26" i="4"/>
  <c r="J24" i="4"/>
  <c r="K24" i="4" s="1"/>
  <c r="F24" i="4"/>
  <c r="G24" i="4" s="1"/>
  <c r="J22" i="4"/>
  <c r="K22" i="4" s="1"/>
  <c r="I22" i="4"/>
  <c r="H22" i="4"/>
  <c r="G22" i="4"/>
  <c r="F22" i="4"/>
  <c r="I21" i="4"/>
  <c r="H21" i="4"/>
  <c r="F21" i="4"/>
  <c r="J21" i="4" s="1"/>
  <c r="I20" i="4"/>
  <c r="H20" i="4"/>
  <c r="F20" i="4"/>
  <c r="G20" i="4" s="1"/>
  <c r="J19" i="4"/>
  <c r="I19" i="4"/>
  <c r="H19" i="4"/>
  <c r="F19" i="4"/>
  <c r="I18" i="4"/>
  <c r="H18" i="4"/>
  <c r="F18" i="4"/>
  <c r="G18" i="4" s="1"/>
  <c r="O17" i="4"/>
  <c r="J17" i="4"/>
  <c r="I17" i="4"/>
  <c r="H17" i="4"/>
  <c r="F17" i="4"/>
  <c r="I16" i="4"/>
  <c r="H16" i="4"/>
  <c r="F16" i="4"/>
  <c r="G16" i="4" s="1"/>
  <c r="J15" i="4"/>
  <c r="I15" i="4"/>
  <c r="H15" i="4"/>
  <c r="F15" i="4"/>
  <c r="E14" i="4"/>
  <c r="I14" i="4" s="1"/>
  <c r="D14" i="4"/>
  <c r="H14" i="4" s="1"/>
  <c r="C14" i="4"/>
  <c r="J13" i="4"/>
  <c r="I13" i="4"/>
  <c r="H13" i="4"/>
  <c r="F13" i="4"/>
  <c r="C12" i="4"/>
  <c r="O17" i="3"/>
  <c r="K68" i="3"/>
  <c r="J68" i="3"/>
  <c r="G68" i="3"/>
  <c r="F68" i="3"/>
  <c r="K24" i="3"/>
  <c r="J24" i="3"/>
  <c r="G24" i="3"/>
  <c r="F24" i="3"/>
  <c r="H50" i="3"/>
  <c r="I50" i="3"/>
  <c r="J50" i="3"/>
  <c r="K50" i="3"/>
  <c r="H52" i="3"/>
  <c r="I52" i="3"/>
  <c r="J52" i="3"/>
  <c r="K52" i="3"/>
  <c r="H48" i="3"/>
  <c r="I48" i="3"/>
  <c r="J48" i="3"/>
  <c r="K48" i="3"/>
  <c r="G48" i="3"/>
  <c r="G50" i="3"/>
  <c r="G52" i="3"/>
  <c r="F48" i="3"/>
  <c r="F50" i="3"/>
  <c r="F52" i="3"/>
  <c r="D50" i="3"/>
  <c r="C50" i="3"/>
  <c r="C12" i="3"/>
  <c r="C62" i="3"/>
  <c r="C30" i="3"/>
  <c r="C14" i="3"/>
  <c r="E112" i="4" l="1"/>
  <c r="I112" i="4" s="1"/>
  <c r="I12" i="4"/>
  <c r="G72" i="4"/>
  <c r="J72" i="4"/>
  <c r="K72" i="4" s="1"/>
  <c r="J54" i="4"/>
  <c r="K54" i="4" s="1"/>
  <c r="G54" i="4"/>
  <c r="C112" i="4"/>
  <c r="J30" i="4"/>
  <c r="K30" i="4" s="1"/>
  <c r="G30" i="4"/>
  <c r="J96" i="4"/>
  <c r="K96" i="4" s="1"/>
  <c r="G96" i="4"/>
  <c r="G50" i="4"/>
  <c r="J50" i="4"/>
  <c r="K50" i="4" s="1"/>
  <c r="G90" i="4"/>
  <c r="F88" i="4"/>
  <c r="G106" i="4"/>
  <c r="J34" i="4"/>
  <c r="K34" i="4" s="1"/>
  <c r="G86" i="4"/>
  <c r="J16" i="4"/>
  <c r="K16" i="4" s="1"/>
  <c r="J74" i="4"/>
  <c r="K74" i="4" s="1"/>
  <c r="G92" i="4"/>
  <c r="J64" i="4"/>
  <c r="K64" i="4" s="1"/>
  <c r="D78" i="4"/>
  <c r="F80" i="4"/>
  <c r="D102" i="4"/>
  <c r="F104" i="4"/>
  <c r="D12" i="4"/>
  <c r="G46" i="4"/>
  <c r="J20" i="4"/>
  <c r="K20" i="4" s="1"/>
  <c r="H30" i="4"/>
  <c r="F14" i="4"/>
  <c r="I30" i="4"/>
  <c r="J60" i="4"/>
  <c r="K60" i="4" s="1"/>
  <c r="J76" i="4"/>
  <c r="K76" i="4" s="1"/>
  <c r="J18" i="4"/>
  <c r="K18" i="4" s="1"/>
  <c r="J82" i="4"/>
  <c r="K82" i="4" s="1"/>
  <c r="J110" i="4"/>
  <c r="K110" i="4" s="1"/>
  <c r="J28" i="4"/>
  <c r="K28" i="4" s="1"/>
  <c r="H54" i="4"/>
  <c r="D70" i="4"/>
  <c r="G42" i="4"/>
  <c r="J56" i="4"/>
  <c r="K56" i="4" s="1"/>
  <c r="J38" i="4"/>
  <c r="K38" i="4" s="1"/>
  <c r="H50" i="4"/>
  <c r="D94" i="4"/>
  <c r="H13" i="3"/>
  <c r="I13" i="3"/>
  <c r="H15" i="3"/>
  <c r="I15" i="3"/>
  <c r="H16" i="3"/>
  <c r="I16" i="3"/>
  <c r="H17" i="3"/>
  <c r="I17" i="3"/>
  <c r="H18" i="3"/>
  <c r="I18" i="3"/>
  <c r="H19" i="3"/>
  <c r="I19" i="3"/>
  <c r="H20" i="3"/>
  <c r="I20" i="3"/>
  <c r="H21" i="3"/>
  <c r="I21" i="3"/>
  <c r="H22" i="3"/>
  <c r="I22" i="3"/>
  <c r="H28" i="3"/>
  <c r="I28" i="3"/>
  <c r="H32" i="3"/>
  <c r="I32" i="3"/>
  <c r="H34" i="3"/>
  <c r="I34" i="3"/>
  <c r="H36" i="3"/>
  <c r="I36" i="3"/>
  <c r="H38" i="3"/>
  <c r="I38" i="3"/>
  <c r="H40" i="3"/>
  <c r="I40" i="3"/>
  <c r="H42" i="3"/>
  <c r="I42" i="3"/>
  <c r="H44" i="3"/>
  <c r="I44" i="3"/>
  <c r="H46" i="3"/>
  <c r="I46" i="3"/>
  <c r="H56" i="3"/>
  <c r="I56" i="3"/>
  <c r="H58" i="3"/>
  <c r="I58" i="3"/>
  <c r="H60" i="3"/>
  <c r="I60" i="3"/>
  <c r="H64" i="3"/>
  <c r="I64" i="3"/>
  <c r="H66" i="3"/>
  <c r="I66" i="3"/>
  <c r="H74" i="3"/>
  <c r="I74" i="3"/>
  <c r="H75" i="3"/>
  <c r="I75" i="3"/>
  <c r="H76" i="3"/>
  <c r="I76" i="3"/>
  <c r="H82" i="3"/>
  <c r="I82" i="3"/>
  <c r="H86" i="3"/>
  <c r="I86" i="3"/>
  <c r="H92" i="3"/>
  <c r="I92" i="3"/>
  <c r="H98" i="3"/>
  <c r="I98" i="3"/>
  <c r="H100" i="3"/>
  <c r="I100" i="3"/>
  <c r="H106" i="3"/>
  <c r="I106" i="3"/>
  <c r="H108" i="3"/>
  <c r="I108" i="3"/>
  <c r="H110" i="3"/>
  <c r="I110" i="3"/>
  <c r="E30" i="3"/>
  <c r="F13" i="3"/>
  <c r="J13" i="3" s="1"/>
  <c r="F15" i="3"/>
  <c r="J15" i="3" s="1"/>
  <c r="F16" i="3"/>
  <c r="G16" i="3" s="1"/>
  <c r="F17" i="3"/>
  <c r="J17" i="3" s="1"/>
  <c r="F18" i="3"/>
  <c r="G18" i="3" s="1"/>
  <c r="F19" i="3"/>
  <c r="J19" i="3" s="1"/>
  <c r="F20" i="3"/>
  <c r="G20" i="3" s="1"/>
  <c r="F21" i="3"/>
  <c r="J21" i="3" s="1"/>
  <c r="F22" i="3"/>
  <c r="J22" i="3" s="1"/>
  <c r="F28" i="3"/>
  <c r="G28" i="3" s="1"/>
  <c r="F32" i="3"/>
  <c r="G32" i="3" s="1"/>
  <c r="F34" i="3"/>
  <c r="G34" i="3" s="1"/>
  <c r="F36" i="3"/>
  <c r="G36" i="3" s="1"/>
  <c r="F38" i="3"/>
  <c r="G38" i="3" s="1"/>
  <c r="F40" i="3"/>
  <c r="G40" i="3" s="1"/>
  <c r="F42" i="3"/>
  <c r="G42" i="3" s="1"/>
  <c r="F44" i="3"/>
  <c r="G44" i="3" s="1"/>
  <c r="F46" i="3"/>
  <c r="G46" i="3" s="1"/>
  <c r="F56" i="3"/>
  <c r="G56" i="3" s="1"/>
  <c r="F58" i="3"/>
  <c r="F60" i="3"/>
  <c r="G60" i="3" s="1"/>
  <c r="F64" i="3"/>
  <c r="G64" i="3" s="1"/>
  <c r="F66" i="3"/>
  <c r="G66" i="3" s="1"/>
  <c r="F74" i="3"/>
  <c r="J74" i="3" s="1"/>
  <c r="F75" i="3"/>
  <c r="J75" i="3" s="1"/>
  <c r="F76" i="3"/>
  <c r="J76" i="3" s="1"/>
  <c r="F82" i="3"/>
  <c r="G82" i="3" s="1"/>
  <c r="F86" i="3"/>
  <c r="G86" i="3" s="1"/>
  <c r="F92" i="3"/>
  <c r="G92" i="3" s="1"/>
  <c r="F98" i="3"/>
  <c r="G98" i="3" s="1"/>
  <c r="F100" i="3"/>
  <c r="G100" i="3" s="1"/>
  <c r="F106" i="3"/>
  <c r="G106" i="3" s="1"/>
  <c r="F108" i="3"/>
  <c r="G108" i="3" s="1"/>
  <c r="F110" i="3"/>
  <c r="G110" i="3" s="1"/>
  <c r="D30" i="3"/>
  <c r="H30" i="3" s="1"/>
  <c r="E104" i="3"/>
  <c r="I104" i="3" s="1"/>
  <c r="D104" i="3"/>
  <c r="D102" i="3" s="1"/>
  <c r="H102" i="3" s="1"/>
  <c r="C104" i="3"/>
  <c r="C102" i="3" s="1"/>
  <c r="C112" i="3" s="1"/>
  <c r="E96" i="3"/>
  <c r="E94" i="3" s="1"/>
  <c r="I94" i="3" s="1"/>
  <c r="D96" i="3"/>
  <c r="C96" i="3"/>
  <c r="C94" i="3" s="1"/>
  <c r="E90" i="3"/>
  <c r="I90" i="3" s="1"/>
  <c r="D90" i="3"/>
  <c r="H90" i="3" s="1"/>
  <c r="C90" i="3"/>
  <c r="C88" i="3" s="1"/>
  <c r="E84" i="3"/>
  <c r="I84" i="3" s="1"/>
  <c r="D84" i="3"/>
  <c r="H84" i="3" s="1"/>
  <c r="C84" i="3"/>
  <c r="E80" i="3"/>
  <c r="I80" i="3" s="1"/>
  <c r="D80" i="3"/>
  <c r="H80" i="3" s="1"/>
  <c r="C80" i="3"/>
  <c r="E72" i="3"/>
  <c r="E70" i="3" s="1"/>
  <c r="I70" i="3" s="1"/>
  <c r="D72" i="3"/>
  <c r="D70" i="3" s="1"/>
  <c r="H70" i="3" s="1"/>
  <c r="C72" i="3"/>
  <c r="C70" i="3" s="1"/>
  <c r="E62" i="3"/>
  <c r="I62" i="3" s="1"/>
  <c r="D62" i="3"/>
  <c r="E54" i="3"/>
  <c r="I54" i="3" s="1"/>
  <c r="D54" i="3"/>
  <c r="H54" i="3" s="1"/>
  <c r="C54" i="3"/>
  <c r="E26" i="3"/>
  <c r="I26" i="3" s="1"/>
  <c r="D26" i="3"/>
  <c r="H26" i="3" s="1"/>
  <c r="C26" i="3"/>
  <c r="E14" i="3"/>
  <c r="I14" i="3" s="1"/>
  <c r="D14" i="3"/>
  <c r="H14" i="3" l="1"/>
  <c r="D12" i="3"/>
  <c r="H12" i="3" s="1"/>
  <c r="J88" i="4"/>
  <c r="K88" i="4" s="1"/>
  <c r="L88" i="4" s="1"/>
  <c r="G88" i="4"/>
  <c r="J104" i="4"/>
  <c r="K104" i="4" s="1"/>
  <c r="G104" i="4"/>
  <c r="H94" i="4"/>
  <c r="F94" i="4"/>
  <c r="H12" i="4"/>
  <c r="D112" i="4"/>
  <c r="F12" i="4"/>
  <c r="J80" i="4"/>
  <c r="K80" i="4" s="1"/>
  <c r="G80" i="4"/>
  <c r="F70" i="4"/>
  <c r="H70" i="4"/>
  <c r="H102" i="4"/>
  <c r="F102" i="4"/>
  <c r="F78" i="4"/>
  <c r="H78" i="4"/>
  <c r="J14" i="4"/>
  <c r="K14" i="4" s="1"/>
  <c r="G14" i="4"/>
  <c r="C78" i="3"/>
  <c r="E102" i="3"/>
  <c r="I102" i="3" s="1"/>
  <c r="F104" i="3"/>
  <c r="G104" i="3" s="1"/>
  <c r="H104" i="3"/>
  <c r="J20" i="3"/>
  <c r="K20" i="3" s="1"/>
  <c r="D78" i="3"/>
  <c r="H78" i="3" s="1"/>
  <c r="J98" i="3"/>
  <c r="K98" i="3" s="1"/>
  <c r="I72" i="3"/>
  <c r="J42" i="3"/>
  <c r="K42" i="3" s="1"/>
  <c r="J34" i="3"/>
  <c r="K34" i="3" s="1"/>
  <c r="J16" i="3"/>
  <c r="K16" i="3" s="1"/>
  <c r="J108" i="3"/>
  <c r="K108" i="3" s="1"/>
  <c r="H72" i="3"/>
  <c r="F62" i="3"/>
  <c r="G62" i="3" s="1"/>
  <c r="F96" i="3"/>
  <c r="G96" i="3" s="1"/>
  <c r="F30" i="3"/>
  <c r="J30" i="3" s="1"/>
  <c r="K30" i="3" s="1"/>
  <c r="J106" i="3"/>
  <c r="K106" i="3" s="1"/>
  <c r="J46" i="3"/>
  <c r="K46" i="3" s="1"/>
  <c r="J38" i="3"/>
  <c r="K38" i="3" s="1"/>
  <c r="H96" i="3"/>
  <c r="J82" i="3"/>
  <c r="K82" i="3" s="1"/>
  <c r="J64" i="3"/>
  <c r="K64" i="3" s="1"/>
  <c r="H62" i="3"/>
  <c r="J56" i="3"/>
  <c r="K56" i="3" s="1"/>
  <c r="I30" i="3"/>
  <c r="D94" i="3"/>
  <c r="F102" i="3"/>
  <c r="F84" i="3"/>
  <c r="K74" i="3"/>
  <c r="G74" i="3"/>
  <c r="G58" i="3"/>
  <c r="F26" i="3"/>
  <c r="E12" i="3"/>
  <c r="I12" i="3" s="1"/>
  <c r="J110" i="3"/>
  <c r="K110" i="3" s="1"/>
  <c r="J100" i="3"/>
  <c r="K100" i="3" s="1"/>
  <c r="J92" i="3"/>
  <c r="K92" i="3" s="1"/>
  <c r="J66" i="3"/>
  <c r="K66" i="3" s="1"/>
  <c r="J58" i="3"/>
  <c r="K58" i="3" s="1"/>
  <c r="J44" i="3"/>
  <c r="K44" i="3" s="1"/>
  <c r="J40" i="3"/>
  <c r="K40" i="3" s="1"/>
  <c r="J36" i="3"/>
  <c r="K36" i="3" s="1"/>
  <c r="J32" i="3"/>
  <c r="K32" i="3" s="1"/>
  <c r="J28" i="3"/>
  <c r="K28" i="3" s="1"/>
  <c r="J18" i="3"/>
  <c r="K18" i="3" s="1"/>
  <c r="K76" i="3"/>
  <c r="G76" i="3"/>
  <c r="K22" i="3"/>
  <c r="G22" i="3"/>
  <c r="F14" i="3"/>
  <c r="J86" i="3"/>
  <c r="K86" i="3" s="1"/>
  <c r="J60" i="3"/>
  <c r="K60" i="3" s="1"/>
  <c r="I96" i="3"/>
  <c r="F90" i="3"/>
  <c r="F80" i="3"/>
  <c r="F72" i="3"/>
  <c r="F70" i="3"/>
  <c r="F54" i="3"/>
  <c r="E88" i="3"/>
  <c r="I88" i="3" s="1"/>
  <c r="D88" i="3"/>
  <c r="H88" i="3" s="1"/>
  <c r="E78" i="3"/>
  <c r="I78" i="3" s="1"/>
  <c r="G94" i="4" l="1"/>
  <c r="J94" i="4"/>
  <c r="K94" i="4" s="1"/>
  <c r="L94" i="4" s="1"/>
  <c r="G102" i="4"/>
  <c r="J102" i="4"/>
  <c r="K102" i="4" s="1"/>
  <c r="L102" i="4" s="1"/>
  <c r="G78" i="4"/>
  <c r="J78" i="4"/>
  <c r="K78" i="4" s="1"/>
  <c r="L78" i="4" s="1"/>
  <c r="G70" i="4"/>
  <c r="J70" i="4"/>
  <c r="K70" i="4" s="1"/>
  <c r="L70" i="4" s="1"/>
  <c r="G12" i="4"/>
  <c r="J12" i="4"/>
  <c r="K12" i="4" s="1"/>
  <c r="L12" i="4" s="1"/>
  <c r="H112" i="4"/>
  <c r="F112" i="4"/>
  <c r="F12" i="3"/>
  <c r="J12" i="3" s="1"/>
  <c r="K12" i="3" s="1"/>
  <c r="G30" i="3"/>
  <c r="J96" i="3"/>
  <c r="K96" i="3" s="1"/>
  <c r="J104" i="3"/>
  <c r="K104" i="3" s="1"/>
  <c r="J62" i="3"/>
  <c r="K62" i="3" s="1"/>
  <c r="G54" i="3"/>
  <c r="J54" i="3"/>
  <c r="K54" i="3" s="1"/>
  <c r="G90" i="3"/>
  <c r="J90" i="3"/>
  <c r="K90" i="3" s="1"/>
  <c r="G14" i="3"/>
  <c r="J14" i="3"/>
  <c r="K14" i="3" s="1"/>
  <c r="G84" i="3"/>
  <c r="J84" i="3"/>
  <c r="K84" i="3" s="1"/>
  <c r="D112" i="3"/>
  <c r="G70" i="3"/>
  <c r="J70" i="3"/>
  <c r="K70" i="3" s="1"/>
  <c r="L70" i="3" s="1"/>
  <c r="G102" i="3"/>
  <c r="J102" i="3"/>
  <c r="K102" i="3" s="1"/>
  <c r="L102" i="3" s="1"/>
  <c r="G72" i="3"/>
  <c r="J72" i="3"/>
  <c r="K72" i="3" s="1"/>
  <c r="H94" i="3"/>
  <c r="F94" i="3"/>
  <c r="G80" i="3"/>
  <c r="J80" i="3"/>
  <c r="K80" i="3" s="1"/>
  <c r="G26" i="3"/>
  <c r="J26" i="3"/>
  <c r="F88" i="3"/>
  <c r="F78" i="3"/>
  <c r="K26" i="3"/>
  <c r="E112" i="3"/>
  <c r="I112" i="3" s="1"/>
  <c r="G112" i="4" l="1"/>
  <c r="J112" i="4"/>
  <c r="K112" i="4" s="1"/>
  <c r="L112" i="4" s="1"/>
  <c r="H112" i="3"/>
  <c r="G12" i="3"/>
  <c r="G88" i="3"/>
  <c r="J88" i="3"/>
  <c r="K88" i="3" s="1"/>
  <c r="L88" i="3" s="1"/>
  <c r="G94" i="3"/>
  <c r="J94" i="3"/>
  <c r="K94" i="3" s="1"/>
  <c r="L94" i="3" s="1"/>
  <c r="G78" i="3"/>
  <c r="J78" i="3"/>
  <c r="K78" i="3" s="1"/>
  <c r="L78" i="3" s="1"/>
  <c r="F112" i="3"/>
  <c r="L12" i="3"/>
  <c r="G112" i="3" l="1"/>
  <c r="J112" i="3"/>
  <c r="K112" i="3" s="1"/>
  <c r="L112" i="3" s="1"/>
</calcChain>
</file>

<file path=xl/sharedStrings.xml><?xml version="1.0" encoding="utf-8"?>
<sst xmlns="http://schemas.openxmlformats.org/spreadsheetml/2006/main" count="258" uniqueCount="124">
  <si>
    <t>DI KABUPATEN KARANGANYAR</t>
  </si>
  <si>
    <t>OPD</t>
  </si>
  <si>
    <t>: KECAMATAN JUMAPOLO</t>
  </si>
  <si>
    <t>SUMBER DANA</t>
  </si>
  <si>
    <t>: D A U</t>
  </si>
  <si>
    <t>TUTUP BULAN</t>
  </si>
  <si>
    <t>DANA (Rp)</t>
  </si>
  <si>
    <t>S P 2 D</t>
  </si>
  <si>
    <t>S P J</t>
  </si>
  <si>
    <t>REAL KEGIATAN %</t>
  </si>
  <si>
    <t>KET</t>
  </si>
  <si>
    <t>b. KONTRAK</t>
  </si>
  <si>
    <t>Lalu (Rp)</t>
  </si>
  <si>
    <t xml:space="preserve"> ( Rp )</t>
  </si>
  <si>
    <t>ini ( Rp )</t>
  </si>
  <si>
    <t>BELANJA LANGSUNG</t>
  </si>
  <si>
    <t>Penyediaan Jasa Surat Menyurat</t>
  </si>
  <si>
    <t>Penyediaan Bahan Logistik Kantor</t>
  </si>
  <si>
    <t>J U M L A H</t>
  </si>
  <si>
    <t>CAMAT JUMAPOLO</t>
  </si>
  <si>
    <t>Program Penunjang Urusan Pemerintahan Daerah Kabupaten/Kota</t>
  </si>
  <si>
    <t xml:space="preserve">Perencanaan, Penganggaran, dan Evaluasi Kinerja Perangkat Daerah </t>
  </si>
  <si>
    <t xml:space="preserve">Koordinasi dan Penyusunan Dokumen RKA-SKPD </t>
  </si>
  <si>
    <t xml:space="preserve">Koordinasi dan Penyusunan  DPA-SKPD </t>
  </si>
  <si>
    <t>Penyusunan    Laporan    Capaian    Kinerja   dan Ikhtisar Realisasi Kinerja SKPD</t>
  </si>
  <si>
    <t xml:space="preserve">Administrasi Keuangan Perangkat Daerah </t>
  </si>
  <si>
    <t>Penyediaan Gaji dan Tunjangan ASN</t>
  </si>
  <si>
    <t>7.01.01.02.01</t>
  </si>
  <si>
    <t>7.01.01.02.01.01</t>
  </si>
  <si>
    <t>7.01.01.02.01.02</t>
  </si>
  <si>
    <t>7.01.01.</t>
  </si>
  <si>
    <t>7.01.01.02.01.04</t>
  </si>
  <si>
    <t>7.01.01.02.01.06</t>
  </si>
  <si>
    <t>7.01.01.02.02</t>
  </si>
  <si>
    <t>7.01.01.02.02.01</t>
  </si>
  <si>
    <t xml:space="preserve">Administrasi Umum Perangkat Daerah </t>
  </si>
  <si>
    <t>Penyediaan Komponen Instalasi Listrik/ Penerangan Bangunan Kantor</t>
  </si>
  <si>
    <t>Penyediaan Barang Cetakan dan Penggandaan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</si>
  <si>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</si>
  <si>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</si>
  <si>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</si>
  <si>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 xml:space="preserve">Penyediaan Jasa Penunjang Urusan Pemerintahan Daerah </t>
  </si>
  <si>
    <t>Penyediaan Jasa Komunikasi, Sumber Daya Air dan Listrik</t>
  </si>
  <si>
    <t>Penyediaan Jasa Pelayanan Umum Kantor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</si>
  <si>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</si>
  <si>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</si>
  <si>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</si>
  <si>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</si>
  <si>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</si>
  <si>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</si>
  <si>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</si>
  <si>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</si>
  <si>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</si>
  <si>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</si>
  <si>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 xml:space="preserve">Pemberdayaan Lembaga Kemasyarakatan Tingkat Kecamatan </t>
  </si>
  <si>
    <t>Peningkatan Efektifitas Kegiatan Pemberdayaan Masyarakat di Wilayah Kecamatan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</si>
  <si>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</si>
  <si>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</si>
  <si>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</si>
  <si>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</si>
  <si>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</si>
  <si>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</si>
  <si>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</si>
  <si>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 xml:space="preserve">Program Pembinaan Dan Pengawasan Pemerintahan Desa </t>
  </si>
  <si>
    <t xml:space="preserve">Fasilitasi, Rekomendasi, Dan Koordinasi Pembinaan Dan Pengawasan Pemerintahan Desa </t>
  </si>
  <si>
    <t xml:space="preserve">Fasilitasi Penyusunan Peraturan Desa Dan Peraturan Kepala Desa </t>
  </si>
  <si>
    <t xml:space="preserve">Fasilitasi Pengelolaan Keuangan Desa dan Pendayagunaan Aset Desa </t>
  </si>
  <si>
    <t xml:space="preserve">Fasilitasi Pelaksanaan Tugas Kepala Desa Dan Perangkat Desa </t>
  </si>
  <si>
    <t>7.01.01.2.06</t>
  </si>
  <si>
    <t>7.01.01.2.06.01</t>
  </si>
  <si>
    <t>7.01.01.2.06.03</t>
  </si>
  <si>
    <t>7.01.01.2.06.04</t>
  </si>
  <si>
    <t>7.01.01.2.06.05</t>
  </si>
  <si>
    <t>7.01.01.2.06.06</t>
  </si>
  <si>
    <t>7.01.01.2.06.08</t>
  </si>
  <si>
    <t>7.01.01.2.06.09</t>
  </si>
  <si>
    <t>7.01.01.2.08</t>
  </si>
  <si>
    <t>7.01.01.2.08.01</t>
  </si>
  <si>
    <t>7.01.01.2.08.02</t>
  </si>
  <si>
    <t>7.01.01.2.08.04</t>
  </si>
  <si>
    <t>7.01.01.2.09</t>
  </si>
  <si>
    <t>7.01.01.2.09.01</t>
  </si>
  <si>
    <t>7.01.01.2.09.06</t>
  </si>
  <si>
    <t>7.01.02</t>
  </si>
  <si>
    <t>7.01.02.2.02</t>
  </si>
  <si>
    <t>7.01.02.2.02.02</t>
  </si>
  <si>
    <t>7.01.02.2.02.03</t>
  </si>
  <si>
    <t>7.01.03</t>
  </si>
  <si>
    <t>7.01.03.2.01</t>
  </si>
  <si>
    <t>7.01.03.2.01.01</t>
  </si>
  <si>
    <t>7.01.03.2.03</t>
  </si>
  <si>
    <t>7.01.03.2.03.01</t>
  </si>
  <si>
    <t>7.01.04</t>
  </si>
  <si>
    <t>7.01.04.2.01</t>
  </si>
  <si>
    <t>7.01.05</t>
  </si>
  <si>
    <t>7.01.05.2.01</t>
  </si>
  <si>
    <t>7.01.05.2.01.03</t>
  </si>
  <si>
    <t>7.01.05.2.01.04</t>
  </si>
  <si>
    <t>7.01.06</t>
  </si>
  <si>
    <t>7.01.06.2.01</t>
  </si>
  <si>
    <t>7.01.06.2.01.01</t>
  </si>
  <si>
    <t>7.01.06.2.01.03</t>
  </si>
  <si>
    <t>7.01.06.2.01.05</t>
  </si>
  <si>
    <t>%</t>
  </si>
  <si>
    <t>Penyediaan Peralatan dan Perlengkapan Kantor</t>
  </si>
  <si>
    <t>Penyusunan Dokumen Evaluasi Perangkat Daerah</t>
  </si>
  <si>
    <t>Penyediaan Peralatan Rumah Tangga</t>
  </si>
  <si>
    <t>HARYANTO. SE. M.A.P</t>
  </si>
  <si>
    <t xml:space="preserve">Pembina </t>
  </si>
  <si>
    <t>NIP. 196705141990031011</t>
  </si>
  <si>
    <t>7.01.01.2.06.02</t>
  </si>
  <si>
    <t>7.01.01.2.07</t>
  </si>
  <si>
    <t>7.01.01.2.07.06</t>
  </si>
  <si>
    <t>Pengadaan Peralatan dan Mesin Lainya</t>
  </si>
  <si>
    <t>: MARET 2023</t>
  </si>
  <si>
    <t>Jumapolo,   31 Maret 2023</t>
  </si>
  <si>
    <t>Evaluasi Knerja Perangkat Daerah</t>
  </si>
  <si>
    <t>7.01.01.02.01.07</t>
  </si>
  <si>
    <t>7.01.01.2.06.10</t>
  </si>
  <si>
    <t>Penatausahaan Arsip Dinamis Pada SKPD</t>
  </si>
  <si>
    <t xml:space="preserve">Pengadaan  Barang Milik Daerah Penunjang Urusan Pemerintah Daerah </t>
  </si>
  <si>
    <t>7.01.01.2.09.09</t>
  </si>
  <si>
    <t>Pemeliharaan  Rehabilitasi Gedung Kantor dan Bangunan L:ainya</t>
  </si>
  <si>
    <t>REALISASI PENGGUNAAN  DANA PEKERJAAN / KEGIATAN TAHUN ANGGARAN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</si>
</sst>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?_);_(@_)"/>
    <numFmt numFmtId="167" formatCode="_(* #,##0.0_);_(* \(#,##0.0\);_(* &quot;-&quot;?_);_(@_)"/>
    <numFmt numFmtId="168" formatCode="_(* #,##0_);_(* \(#,##0\);_(* &quot;-&quot;??_);_(@_)"/>
    <numFmt numFmtId="169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i/>
      <sz val="11"/>
      <color rgb="FF000000"/>
      <name val="Arial Narrow"/>
      <family val="2"/>
    </font>
    <font>
      <sz val="11"/>
      <color indexed="8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b/>
      <sz val="11"/>
      <color theme="1"/>
      <name val="Arial Narrow"/>
      <family val="2"/>
    </font>
    <font>
      <sz val="10"/>
      <name val="Arial Narrow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i/>
      <sz val="11"/>
      <color indexed="8"/>
      <name val="Arial Narrow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vertical="top"/>
    </xf>
    <xf numFmtId="165" fontId="1" fillId="0" borderId="0" applyFont="0" applyFill="0" applyBorder="0" applyAlignment="0" applyProtection="0"/>
  </cellStyleXfs>
  <cellXfs count="111">
    <xf numFmtId="0" fontId="0" fillId="0" borderId="0" xfId="0"/>
    <xf numFmtId="41" fontId="0" fillId="0" borderId="0" xfId="2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0" xfId="0" applyNumberFormat="1"/>
    <xf numFmtId="0" fontId="3" fillId="0" borderId="7" xfId="0" applyFont="1" applyBorder="1"/>
    <xf numFmtId="0" fontId="4" fillId="0" borderId="7" xfId="0" applyFont="1" applyBorder="1" applyAlignment="1">
      <alignment horizontal="center"/>
    </xf>
    <xf numFmtId="164" fontId="4" fillId="0" borderId="0" xfId="0" applyNumberFormat="1" applyFont="1"/>
    <xf numFmtId="0" fontId="5" fillId="0" borderId="7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168" fontId="4" fillId="0" borderId="0" xfId="1" applyNumberFormat="1" applyFont="1" applyBorder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10" fontId="5" fillId="0" borderId="0" xfId="0" applyNumberFormat="1" applyFont="1"/>
    <xf numFmtId="164" fontId="6" fillId="0" borderId="0" xfId="0" applyNumberFormat="1" applyFont="1"/>
    <xf numFmtId="0" fontId="8" fillId="0" borderId="7" xfId="4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168" fontId="10" fillId="0" borderId="7" xfId="5" applyNumberFormat="1" applyFont="1" applyBorder="1" applyAlignment="1">
      <alignment horizontal="left" vertical="center" readingOrder="1"/>
    </xf>
    <xf numFmtId="168" fontId="10" fillId="0" borderId="7" xfId="5" applyNumberFormat="1" applyFont="1" applyBorder="1" applyAlignment="1">
      <alignment horizontal="left" vertical="center" wrapText="1" readingOrder="1"/>
    </xf>
    <xf numFmtId="168" fontId="8" fillId="0" borderId="7" xfId="5" applyNumberFormat="1" applyFont="1" applyBorder="1" applyAlignment="1">
      <alignment horizontal="left" vertical="center" readingOrder="1"/>
    </xf>
    <xf numFmtId="0" fontId="11" fillId="0" borderId="7" xfId="0" applyFont="1" applyBorder="1" applyAlignment="1">
      <alignment horizontal="left" vertical="center" wrapText="1"/>
    </xf>
    <xf numFmtId="168" fontId="8" fillId="0" borderId="7" xfId="5" applyNumberFormat="1" applyFont="1" applyFill="1" applyBorder="1" applyAlignment="1">
      <alignment horizontal="left" vertical="center" readingOrder="1"/>
    </xf>
    <xf numFmtId="168" fontId="10" fillId="0" borderId="7" xfId="5" applyNumberFormat="1" applyFont="1" applyBorder="1" applyAlignment="1">
      <alignment horizontal="left" vertical="top" wrapText="1" readingOrder="1"/>
    </xf>
    <xf numFmtId="168" fontId="10" fillId="0" borderId="7" xfId="5" applyNumberFormat="1" applyFont="1" applyFill="1" applyBorder="1" applyAlignment="1">
      <alignment horizontal="left" vertical="center" readingOrder="1"/>
    </xf>
    <xf numFmtId="168" fontId="10" fillId="0" borderId="7" xfId="5" applyNumberFormat="1" applyFont="1" applyFill="1" applyBorder="1" applyAlignment="1">
      <alignment horizontal="left" vertical="top" wrapText="1" readingOrder="1"/>
    </xf>
    <xf numFmtId="168" fontId="8" fillId="0" borderId="7" xfId="5" applyNumberFormat="1" applyFont="1" applyBorder="1" applyAlignment="1">
      <alignment horizontal="left" vertical="top" wrapText="1" readingOrder="1"/>
    </xf>
    <xf numFmtId="168" fontId="10" fillId="0" borderId="7" xfId="5" applyNumberFormat="1" applyFont="1" applyFill="1" applyBorder="1" applyAlignment="1">
      <alignment horizontal="left" vertical="center" wrapText="1" readingOrder="1"/>
    </xf>
    <xf numFmtId="168" fontId="8" fillId="0" borderId="7" xfId="5" applyNumberFormat="1" applyFont="1" applyFill="1" applyBorder="1" applyAlignment="1">
      <alignment horizontal="left" vertical="center" wrapText="1" readingOrder="1"/>
    </xf>
    <xf numFmtId="168" fontId="8" fillId="0" borderId="7" xfId="5" applyNumberFormat="1" applyFont="1" applyBorder="1" applyAlignment="1">
      <alignment horizontal="left" vertical="center" wrapText="1" readingOrder="1"/>
    </xf>
    <xf numFmtId="168" fontId="10" fillId="0" borderId="7" xfId="5" applyNumberFormat="1" applyFont="1" applyBorder="1" applyAlignment="1">
      <alignment horizontal="center" vertical="top"/>
    </xf>
    <xf numFmtId="168" fontId="10" fillId="0" borderId="7" xfId="5" applyNumberFormat="1" applyFont="1" applyFill="1" applyBorder="1" applyAlignment="1">
      <alignment horizontal="center" vertical="top"/>
    </xf>
    <xf numFmtId="168" fontId="8" fillId="2" borderId="7" xfId="5" applyNumberFormat="1" applyFont="1" applyFill="1" applyBorder="1" applyAlignment="1">
      <alignment horizontal="center" vertical="top"/>
    </xf>
    <xf numFmtId="168" fontId="8" fillId="0" borderId="7" xfId="5" applyNumberFormat="1" applyFont="1" applyBorder="1" applyAlignment="1">
      <alignment horizontal="center" vertical="top"/>
    </xf>
    <xf numFmtId="41" fontId="0" fillId="0" borderId="7" xfId="2" applyFont="1" applyBorder="1" applyAlignment="1">
      <alignment horizontal="center" vertical="top"/>
    </xf>
    <xf numFmtId="168" fontId="8" fillId="0" borderId="7" xfId="5" applyNumberFormat="1" applyFont="1" applyFill="1" applyBorder="1" applyAlignment="1">
      <alignment horizontal="center" vertical="top"/>
    </xf>
    <xf numFmtId="164" fontId="4" fillId="0" borderId="7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7" xfId="0" applyFont="1" applyBorder="1"/>
    <xf numFmtId="164" fontId="3" fillId="0" borderId="7" xfId="0" applyNumberFormat="1" applyFont="1" applyBorder="1" applyAlignment="1">
      <alignment horizontal="center" vertical="top"/>
    </xf>
    <xf numFmtId="164" fontId="5" fillId="0" borderId="7" xfId="0" applyNumberFormat="1" applyFont="1" applyBorder="1" applyAlignment="1">
      <alignment horizontal="center" vertical="top"/>
    </xf>
    <xf numFmtId="168" fontId="10" fillId="2" borderId="7" xfId="5" applyNumberFormat="1" applyFont="1" applyFill="1" applyBorder="1" applyAlignment="1">
      <alignment horizontal="center" vertical="top"/>
    </xf>
    <xf numFmtId="41" fontId="14" fillId="0" borderId="7" xfId="2" applyFont="1" applyBorder="1" applyAlignment="1">
      <alignment horizontal="center" vertical="top"/>
    </xf>
    <xf numFmtId="41" fontId="1" fillId="0" borderId="7" xfId="2" applyFont="1" applyBorder="1" applyAlignment="1">
      <alignment horizontal="center" vertical="top"/>
    </xf>
    <xf numFmtId="41" fontId="12" fillId="0" borderId="7" xfId="2" applyFont="1" applyBorder="1" applyAlignment="1">
      <alignment horizontal="center" vertical="top"/>
    </xf>
    <xf numFmtId="164" fontId="0" fillId="0" borderId="7" xfId="0" applyNumberForma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164" fontId="5" fillId="0" borderId="7" xfId="0" applyNumberFormat="1" applyFont="1" applyBorder="1" applyAlignment="1">
      <alignment vertical="top"/>
    </xf>
    <xf numFmtId="166" fontId="5" fillId="0" borderId="7" xfId="0" applyNumberFormat="1" applyFont="1" applyBorder="1" applyAlignment="1">
      <alignment vertical="top"/>
    </xf>
    <xf numFmtId="41" fontId="1" fillId="0" borderId="7" xfId="2" applyFont="1" applyBorder="1" applyAlignment="1">
      <alignment vertical="top"/>
    </xf>
    <xf numFmtId="166" fontId="5" fillId="0" borderId="7" xfId="0" applyNumberFormat="1" applyFont="1" applyBorder="1" applyAlignment="1">
      <alignment horizontal="right" vertical="top"/>
    </xf>
    <xf numFmtId="167" fontId="5" fillId="0" borderId="7" xfId="0" applyNumberFormat="1" applyFont="1" applyBorder="1" applyAlignment="1">
      <alignment horizontal="right" vertical="top"/>
    </xf>
    <xf numFmtId="164" fontId="4" fillId="0" borderId="7" xfId="0" applyNumberFormat="1" applyFont="1" applyBorder="1" applyAlignment="1">
      <alignment vertical="top"/>
    </xf>
    <xf numFmtId="166" fontId="4" fillId="0" borderId="7" xfId="0" applyNumberFormat="1" applyFont="1" applyBorder="1" applyAlignment="1">
      <alignment vertical="top"/>
    </xf>
    <xf numFmtId="168" fontId="13" fillId="2" borderId="7" xfId="5" applyNumberFormat="1" applyFont="1" applyFill="1" applyBorder="1" applyAlignment="1">
      <alignment horizontal="center" vertical="top"/>
    </xf>
    <xf numFmtId="167" fontId="4" fillId="0" borderId="7" xfId="0" applyNumberFormat="1" applyFont="1" applyBorder="1" applyAlignment="1">
      <alignment horizontal="right" vertical="top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169" fontId="4" fillId="0" borderId="7" xfId="0" applyNumberFormat="1" applyFont="1" applyBorder="1" applyAlignment="1">
      <alignment vertical="top"/>
    </xf>
    <xf numFmtId="0" fontId="6" fillId="0" borderId="0" xfId="0" applyFont="1" applyAlignment="1">
      <alignment horizontal="center"/>
    </xf>
    <xf numFmtId="168" fontId="10" fillId="0" borderId="7" xfId="5" applyNumberFormat="1" applyFont="1" applyBorder="1" applyAlignment="1">
      <alignment horizontal="left" vertical="top" wrapText="1"/>
    </xf>
    <xf numFmtId="0" fontId="15" fillId="0" borderId="7" xfId="0" applyFont="1" applyBorder="1"/>
    <xf numFmtId="0" fontId="3" fillId="0" borderId="10" xfId="0" applyFont="1" applyBorder="1" applyAlignment="1">
      <alignment horizontal="center"/>
    </xf>
    <xf numFmtId="0" fontId="5" fillId="0" borderId="4" xfId="0" applyFont="1" applyBorder="1" applyAlignment="1">
      <alignment vertical="top"/>
    </xf>
    <xf numFmtId="166" fontId="4" fillId="0" borderId="4" xfId="0" applyNumberFormat="1" applyFont="1" applyBorder="1" applyAlignment="1">
      <alignment vertical="top"/>
    </xf>
    <xf numFmtId="166" fontId="5" fillId="0" borderId="4" xfId="0" applyNumberFormat="1" applyFont="1" applyBorder="1" applyAlignment="1">
      <alignment vertical="top"/>
    </xf>
    <xf numFmtId="166" fontId="5" fillId="0" borderId="4" xfId="0" applyNumberFormat="1" applyFont="1" applyBorder="1" applyAlignment="1">
      <alignment horizontal="right" vertical="top"/>
    </xf>
    <xf numFmtId="167" fontId="4" fillId="0" borderId="4" xfId="0" applyNumberFormat="1" applyFont="1" applyBorder="1" applyAlignment="1">
      <alignment horizontal="right" vertical="top"/>
    </xf>
    <xf numFmtId="167" fontId="5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8" xfId="0" applyFont="1" applyBorder="1"/>
    <xf numFmtId="166" fontId="5" fillId="0" borderId="8" xfId="0" applyNumberFormat="1" applyFont="1" applyBorder="1"/>
    <xf numFmtId="166" fontId="5" fillId="0" borderId="8" xfId="0" applyNumberFormat="1" applyFont="1" applyBorder="1" applyAlignment="1">
      <alignment horizontal="right"/>
    </xf>
    <xf numFmtId="167" fontId="5" fillId="0" borderId="8" xfId="0" applyNumberFormat="1" applyFont="1" applyBorder="1" applyAlignment="1">
      <alignment horizontal="right"/>
    </xf>
    <xf numFmtId="0" fontId="0" fillId="0" borderId="8" xfId="0" applyBorder="1"/>
    <xf numFmtId="0" fontId="2" fillId="0" borderId="0" xfId="0" applyFont="1" applyAlignment="1">
      <alignment horizontal="center"/>
    </xf>
    <xf numFmtId="2" fontId="4" fillId="0" borderId="7" xfId="3" applyNumberFormat="1" applyFont="1" applyBorder="1" applyAlignment="1">
      <alignment vertical="top"/>
    </xf>
    <xf numFmtId="2" fontId="4" fillId="0" borderId="7" xfId="0" applyNumberFormat="1" applyFont="1" applyBorder="1" applyAlignment="1">
      <alignment horizontal="right" vertical="top"/>
    </xf>
    <xf numFmtId="0" fontId="17" fillId="0" borderId="0" xfId="0" applyFont="1" applyAlignment="1">
      <alignment vertical="center"/>
    </xf>
    <xf numFmtId="0" fontId="4" fillId="0" borderId="7" xfId="0" applyFont="1" applyBorder="1"/>
    <xf numFmtId="41" fontId="11" fillId="0" borderId="7" xfId="2" applyFont="1" applyBorder="1" applyAlignment="1">
      <alignment horizontal="center" vertical="top"/>
    </xf>
    <xf numFmtId="2" fontId="5" fillId="0" borderId="7" xfId="3" applyNumberFormat="1" applyFont="1" applyBorder="1" applyAlignment="1">
      <alignment vertical="top"/>
    </xf>
    <xf numFmtId="41" fontId="1" fillId="0" borderId="0" xfId="2" applyFont="1"/>
    <xf numFmtId="168" fontId="13" fillId="0" borderId="7" xfId="5" applyNumberFormat="1" applyFont="1" applyFill="1" applyBorder="1" applyAlignment="1">
      <alignment horizontal="left" vertical="center" readingOrder="1"/>
    </xf>
    <xf numFmtId="168" fontId="18" fillId="2" borderId="7" xfId="5" applyNumberFormat="1" applyFont="1" applyFill="1" applyBorder="1" applyAlignment="1">
      <alignment horizontal="center" vertical="top"/>
    </xf>
    <xf numFmtId="41" fontId="1" fillId="2" borderId="7" xfId="2" applyFont="1" applyFill="1" applyBorder="1" applyAlignment="1">
      <alignment horizontal="center" vertical="top"/>
    </xf>
    <xf numFmtId="168" fontId="18" fillId="0" borderId="7" xfId="5" applyNumberFormat="1" applyFont="1" applyFill="1" applyBorder="1" applyAlignment="1">
      <alignment horizontal="center" vertical="top"/>
    </xf>
    <xf numFmtId="168" fontId="18" fillId="0" borderId="7" xfId="5" applyNumberFormat="1" applyFont="1" applyBorder="1" applyAlignment="1">
      <alignment horizontal="center" vertical="top"/>
    </xf>
    <xf numFmtId="168" fontId="13" fillId="0" borderId="7" xfId="5" applyNumberFormat="1" applyFont="1" applyBorder="1" applyAlignment="1">
      <alignment horizontal="center" vertical="top"/>
    </xf>
    <xf numFmtId="41" fontId="19" fillId="0" borderId="7" xfId="2" applyFont="1" applyBorder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6">
    <cellStyle name="Comma" xfId="1" builtinId="3"/>
    <cellStyle name="Comma [0]" xfId="2" builtinId="6"/>
    <cellStyle name="Comma 46" xfId="5" xr:uid="{00000000-0005-0000-0000-000002000000}"/>
    <cellStyle name="Normal" xfId="0" builtinId="0"/>
    <cellStyle name="Normal 15" xfId="4" xr:uid="{00000000-0005-0000-0000-000004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385C7-6A1D-467C-B286-AED96AB97A9F}">
  <dimension ref="A1:S294"/>
  <sheetViews>
    <sheetView topLeftCell="B1" zoomScale="82" zoomScaleNormal="82" workbookViewId="0">
      <pane ySplit="8" topLeftCell="A24" activePane="bottomLeft" state="frozen"/>
      <selection pane="bottomLeft" activeCell="F18" sqref="F18"/>
    </sheetView>
  </sheetViews>
  <sheetFormatPr defaultRowHeight="14.5" x14ac:dyDescent="0.35"/>
  <cols>
    <col min="1" max="1" width="6.453125" customWidth="1"/>
    <col min="2" max="2" width="41.54296875" customWidth="1"/>
    <col min="3" max="3" width="14.81640625" customWidth="1"/>
    <col min="4" max="4" width="13.54296875" customWidth="1"/>
    <col min="5" max="5" width="14.81640625" customWidth="1"/>
    <col min="6" max="6" width="14.54296875" customWidth="1"/>
    <col min="7" max="7" width="7.26953125" customWidth="1"/>
    <col min="8" max="8" width="14.7265625" customWidth="1"/>
    <col min="9" max="9" width="13.81640625" customWidth="1"/>
    <col min="10" max="10" width="14" customWidth="1"/>
    <col min="11" max="11" width="8.1796875" customWidth="1"/>
    <col min="12" max="12" width="10.7265625" customWidth="1"/>
    <col min="14" max="14" width="8.7265625" style="87"/>
    <col min="15" max="15" width="18.7265625" customWidth="1"/>
  </cols>
  <sheetData>
    <row r="1" spans="1:19" ht="18.75" customHeight="1" x14ac:dyDescent="0.35">
      <c r="A1" s="105" t="s">
        <v>123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88"/>
      <c r="R1" s="1"/>
      <c r="S1" s="1"/>
    </row>
    <row r="2" spans="1:19" ht="18.75" customHeight="1" x14ac:dyDescent="0.35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88"/>
      <c r="R2" s="1"/>
      <c r="S2" s="1"/>
    </row>
    <row r="3" spans="1:19" ht="18.75" customHeight="1" x14ac:dyDescent="0.35">
      <c r="L3" s="6"/>
      <c r="M3" s="6"/>
      <c r="N3" s="6"/>
      <c r="R3" s="1"/>
      <c r="S3" s="1"/>
    </row>
    <row r="4" spans="1:19" ht="18.75" customHeight="1" x14ac:dyDescent="0.35">
      <c r="B4" s="17" t="s">
        <v>1</v>
      </c>
      <c r="C4" s="17" t="s">
        <v>2</v>
      </c>
      <c r="D4" s="17"/>
      <c r="E4" s="17"/>
      <c r="F4" s="17"/>
      <c r="G4" s="17"/>
      <c r="H4" s="17"/>
      <c r="I4" s="17"/>
      <c r="L4" s="6"/>
      <c r="M4" s="6"/>
      <c r="N4" s="6"/>
      <c r="R4" s="1"/>
      <c r="S4" s="1"/>
    </row>
    <row r="5" spans="1:19" ht="18.75" customHeight="1" x14ac:dyDescent="0.35">
      <c r="B5" s="17" t="s">
        <v>3</v>
      </c>
      <c r="C5" s="17" t="s">
        <v>4</v>
      </c>
      <c r="D5" s="17"/>
      <c r="E5" s="17"/>
      <c r="F5" s="17"/>
      <c r="G5" s="17"/>
      <c r="H5" s="17"/>
      <c r="I5" s="17"/>
      <c r="L5" s="6"/>
      <c r="M5" s="6"/>
      <c r="N5" s="6"/>
      <c r="R5" s="1"/>
      <c r="S5" s="1"/>
    </row>
    <row r="6" spans="1:19" ht="18.75" customHeight="1" x14ac:dyDescent="0.35">
      <c r="B6" s="17" t="s">
        <v>5</v>
      </c>
      <c r="C6" s="17" t="s">
        <v>114</v>
      </c>
      <c r="D6" s="17"/>
      <c r="E6" s="17"/>
      <c r="F6" s="17"/>
      <c r="G6" s="17"/>
      <c r="H6" s="17"/>
      <c r="I6" s="17"/>
      <c r="L6" s="8"/>
      <c r="M6" s="8"/>
      <c r="N6" s="6"/>
      <c r="R6" s="1"/>
      <c r="S6" s="1"/>
    </row>
    <row r="7" spans="1:19" ht="18.75" customHeight="1" x14ac:dyDescent="0.35">
      <c r="A7" s="2"/>
      <c r="B7" s="3"/>
      <c r="C7" s="2" t="s">
        <v>6</v>
      </c>
      <c r="D7" s="4"/>
      <c r="E7" s="46" t="s">
        <v>7</v>
      </c>
      <c r="F7" s="46"/>
      <c r="G7" s="46"/>
      <c r="H7" s="4"/>
      <c r="I7" s="46" t="s">
        <v>8</v>
      </c>
      <c r="J7" s="46"/>
      <c r="K7" s="5"/>
      <c r="L7" s="106" t="s">
        <v>9</v>
      </c>
      <c r="M7" s="108" t="s">
        <v>10</v>
      </c>
      <c r="N7" s="81"/>
      <c r="R7" s="1"/>
      <c r="S7" s="1"/>
    </row>
    <row r="8" spans="1:19" ht="18.75" customHeight="1" x14ac:dyDescent="0.35">
      <c r="A8" s="7"/>
      <c r="B8" s="8"/>
      <c r="C8" s="7" t="s">
        <v>11</v>
      </c>
      <c r="D8" s="7" t="s">
        <v>12</v>
      </c>
      <c r="E8" s="7" t="s">
        <v>13</v>
      </c>
      <c r="F8" s="7" t="s">
        <v>14</v>
      </c>
      <c r="G8" s="68" t="s">
        <v>103</v>
      </c>
      <c r="H8" s="7" t="s">
        <v>12</v>
      </c>
      <c r="I8" s="7" t="s">
        <v>13</v>
      </c>
      <c r="J8" s="7" t="s">
        <v>14</v>
      </c>
      <c r="K8" s="68" t="s">
        <v>103</v>
      </c>
      <c r="L8" s="107"/>
      <c r="M8" s="109"/>
      <c r="N8" s="81"/>
      <c r="R8" s="1"/>
      <c r="S8" s="1"/>
    </row>
    <row r="9" spans="1:19" ht="18.75" customHeight="1" x14ac:dyDescent="0.3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4">
        <v>13</v>
      </c>
      <c r="N9" s="45"/>
      <c r="O9" s="82"/>
      <c r="R9" s="1"/>
      <c r="S9" s="1"/>
    </row>
    <row r="10" spans="1:19" ht="18.75" customHeight="1" x14ac:dyDescent="0.35">
      <c r="A10" s="2"/>
      <c r="B10" s="10" t="s">
        <v>15</v>
      </c>
      <c r="C10" s="2"/>
      <c r="D10" s="2"/>
      <c r="E10" s="2"/>
      <c r="F10" s="2"/>
      <c r="G10" s="2"/>
      <c r="H10" s="2"/>
      <c r="I10" s="9"/>
      <c r="J10" s="9"/>
      <c r="K10" s="2"/>
      <c r="L10" s="2"/>
      <c r="M10" s="73"/>
      <c r="N10" s="45"/>
      <c r="R10" s="1"/>
      <c r="S10" s="1"/>
    </row>
    <row r="11" spans="1:19" ht="27.75" customHeight="1" x14ac:dyDescent="0.35">
      <c r="A11" s="9"/>
      <c r="B11" s="92" t="s">
        <v>30</v>
      </c>
      <c r="C11" s="55"/>
      <c r="D11" s="56"/>
      <c r="E11" s="56"/>
      <c r="F11" s="56"/>
      <c r="G11" s="56"/>
      <c r="H11" s="56"/>
      <c r="I11" s="57"/>
      <c r="J11" s="57"/>
      <c r="K11" s="56"/>
      <c r="L11" s="56"/>
      <c r="M11" s="74"/>
      <c r="N11" s="83"/>
      <c r="R11" s="1"/>
      <c r="S11" s="1"/>
    </row>
    <row r="12" spans="1:19" ht="30" customHeight="1" x14ac:dyDescent="0.35">
      <c r="A12" s="67">
        <v>1</v>
      </c>
      <c r="B12" s="24" t="s">
        <v>20</v>
      </c>
      <c r="C12" s="51">
        <f>SUM(C14+C26+C30+C50+C54+C62)</f>
        <v>2319998874</v>
      </c>
      <c r="D12" s="51">
        <f>SUM(D14+D26+D50+D54+D62+D30)</f>
        <v>365514544</v>
      </c>
      <c r="E12" s="51">
        <f>SUM(E14+E26+E54+E62+E30)</f>
        <v>221047748</v>
      </c>
      <c r="F12" s="51">
        <f>D12+E12</f>
        <v>586562292</v>
      </c>
      <c r="G12" s="89">
        <f>F12/C12*100</f>
        <v>25.28286968470313</v>
      </c>
      <c r="H12" s="62">
        <f>D12</f>
        <v>365514544</v>
      </c>
      <c r="I12" s="62">
        <f t="shared" ref="I12:J26" si="0">E12</f>
        <v>221047748</v>
      </c>
      <c r="J12" s="62">
        <f t="shared" si="0"/>
        <v>586562292</v>
      </c>
      <c r="K12" s="63">
        <f>J12/C12*100</f>
        <v>25.28286968470313</v>
      </c>
      <c r="L12" s="63">
        <f>K12</f>
        <v>25.28286968470313</v>
      </c>
      <c r="M12" s="75"/>
      <c r="N12" s="84"/>
      <c r="O12" s="11"/>
      <c r="R12" s="1"/>
      <c r="S12" s="1"/>
    </row>
    <row r="13" spans="1:19" ht="30" customHeight="1" x14ac:dyDescent="0.35">
      <c r="A13" s="9"/>
      <c r="B13" s="47" t="s">
        <v>27</v>
      </c>
      <c r="C13" s="48"/>
      <c r="D13" s="49"/>
      <c r="E13" s="57"/>
      <c r="F13" s="51">
        <f t="shared" ref="F13:F86" si="1">D13+E13</f>
        <v>0</v>
      </c>
      <c r="G13" s="89"/>
      <c r="H13" s="62">
        <f t="shared" ref="H13:J86" si="2">D13</f>
        <v>0</v>
      </c>
      <c r="I13" s="62">
        <f t="shared" si="0"/>
        <v>0</v>
      </c>
      <c r="J13" s="62">
        <f t="shared" si="0"/>
        <v>0</v>
      </c>
      <c r="K13" s="63"/>
      <c r="L13" s="56"/>
      <c r="M13" s="74"/>
      <c r="N13" s="83"/>
      <c r="O13" s="11"/>
      <c r="R13" s="1"/>
      <c r="S13" s="1"/>
    </row>
    <row r="14" spans="1:19" ht="30" customHeight="1" x14ac:dyDescent="0.35">
      <c r="A14" s="9"/>
      <c r="B14" s="25" t="s">
        <v>21</v>
      </c>
      <c r="C14" s="51">
        <f>SUM(C16+C18+C20+C22+C24)</f>
        <v>8600000</v>
      </c>
      <c r="D14" s="51">
        <f t="shared" ref="D14:E14" si="3">SUM(D16+D18+D20+D22)</f>
        <v>1499800</v>
      </c>
      <c r="E14" s="51">
        <f t="shared" si="3"/>
        <v>0</v>
      </c>
      <c r="F14" s="51">
        <f t="shared" si="1"/>
        <v>1499800</v>
      </c>
      <c r="G14" s="89">
        <f t="shared" ref="G14:G86" si="4">F14/C14*100</f>
        <v>17.439534883720931</v>
      </c>
      <c r="H14" s="62">
        <f t="shared" si="2"/>
        <v>1499800</v>
      </c>
      <c r="I14" s="62">
        <f t="shared" si="0"/>
        <v>0</v>
      </c>
      <c r="J14" s="62">
        <f t="shared" si="0"/>
        <v>1499800</v>
      </c>
      <c r="K14" s="63">
        <f t="shared" ref="K14:K88" si="5">J14/C14*100</f>
        <v>17.439534883720931</v>
      </c>
      <c r="L14" s="63"/>
      <c r="M14" s="76"/>
      <c r="N14" s="84"/>
      <c r="O14" s="11">
        <v>259200</v>
      </c>
      <c r="R14" s="1"/>
      <c r="S14" s="1"/>
    </row>
    <row r="15" spans="1:19" ht="30" customHeight="1" x14ac:dyDescent="0.35">
      <c r="A15" s="15"/>
      <c r="B15" s="47" t="s">
        <v>28</v>
      </c>
      <c r="C15" s="49"/>
      <c r="D15" s="49"/>
      <c r="E15" s="57"/>
      <c r="F15" s="93">
        <f t="shared" si="1"/>
        <v>0</v>
      </c>
      <c r="G15" s="94"/>
      <c r="H15" s="57">
        <f t="shared" si="2"/>
        <v>0</v>
      </c>
      <c r="I15" s="57">
        <f t="shared" si="0"/>
        <v>0</v>
      </c>
      <c r="J15" s="57">
        <f t="shared" si="0"/>
        <v>0</v>
      </c>
      <c r="K15" s="58"/>
      <c r="L15" s="56"/>
      <c r="M15" s="74"/>
      <c r="N15" s="83"/>
      <c r="O15" s="11">
        <v>126400</v>
      </c>
      <c r="R15" s="95"/>
      <c r="S15" s="95"/>
    </row>
    <row r="16" spans="1:19" ht="30" customHeight="1" x14ac:dyDescent="0.35">
      <c r="A16" s="15"/>
      <c r="B16" s="71" t="s">
        <v>105</v>
      </c>
      <c r="C16" s="52">
        <v>5000000</v>
      </c>
      <c r="D16" s="52">
        <v>0</v>
      </c>
      <c r="E16" s="52">
        <v>0</v>
      </c>
      <c r="F16" s="93">
        <f t="shared" si="1"/>
        <v>0</v>
      </c>
      <c r="G16" s="94">
        <f t="shared" si="4"/>
        <v>0</v>
      </c>
      <c r="H16" s="57">
        <f t="shared" si="2"/>
        <v>0</v>
      </c>
      <c r="I16" s="57">
        <f t="shared" si="0"/>
        <v>0</v>
      </c>
      <c r="J16" s="57">
        <f t="shared" si="0"/>
        <v>0</v>
      </c>
      <c r="K16" s="58">
        <f t="shared" si="5"/>
        <v>0</v>
      </c>
      <c r="L16" s="58"/>
      <c r="M16" s="76"/>
      <c r="N16" s="84"/>
      <c r="O16" s="11">
        <v>100000</v>
      </c>
      <c r="R16" s="95"/>
      <c r="S16" s="95"/>
    </row>
    <row r="17" spans="1:19" ht="30" customHeight="1" x14ac:dyDescent="0.35">
      <c r="A17" s="15"/>
      <c r="B17" s="72" t="s">
        <v>29</v>
      </c>
      <c r="C17" s="52"/>
      <c r="D17" s="49"/>
      <c r="E17" s="49"/>
      <c r="F17" s="93">
        <f t="shared" si="1"/>
        <v>0</v>
      </c>
      <c r="G17" s="94"/>
      <c r="H17" s="57">
        <f t="shared" si="2"/>
        <v>0</v>
      </c>
      <c r="I17" s="57">
        <f t="shared" si="0"/>
        <v>0</v>
      </c>
      <c r="J17" s="57">
        <f t="shared" si="0"/>
        <v>0</v>
      </c>
      <c r="K17" s="58"/>
      <c r="L17" s="56"/>
      <c r="M17" s="74"/>
      <c r="N17" s="83"/>
      <c r="O17" s="11">
        <f>SUM(O14:O16)</f>
        <v>485600</v>
      </c>
      <c r="R17" s="95"/>
      <c r="S17" s="95"/>
    </row>
    <row r="18" spans="1:19" ht="30" customHeight="1" x14ac:dyDescent="0.35">
      <c r="A18" s="15"/>
      <c r="B18" s="26" t="s">
        <v>22</v>
      </c>
      <c r="C18" s="52">
        <v>900000</v>
      </c>
      <c r="D18" s="52">
        <v>485600</v>
      </c>
      <c r="E18" s="52">
        <v>0</v>
      </c>
      <c r="F18" s="93">
        <f t="shared" si="1"/>
        <v>485600</v>
      </c>
      <c r="G18" s="94">
        <f t="shared" si="4"/>
        <v>53.955555555555556</v>
      </c>
      <c r="H18" s="57">
        <f t="shared" si="2"/>
        <v>485600</v>
      </c>
      <c r="I18" s="57">
        <f t="shared" si="0"/>
        <v>0</v>
      </c>
      <c r="J18" s="57">
        <f t="shared" si="0"/>
        <v>485600</v>
      </c>
      <c r="K18" s="58">
        <f t="shared" si="5"/>
        <v>53.955555555555556</v>
      </c>
      <c r="L18" s="58"/>
      <c r="M18" s="76"/>
      <c r="N18" s="84"/>
      <c r="O18" s="11"/>
      <c r="R18" s="95"/>
      <c r="S18" s="95"/>
    </row>
    <row r="19" spans="1:19" ht="30" customHeight="1" x14ac:dyDescent="0.35">
      <c r="A19" s="15"/>
      <c r="B19" s="47" t="s">
        <v>31</v>
      </c>
      <c r="C19" s="53"/>
      <c r="D19" s="49"/>
      <c r="E19" s="49"/>
      <c r="F19" s="93">
        <f t="shared" si="1"/>
        <v>0</v>
      </c>
      <c r="G19" s="94"/>
      <c r="H19" s="57">
        <f t="shared" si="2"/>
        <v>0</v>
      </c>
      <c r="I19" s="57">
        <f t="shared" si="0"/>
        <v>0</v>
      </c>
      <c r="J19" s="57">
        <f t="shared" si="0"/>
        <v>0</v>
      </c>
      <c r="K19" s="58"/>
      <c r="L19" s="56"/>
      <c r="M19" s="74"/>
      <c r="N19" s="83"/>
      <c r="O19" s="11"/>
      <c r="R19" s="95"/>
      <c r="S19" s="95"/>
    </row>
    <row r="20" spans="1:19" ht="30" customHeight="1" x14ac:dyDescent="0.35">
      <c r="A20" s="15"/>
      <c r="B20" s="26" t="s">
        <v>23</v>
      </c>
      <c r="C20" s="52">
        <v>900000</v>
      </c>
      <c r="D20" s="52">
        <v>553800</v>
      </c>
      <c r="E20" s="52">
        <v>0</v>
      </c>
      <c r="F20" s="93">
        <f t="shared" si="1"/>
        <v>553800</v>
      </c>
      <c r="G20" s="94">
        <f t="shared" si="4"/>
        <v>61.533333333333331</v>
      </c>
      <c r="H20" s="57">
        <f t="shared" si="2"/>
        <v>553800</v>
      </c>
      <c r="I20" s="57">
        <f t="shared" si="0"/>
        <v>0</v>
      </c>
      <c r="J20" s="57">
        <f t="shared" si="0"/>
        <v>553800</v>
      </c>
      <c r="K20" s="58">
        <f t="shared" si="5"/>
        <v>61.533333333333331</v>
      </c>
      <c r="L20" s="58"/>
      <c r="M20" s="76"/>
      <c r="N20" s="84"/>
      <c r="O20" s="11"/>
      <c r="R20" s="95"/>
      <c r="S20" s="95"/>
    </row>
    <row r="21" spans="1:19" ht="30" customHeight="1" x14ac:dyDescent="0.35">
      <c r="A21" s="15"/>
      <c r="B21" s="47" t="s">
        <v>32</v>
      </c>
      <c r="C21" s="52"/>
      <c r="D21" s="49"/>
      <c r="E21" s="49"/>
      <c r="F21" s="93">
        <f t="shared" si="1"/>
        <v>0</v>
      </c>
      <c r="G21" s="94"/>
      <c r="H21" s="57">
        <f t="shared" si="2"/>
        <v>0</v>
      </c>
      <c r="I21" s="57">
        <f t="shared" si="0"/>
        <v>0</v>
      </c>
      <c r="J21" s="57">
        <f t="shared" si="0"/>
        <v>0</v>
      </c>
      <c r="K21" s="58"/>
      <c r="L21" s="56"/>
      <c r="M21" s="74"/>
      <c r="N21" s="83"/>
      <c r="O21" s="11"/>
      <c r="R21" s="95"/>
      <c r="S21" s="95"/>
    </row>
    <row r="22" spans="1:19" ht="30" customHeight="1" x14ac:dyDescent="0.35">
      <c r="A22" s="15"/>
      <c r="B22" s="27" t="s">
        <v>24</v>
      </c>
      <c r="C22" s="52">
        <v>900000</v>
      </c>
      <c r="D22" s="53">
        <v>460400</v>
      </c>
      <c r="E22" s="53">
        <v>0</v>
      </c>
      <c r="F22" s="93">
        <f t="shared" si="1"/>
        <v>460400</v>
      </c>
      <c r="G22" s="94">
        <f t="shared" si="4"/>
        <v>51.155555555555551</v>
      </c>
      <c r="H22" s="57">
        <f t="shared" si="2"/>
        <v>460400</v>
      </c>
      <c r="I22" s="57">
        <f t="shared" si="0"/>
        <v>0</v>
      </c>
      <c r="J22" s="57">
        <f t="shared" si="0"/>
        <v>460400</v>
      </c>
      <c r="K22" s="58">
        <f t="shared" si="5"/>
        <v>51.155555555555551</v>
      </c>
      <c r="L22" s="58"/>
      <c r="M22" s="76"/>
      <c r="N22" s="84"/>
      <c r="O22" s="11"/>
      <c r="R22" s="95"/>
      <c r="S22" s="95"/>
    </row>
    <row r="23" spans="1:19" ht="30" customHeight="1" x14ac:dyDescent="0.35">
      <c r="A23" s="15"/>
      <c r="B23" s="47" t="s">
        <v>117</v>
      </c>
      <c r="C23" s="52"/>
      <c r="D23" s="53"/>
      <c r="E23" s="53"/>
      <c r="F23" s="93"/>
      <c r="G23" s="94"/>
      <c r="H23" s="57"/>
      <c r="I23" s="57"/>
      <c r="J23" s="57"/>
      <c r="K23" s="58"/>
      <c r="L23" s="58"/>
      <c r="M23" s="76"/>
      <c r="N23" s="84"/>
      <c r="O23" s="11"/>
      <c r="R23" s="95"/>
      <c r="S23" s="95"/>
    </row>
    <row r="24" spans="1:19" ht="30" customHeight="1" x14ac:dyDescent="0.35">
      <c r="A24" s="15"/>
      <c r="B24" s="27" t="s">
        <v>116</v>
      </c>
      <c r="C24" s="52">
        <v>900000</v>
      </c>
      <c r="D24" s="53">
        <v>0</v>
      </c>
      <c r="E24" s="53">
        <v>0</v>
      </c>
      <c r="F24" s="93">
        <f>D24+E24</f>
        <v>0</v>
      </c>
      <c r="G24" s="94">
        <f t="shared" si="4"/>
        <v>0</v>
      </c>
      <c r="H24" s="57">
        <v>0</v>
      </c>
      <c r="I24" s="57">
        <v>0</v>
      </c>
      <c r="J24" s="57">
        <f>H24+I24</f>
        <v>0</v>
      </c>
      <c r="K24" s="58">
        <f t="shared" si="5"/>
        <v>0</v>
      </c>
      <c r="L24" s="58"/>
      <c r="M24" s="76"/>
      <c r="N24" s="84"/>
      <c r="O24" s="11"/>
      <c r="R24" s="95"/>
      <c r="S24" s="95"/>
    </row>
    <row r="25" spans="1:19" ht="30" customHeight="1" x14ac:dyDescent="0.35">
      <c r="A25" s="15"/>
      <c r="B25" s="47" t="s">
        <v>33</v>
      </c>
      <c r="C25" s="53"/>
      <c r="D25" s="49"/>
      <c r="E25" s="49"/>
      <c r="F25" s="93"/>
      <c r="G25" s="94"/>
      <c r="H25" s="57"/>
      <c r="I25" s="57"/>
      <c r="J25" s="57"/>
      <c r="K25" s="58"/>
      <c r="L25" s="56"/>
      <c r="M25" s="74"/>
      <c r="N25" s="83"/>
      <c r="O25" s="11"/>
      <c r="R25" s="95"/>
      <c r="S25" s="95"/>
    </row>
    <row r="26" spans="1:19" s="1" customFormat="1" ht="30" customHeight="1" x14ac:dyDescent="0.35">
      <c r="A26" s="9"/>
      <c r="B26" s="28" t="s">
        <v>25</v>
      </c>
      <c r="C26" s="64">
        <f>SUM(C28)</f>
        <v>1857341374</v>
      </c>
      <c r="D26" s="44">
        <f>D28</f>
        <v>284800081</v>
      </c>
      <c r="E26" s="44">
        <f t="shared" ref="E26" si="6">E28</f>
        <v>221047748</v>
      </c>
      <c r="F26" s="51">
        <f t="shared" si="1"/>
        <v>505847829</v>
      </c>
      <c r="G26" s="89">
        <f t="shared" si="4"/>
        <v>27.235048768153913</v>
      </c>
      <c r="H26" s="62">
        <f t="shared" si="2"/>
        <v>284800081</v>
      </c>
      <c r="I26" s="62">
        <f t="shared" si="0"/>
        <v>221047748</v>
      </c>
      <c r="J26" s="62">
        <f t="shared" si="0"/>
        <v>505847829</v>
      </c>
      <c r="K26" s="63">
        <f t="shared" si="5"/>
        <v>27.235048768153913</v>
      </c>
      <c r="L26" s="63"/>
      <c r="M26" s="75"/>
      <c r="N26" s="84"/>
      <c r="O26" s="11"/>
      <c r="P26"/>
      <c r="Q26"/>
    </row>
    <row r="27" spans="1:19" s="1" customFormat="1" ht="30" customHeight="1" x14ac:dyDescent="0.35">
      <c r="A27" s="9"/>
      <c r="B27" s="47" t="s">
        <v>34</v>
      </c>
      <c r="C27" s="54"/>
      <c r="D27" s="49"/>
      <c r="E27" s="49"/>
      <c r="F27" s="51"/>
      <c r="G27" s="89"/>
      <c r="H27" s="62"/>
      <c r="I27" s="62"/>
      <c r="J27" s="62"/>
      <c r="K27" s="63"/>
      <c r="L27" s="56"/>
      <c r="M27" s="74"/>
      <c r="N27" s="83"/>
      <c r="O27" s="11"/>
      <c r="P27"/>
      <c r="Q27"/>
    </row>
    <row r="28" spans="1:19" s="95" customFormat="1" ht="30" customHeight="1" x14ac:dyDescent="0.35">
      <c r="A28" s="15"/>
      <c r="B28" s="29" t="s">
        <v>26</v>
      </c>
      <c r="C28" s="50">
        <v>1857341374</v>
      </c>
      <c r="D28" s="52">
        <v>284800081</v>
      </c>
      <c r="E28" s="52">
        <v>221047748</v>
      </c>
      <c r="F28" s="93">
        <f t="shared" si="1"/>
        <v>505847829</v>
      </c>
      <c r="G28" s="94">
        <f t="shared" si="4"/>
        <v>27.235048768153913</v>
      </c>
      <c r="H28" s="57">
        <f t="shared" si="2"/>
        <v>284800081</v>
      </c>
      <c r="I28" s="57">
        <f t="shared" si="2"/>
        <v>221047748</v>
      </c>
      <c r="J28" s="57">
        <f t="shared" si="2"/>
        <v>505847829</v>
      </c>
      <c r="K28" s="58">
        <f t="shared" si="5"/>
        <v>27.235048768153913</v>
      </c>
      <c r="L28" s="58"/>
      <c r="M28" s="76"/>
      <c r="N28" s="84"/>
      <c r="O28" s="11"/>
      <c r="P28"/>
      <c r="Q28"/>
    </row>
    <row r="29" spans="1:19" s="1" customFormat="1" ht="30" customHeight="1" x14ac:dyDescent="0.35">
      <c r="A29" s="9"/>
      <c r="B29" s="47" t="s">
        <v>68</v>
      </c>
      <c r="C29" s="48"/>
      <c r="D29" s="49"/>
      <c r="E29" s="49"/>
      <c r="F29" s="51"/>
      <c r="G29" s="89"/>
      <c r="H29" s="62"/>
      <c r="I29" s="62"/>
      <c r="J29" s="62"/>
      <c r="K29" s="58"/>
      <c r="L29" s="56"/>
      <c r="M29" s="74"/>
      <c r="N29" s="83"/>
      <c r="O29" s="11"/>
      <c r="P29"/>
      <c r="Q29"/>
    </row>
    <row r="30" spans="1:19" s="1" customFormat="1" ht="30" customHeight="1" x14ac:dyDescent="0.35">
      <c r="A30" s="9"/>
      <c r="B30" s="30" t="s">
        <v>35</v>
      </c>
      <c r="C30" s="44">
        <f>SUM(C32+C34+C36+C38+C40+C42+C44+C46+C48)</f>
        <v>52510000</v>
      </c>
      <c r="D30" s="44">
        <f>SUM(D32+D34+D36+D38+D40+D42+D44+D46)</f>
        <v>6563300</v>
      </c>
      <c r="E30" s="44">
        <f>SUM(E32+E34+E36+E38+E40+E42+E44+E46)</f>
        <v>0</v>
      </c>
      <c r="F30" s="51">
        <f t="shared" si="1"/>
        <v>6563300</v>
      </c>
      <c r="G30" s="89">
        <f t="shared" si="4"/>
        <v>12.499143020377071</v>
      </c>
      <c r="H30" s="62">
        <f t="shared" si="2"/>
        <v>6563300</v>
      </c>
      <c r="I30" s="62">
        <f t="shared" si="2"/>
        <v>0</v>
      </c>
      <c r="J30" s="62">
        <f t="shared" si="2"/>
        <v>6563300</v>
      </c>
      <c r="K30" s="58">
        <f t="shared" si="5"/>
        <v>12.499143020377071</v>
      </c>
      <c r="L30" s="60"/>
      <c r="M30" s="77"/>
      <c r="N30" s="85"/>
      <c r="O30" s="11"/>
      <c r="P30"/>
      <c r="Q30"/>
    </row>
    <row r="31" spans="1:19" s="1" customFormat="1" ht="30" customHeight="1" x14ac:dyDescent="0.35">
      <c r="A31" s="9"/>
      <c r="B31" s="47" t="s">
        <v>69</v>
      </c>
      <c r="C31" s="48"/>
      <c r="D31" s="49"/>
      <c r="E31" s="49"/>
      <c r="F31" s="51"/>
      <c r="G31" s="89"/>
      <c r="H31" s="62"/>
      <c r="I31" s="62"/>
      <c r="J31" s="62"/>
      <c r="K31" s="58"/>
      <c r="L31" s="60"/>
      <c r="M31" s="77"/>
      <c r="N31" s="85"/>
      <c r="O31" s="11"/>
      <c r="P31"/>
      <c r="Q31"/>
    </row>
    <row r="32" spans="1:19" s="95" customFormat="1" ht="30" customHeight="1" x14ac:dyDescent="0.35">
      <c r="A32" s="15"/>
      <c r="B32" s="31" t="s">
        <v>36</v>
      </c>
      <c r="C32" s="38">
        <v>2000000</v>
      </c>
      <c r="D32" s="52">
        <v>0</v>
      </c>
      <c r="E32" s="52">
        <v>0</v>
      </c>
      <c r="F32" s="93">
        <f t="shared" si="1"/>
        <v>0</v>
      </c>
      <c r="G32" s="94">
        <f t="shared" si="4"/>
        <v>0</v>
      </c>
      <c r="H32" s="57">
        <f t="shared" si="2"/>
        <v>0</v>
      </c>
      <c r="I32" s="57">
        <f t="shared" si="2"/>
        <v>0</v>
      </c>
      <c r="J32" s="57">
        <f t="shared" si="2"/>
        <v>0</v>
      </c>
      <c r="K32" s="58">
        <f t="shared" si="5"/>
        <v>0</v>
      </c>
      <c r="L32" s="60"/>
      <c r="M32" s="77"/>
      <c r="N32" s="85"/>
      <c r="O32" s="11"/>
      <c r="P32"/>
      <c r="Q32"/>
    </row>
    <row r="33" spans="1:17" s="95" customFormat="1" ht="30" customHeight="1" x14ac:dyDescent="0.35">
      <c r="A33" s="15"/>
      <c r="B33" s="47" t="s">
        <v>110</v>
      </c>
      <c r="C33" s="38"/>
      <c r="D33" s="49"/>
      <c r="E33" s="49"/>
      <c r="F33" s="93"/>
      <c r="G33" s="94"/>
      <c r="H33" s="57"/>
      <c r="I33" s="57"/>
      <c r="J33" s="57"/>
      <c r="K33" s="58"/>
      <c r="L33" s="60"/>
      <c r="M33" s="77"/>
      <c r="N33" s="85"/>
      <c r="O33" s="11"/>
      <c r="P33"/>
      <c r="Q33"/>
    </row>
    <row r="34" spans="1:17" s="95" customFormat="1" ht="30" customHeight="1" x14ac:dyDescent="0.35">
      <c r="A34" s="15"/>
      <c r="B34" s="32" t="s">
        <v>104</v>
      </c>
      <c r="C34" s="39">
        <v>4120000</v>
      </c>
      <c r="D34" s="52">
        <v>568800</v>
      </c>
      <c r="E34" s="52">
        <v>0</v>
      </c>
      <c r="F34" s="93">
        <f t="shared" si="1"/>
        <v>568800</v>
      </c>
      <c r="G34" s="94">
        <f t="shared" si="4"/>
        <v>13.805825242718447</v>
      </c>
      <c r="H34" s="57">
        <f t="shared" si="2"/>
        <v>568800</v>
      </c>
      <c r="I34" s="57">
        <f t="shared" si="2"/>
        <v>0</v>
      </c>
      <c r="J34" s="57">
        <f t="shared" si="2"/>
        <v>568800</v>
      </c>
      <c r="K34" s="58">
        <f t="shared" si="5"/>
        <v>13.805825242718447</v>
      </c>
      <c r="L34" s="60"/>
      <c r="M34" s="77"/>
      <c r="N34" s="85"/>
      <c r="O34" s="11"/>
      <c r="P34"/>
      <c r="Q34"/>
    </row>
    <row r="35" spans="1:17" s="95" customFormat="1" ht="30" customHeight="1" x14ac:dyDescent="0.35">
      <c r="A35" s="15"/>
      <c r="B35" s="47" t="s">
        <v>70</v>
      </c>
      <c r="C35" s="39"/>
      <c r="D35" s="59"/>
      <c r="E35" s="52"/>
      <c r="F35" s="93"/>
      <c r="G35" s="94"/>
      <c r="H35" s="57"/>
      <c r="I35" s="57"/>
      <c r="J35" s="57"/>
      <c r="K35" s="58"/>
      <c r="L35" s="60"/>
      <c r="M35" s="77"/>
      <c r="N35" s="85"/>
      <c r="O35" s="11"/>
      <c r="P35"/>
      <c r="Q35"/>
    </row>
    <row r="36" spans="1:17" s="95" customFormat="1" ht="30" customHeight="1" x14ac:dyDescent="0.35">
      <c r="A36" s="15"/>
      <c r="B36" s="32" t="s">
        <v>106</v>
      </c>
      <c r="C36" s="39">
        <v>2000000</v>
      </c>
      <c r="D36" s="59">
        <v>784500</v>
      </c>
      <c r="E36" s="52">
        <v>0</v>
      </c>
      <c r="F36" s="93">
        <f t="shared" si="1"/>
        <v>784500</v>
      </c>
      <c r="G36" s="94">
        <f t="shared" si="4"/>
        <v>39.225000000000001</v>
      </c>
      <c r="H36" s="57">
        <f t="shared" si="2"/>
        <v>784500</v>
      </c>
      <c r="I36" s="57">
        <f t="shared" si="2"/>
        <v>0</v>
      </c>
      <c r="J36" s="57">
        <f t="shared" si="2"/>
        <v>784500</v>
      </c>
      <c r="K36" s="58">
        <f t="shared" si="5"/>
        <v>39.225000000000001</v>
      </c>
      <c r="L36" s="60"/>
      <c r="M36" s="77"/>
      <c r="N36" s="85"/>
      <c r="O36" s="11"/>
      <c r="P36"/>
      <c r="Q36"/>
    </row>
    <row r="37" spans="1:17" s="95" customFormat="1" ht="30" customHeight="1" x14ac:dyDescent="0.35">
      <c r="A37" s="15"/>
      <c r="B37" s="47" t="s">
        <v>71</v>
      </c>
      <c r="C37" s="39"/>
      <c r="D37" s="49"/>
      <c r="E37" s="49"/>
      <c r="F37" s="93"/>
      <c r="G37" s="94"/>
      <c r="H37" s="57"/>
      <c r="I37" s="57"/>
      <c r="J37" s="57"/>
      <c r="K37" s="58"/>
      <c r="L37" s="60"/>
      <c r="M37" s="77"/>
      <c r="N37" s="85"/>
      <c r="O37" s="11"/>
      <c r="P37"/>
      <c r="Q37"/>
    </row>
    <row r="38" spans="1:17" s="95" customFormat="1" ht="30" customHeight="1" x14ac:dyDescent="0.35">
      <c r="A38" s="15"/>
      <c r="B38" s="32" t="s">
        <v>17</v>
      </c>
      <c r="C38" s="39">
        <v>10980000</v>
      </c>
      <c r="D38" s="52">
        <v>1745000</v>
      </c>
      <c r="E38" s="52">
        <v>0</v>
      </c>
      <c r="F38" s="93">
        <f t="shared" si="1"/>
        <v>1745000</v>
      </c>
      <c r="G38" s="94">
        <f t="shared" si="4"/>
        <v>15.892531876138433</v>
      </c>
      <c r="H38" s="57">
        <f t="shared" si="2"/>
        <v>1745000</v>
      </c>
      <c r="I38" s="57">
        <f t="shared" si="2"/>
        <v>0</v>
      </c>
      <c r="J38" s="57">
        <f t="shared" si="2"/>
        <v>1745000</v>
      </c>
      <c r="K38" s="58">
        <f t="shared" si="5"/>
        <v>15.892531876138433</v>
      </c>
      <c r="L38" s="60"/>
      <c r="M38" s="77"/>
      <c r="N38" s="85"/>
      <c r="O38" s="11"/>
      <c r="P38"/>
      <c r="Q38"/>
    </row>
    <row r="39" spans="1:17" s="95" customFormat="1" ht="30" customHeight="1" x14ac:dyDescent="0.35">
      <c r="A39" s="15"/>
      <c r="B39" s="47" t="s">
        <v>72</v>
      </c>
      <c r="C39" s="39"/>
      <c r="D39" s="49"/>
      <c r="E39" s="49"/>
      <c r="F39" s="93"/>
      <c r="G39" s="94"/>
      <c r="H39" s="57"/>
      <c r="I39" s="57"/>
      <c r="J39" s="57"/>
      <c r="K39" s="58"/>
      <c r="L39" s="60"/>
      <c r="M39" s="77"/>
      <c r="N39" s="85"/>
      <c r="O39" s="11"/>
      <c r="P39"/>
      <c r="Q39"/>
    </row>
    <row r="40" spans="1:17" s="95" customFormat="1" ht="30" customHeight="1" x14ac:dyDescent="0.35">
      <c r="A40" s="15"/>
      <c r="B40" s="32" t="s">
        <v>37</v>
      </c>
      <c r="C40" s="39">
        <v>7500000</v>
      </c>
      <c r="D40" s="52">
        <v>105000</v>
      </c>
      <c r="E40" s="52">
        <v>0</v>
      </c>
      <c r="F40" s="93">
        <f t="shared" si="1"/>
        <v>105000</v>
      </c>
      <c r="G40" s="94">
        <f t="shared" si="4"/>
        <v>1.4000000000000001</v>
      </c>
      <c r="H40" s="57">
        <f t="shared" si="2"/>
        <v>105000</v>
      </c>
      <c r="I40" s="57">
        <f t="shared" si="2"/>
        <v>0</v>
      </c>
      <c r="J40" s="57">
        <f t="shared" si="2"/>
        <v>105000</v>
      </c>
      <c r="K40" s="58">
        <f t="shared" si="5"/>
        <v>1.4000000000000001</v>
      </c>
      <c r="L40" s="60"/>
      <c r="M40" s="77"/>
      <c r="N40" s="85"/>
      <c r="O40" s="11"/>
      <c r="P40"/>
      <c r="Q40"/>
    </row>
    <row r="41" spans="1:17" s="95" customFormat="1" ht="30" customHeight="1" x14ac:dyDescent="0.35">
      <c r="A41" s="15"/>
      <c r="B41" s="47" t="s">
        <v>73</v>
      </c>
      <c r="C41" s="39"/>
      <c r="D41" s="49"/>
      <c r="E41" s="49"/>
      <c r="F41" s="93"/>
      <c r="G41" s="94"/>
      <c r="H41" s="57"/>
      <c r="I41" s="57"/>
      <c r="J41" s="57"/>
      <c r="K41" s="58"/>
      <c r="L41" s="60"/>
      <c r="M41" s="77"/>
      <c r="N41" s="85"/>
      <c r="O41" s="11"/>
      <c r="P41"/>
      <c r="Q41"/>
    </row>
    <row r="42" spans="1:17" s="95" customFormat="1" ht="30" customHeight="1" x14ac:dyDescent="0.35">
      <c r="A42" s="15"/>
      <c r="B42" s="33" t="s">
        <v>38</v>
      </c>
      <c r="C42" s="39">
        <v>2280000</v>
      </c>
      <c r="D42" s="52">
        <v>320000</v>
      </c>
      <c r="E42" s="52"/>
      <c r="F42" s="93">
        <f t="shared" si="1"/>
        <v>320000</v>
      </c>
      <c r="G42" s="94">
        <f t="shared" si="4"/>
        <v>14.035087719298245</v>
      </c>
      <c r="H42" s="57">
        <f t="shared" si="2"/>
        <v>320000</v>
      </c>
      <c r="I42" s="57">
        <f t="shared" si="2"/>
        <v>0</v>
      </c>
      <c r="J42" s="57">
        <f t="shared" si="2"/>
        <v>320000</v>
      </c>
      <c r="K42" s="58">
        <f t="shared" si="5"/>
        <v>14.035087719298245</v>
      </c>
      <c r="L42" s="60"/>
      <c r="M42" s="77"/>
      <c r="N42" s="85"/>
      <c r="O42" s="11"/>
      <c r="P42"/>
      <c r="Q42"/>
    </row>
    <row r="43" spans="1:17" s="95" customFormat="1" ht="30" customHeight="1" x14ac:dyDescent="0.35">
      <c r="A43" s="15"/>
      <c r="B43" s="47" t="s">
        <v>74</v>
      </c>
      <c r="C43" s="39"/>
      <c r="D43" s="49"/>
      <c r="E43" s="49"/>
      <c r="F43" s="93"/>
      <c r="G43" s="94"/>
      <c r="H43" s="57"/>
      <c r="I43" s="57"/>
      <c r="J43" s="57"/>
      <c r="K43" s="58"/>
      <c r="L43" s="60"/>
      <c r="M43" s="77"/>
      <c r="N43" s="85"/>
      <c r="O43" s="11"/>
      <c r="P43"/>
      <c r="Q43"/>
    </row>
    <row r="44" spans="1:17" s="95" customFormat="1" ht="30" customHeight="1" x14ac:dyDescent="0.35">
      <c r="A44" s="15"/>
      <c r="B44" s="32" t="s">
        <v>39</v>
      </c>
      <c r="C44" s="39">
        <v>11200000</v>
      </c>
      <c r="D44" s="52">
        <v>2720000</v>
      </c>
      <c r="E44" s="52">
        <v>0</v>
      </c>
      <c r="F44" s="93">
        <f t="shared" si="1"/>
        <v>2720000</v>
      </c>
      <c r="G44" s="94">
        <f t="shared" si="4"/>
        <v>24.285714285714285</v>
      </c>
      <c r="H44" s="57">
        <f t="shared" si="2"/>
        <v>2720000</v>
      </c>
      <c r="I44" s="57">
        <f t="shared" si="2"/>
        <v>0</v>
      </c>
      <c r="J44" s="57">
        <f t="shared" si="2"/>
        <v>2720000</v>
      </c>
      <c r="K44" s="58">
        <f t="shared" si="5"/>
        <v>24.285714285714285</v>
      </c>
      <c r="L44" s="60"/>
      <c r="M44" s="77"/>
      <c r="N44" s="85"/>
      <c r="O44" s="11"/>
      <c r="P44"/>
      <c r="Q44"/>
    </row>
    <row r="45" spans="1:17" s="95" customFormat="1" ht="30" customHeight="1" x14ac:dyDescent="0.35">
      <c r="A45" s="15"/>
      <c r="B45" s="47" t="s">
        <v>75</v>
      </c>
      <c r="C45" s="39"/>
      <c r="D45" s="49"/>
      <c r="E45" s="49"/>
      <c r="F45" s="93"/>
      <c r="G45" s="94"/>
      <c r="H45" s="57"/>
      <c r="I45" s="57"/>
      <c r="J45" s="57"/>
      <c r="K45" s="58"/>
      <c r="L45" s="60"/>
      <c r="M45" s="77"/>
      <c r="N45" s="85"/>
      <c r="O45" s="11"/>
      <c r="P45"/>
      <c r="Q45"/>
    </row>
    <row r="46" spans="1:17" s="95" customFormat="1" ht="30" customHeight="1" x14ac:dyDescent="0.35">
      <c r="A46" s="15"/>
      <c r="B46" s="33" t="s">
        <v>40</v>
      </c>
      <c r="C46" s="39">
        <v>10800000</v>
      </c>
      <c r="D46" s="59">
        <v>320000</v>
      </c>
      <c r="E46" s="59">
        <v>0</v>
      </c>
      <c r="F46" s="93">
        <f t="shared" si="1"/>
        <v>320000</v>
      </c>
      <c r="G46" s="94">
        <f t="shared" si="4"/>
        <v>2.9629629629629632</v>
      </c>
      <c r="H46" s="57">
        <f t="shared" si="2"/>
        <v>320000</v>
      </c>
      <c r="I46" s="57">
        <f t="shared" si="2"/>
        <v>0</v>
      </c>
      <c r="J46" s="57">
        <f t="shared" si="2"/>
        <v>320000</v>
      </c>
      <c r="K46" s="58">
        <f t="shared" si="5"/>
        <v>2.9629629629629632</v>
      </c>
      <c r="L46" s="56"/>
      <c r="M46" s="74"/>
      <c r="N46" s="83"/>
      <c r="O46" s="11"/>
      <c r="P46"/>
      <c r="Q46"/>
    </row>
    <row r="47" spans="1:17" s="95" customFormat="1" ht="30" customHeight="1" x14ac:dyDescent="0.35">
      <c r="A47" s="15"/>
      <c r="B47" s="47" t="s">
        <v>118</v>
      </c>
      <c r="C47" s="39"/>
      <c r="D47" s="59"/>
      <c r="E47" s="59"/>
      <c r="F47" s="93"/>
      <c r="G47" s="94"/>
      <c r="H47" s="57"/>
      <c r="I47" s="57"/>
      <c r="J47" s="57"/>
      <c r="K47" s="58"/>
      <c r="L47" s="56"/>
      <c r="M47" s="74"/>
      <c r="N47" s="83"/>
      <c r="O47" s="11"/>
      <c r="P47"/>
      <c r="Q47"/>
    </row>
    <row r="48" spans="1:17" s="95" customFormat="1" ht="30" customHeight="1" x14ac:dyDescent="0.35">
      <c r="A48" s="15"/>
      <c r="B48" s="33" t="s">
        <v>119</v>
      </c>
      <c r="C48" s="39">
        <v>1630000</v>
      </c>
      <c r="D48" s="59">
        <v>0</v>
      </c>
      <c r="E48" s="59"/>
      <c r="F48" s="93">
        <f>D48+E48</f>
        <v>0</v>
      </c>
      <c r="G48" s="94">
        <f t="shared" si="4"/>
        <v>0</v>
      </c>
      <c r="H48" s="57">
        <f t="shared" ref="H48:J48" si="7">D48</f>
        <v>0</v>
      </c>
      <c r="I48" s="57">
        <f t="shared" si="7"/>
        <v>0</v>
      </c>
      <c r="J48" s="57">
        <f t="shared" si="7"/>
        <v>0</v>
      </c>
      <c r="K48" s="58">
        <f t="shared" ref="K48" si="8">J48/C48*100</f>
        <v>0</v>
      </c>
      <c r="L48" s="56"/>
      <c r="M48" s="74"/>
      <c r="N48" s="83"/>
      <c r="O48" s="11"/>
      <c r="P48"/>
      <c r="Q48"/>
    </row>
    <row r="49" spans="1:17" s="95" customFormat="1" ht="30" customHeight="1" x14ac:dyDescent="0.35">
      <c r="A49" s="15"/>
      <c r="B49" s="92" t="s">
        <v>111</v>
      </c>
      <c r="C49" s="38"/>
      <c r="D49" s="52"/>
      <c r="E49" s="52"/>
      <c r="F49" s="93"/>
      <c r="G49" s="94"/>
      <c r="H49" s="57"/>
      <c r="I49" s="57"/>
      <c r="J49" s="57"/>
      <c r="K49" s="58"/>
      <c r="L49" s="56"/>
      <c r="M49" s="74"/>
      <c r="N49" s="83"/>
      <c r="O49" s="11"/>
      <c r="P49"/>
      <c r="Q49"/>
    </row>
    <row r="50" spans="1:17" s="95" customFormat="1" ht="30" customHeight="1" x14ac:dyDescent="0.35">
      <c r="A50" s="15"/>
      <c r="B50" s="34" t="s">
        <v>120</v>
      </c>
      <c r="C50" s="101">
        <f>SUM(C52)</f>
        <v>15577500</v>
      </c>
      <c r="D50" s="102">
        <f>D52</f>
        <v>15450000</v>
      </c>
      <c r="E50" s="102"/>
      <c r="F50" s="51">
        <f>D50+E50</f>
        <v>15450000</v>
      </c>
      <c r="G50" s="94">
        <f t="shared" si="4"/>
        <v>99.181511795859407</v>
      </c>
      <c r="H50" s="57">
        <f t="shared" ref="H50:J52" si="9">D50</f>
        <v>15450000</v>
      </c>
      <c r="I50" s="57">
        <f t="shared" si="9"/>
        <v>0</v>
      </c>
      <c r="J50" s="57">
        <f t="shared" si="9"/>
        <v>15450000</v>
      </c>
      <c r="K50" s="58">
        <f t="shared" ref="K50:K52" si="10">J50/C50*100</f>
        <v>99.181511795859407</v>
      </c>
      <c r="L50" s="56"/>
      <c r="M50" s="80"/>
      <c r="N50" s="83"/>
      <c r="O50" s="11"/>
      <c r="P50"/>
      <c r="Q50"/>
    </row>
    <row r="51" spans="1:17" s="95" customFormat="1" ht="30" customHeight="1" x14ac:dyDescent="0.35">
      <c r="A51" s="15"/>
      <c r="B51" s="47" t="s">
        <v>112</v>
      </c>
      <c r="C51" s="38"/>
      <c r="D51" s="52"/>
      <c r="E51" s="52"/>
      <c r="F51" s="93"/>
      <c r="G51" s="94"/>
      <c r="H51" s="57"/>
      <c r="I51" s="57"/>
      <c r="J51" s="57"/>
      <c r="K51" s="58"/>
      <c r="L51" s="56"/>
      <c r="M51" s="74"/>
      <c r="N51" s="83"/>
      <c r="O51" s="11"/>
      <c r="P51"/>
      <c r="Q51"/>
    </row>
    <row r="52" spans="1:17" s="95" customFormat="1" ht="30" customHeight="1" x14ac:dyDescent="0.35">
      <c r="A52" s="15"/>
      <c r="B52" s="35" t="s">
        <v>113</v>
      </c>
      <c r="C52" s="38">
        <v>15577500</v>
      </c>
      <c r="D52" s="52">
        <v>15450000</v>
      </c>
      <c r="E52" s="52"/>
      <c r="F52" s="93">
        <f>D52+E52</f>
        <v>15450000</v>
      </c>
      <c r="G52" s="94">
        <f t="shared" si="4"/>
        <v>99.181511795859407</v>
      </c>
      <c r="H52" s="57">
        <f t="shared" si="9"/>
        <v>15450000</v>
      </c>
      <c r="I52" s="57">
        <f t="shared" si="9"/>
        <v>0</v>
      </c>
      <c r="J52" s="57">
        <f t="shared" si="9"/>
        <v>15450000</v>
      </c>
      <c r="K52" s="58">
        <f t="shared" si="10"/>
        <v>99.181511795859407</v>
      </c>
      <c r="L52" s="56"/>
      <c r="M52" s="74"/>
      <c r="N52" s="83"/>
      <c r="O52" s="11"/>
      <c r="P52"/>
      <c r="Q52"/>
    </row>
    <row r="53" spans="1:17" s="1" customFormat="1" ht="30" customHeight="1" x14ac:dyDescent="0.35">
      <c r="A53" s="9"/>
      <c r="B53" s="92" t="s">
        <v>76</v>
      </c>
      <c r="C53" s="39"/>
      <c r="D53" s="49"/>
      <c r="E53" s="49"/>
      <c r="F53" s="51"/>
      <c r="G53" s="89"/>
      <c r="H53" s="62"/>
      <c r="I53" s="62"/>
      <c r="J53" s="62"/>
      <c r="K53" s="58"/>
      <c r="L53" s="56"/>
      <c r="M53" s="74"/>
      <c r="N53" s="83"/>
      <c r="O53" s="11"/>
      <c r="P53"/>
      <c r="Q53"/>
    </row>
    <row r="54" spans="1:17" s="1" customFormat="1" ht="30" customHeight="1" x14ac:dyDescent="0.35">
      <c r="A54" s="15"/>
      <c r="B54" s="25" t="s">
        <v>41</v>
      </c>
      <c r="C54" s="40">
        <f>SUM(C56+C58+C60)</f>
        <v>333220000</v>
      </c>
      <c r="D54" s="40">
        <f t="shared" ref="D54:E54" si="11">SUM(D56+D58+D60)</f>
        <v>52241363</v>
      </c>
      <c r="E54" s="40">
        <f t="shared" si="11"/>
        <v>0</v>
      </c>
      <c r="F54" s="51">
        <f t="shared" si="1"/>
        <v>52241363</v>
      </c>
      <c r="G54" s="89">
        <f t="shared" si="4"/>
        <v>15.677739331372667</v>
      </c>
      <c r="H54" s="62">
        <f t="shared" si="2"/>
        <v>52241363</v>
      </c>
      <c r="I54" s="62">
        <f t="shared" si="2"/>
        <v>0</v>
      </c>
      <c r="J54" s="62">
        <f t="shared" si="2"/>
        <v>52241363</v>
      </c>
      <c r="K54" s="63">
        <f t="shared" si="5"/>
        <v>15.677739331372667</v>
      </c>
      <c r="L54" s="65"/>
      <c r="M54" s="78"/>
      <c r="N54" s="86"/>
      <c r="O54" s="11"/>
      <c r="P54"/>
      <c r="Q54"/>
    </row>
    <row r="55" spans="1:17" s="95" customFormat="1" ht="30" customHeight="1" x14ac:dyDescent="0.35">
      <c r="A55" s="15"/>
      <c r="B55" s="47" t="s">
        <v>77</v>
      </c>
      <c r="C55" s="97"/>
      <c r="D55" s="49"/>
      <c r="E55" s="49"/>
      <c r="F55" s="93"/>
      <c r="G55" s="94"/>
      <c r="H55" s="57"/>
      <c r="I55" s="57"/>
      <c r="J55" s="57"/>
      <c r="K55" s="58"/>
      <c r="L55" s="61"/>
      <c r="M55" s="79"/>
      <c r="N55" s="86"/>
      <c r="O55" s="11"/>
      <c r="P55"/>
      <c r="Q55"/>
    </row>
    <row r="56" spans="1:17" s="95" customFormat="1" ht="30" customHeight="1" x14ac:dyDescent="0.35">
      <c r="A56" s="15"/>
      <c r="B56" s="32" t="s">
        <v>16</v>
      </c>
      <c r="C56" s="39">
        <v>1000000</v>
      </c>
      <c r="D56" s="52">
        <v>300000</v>
      </c>
      <c r="E56" s="52">
        <v>0</v>
      </c>
      <c r="F56" s="93">
        <f t="shared" si="1"/>
        <v>300000</v>
      </c>
      <c r="G56" s="94">
        <f t="shared" si="4"/>
        <v>30</v>
      </c>
      <c r="H56" s="57">
        <f t="shared" si="2"/>
        <v>300000</v>
      </c>
      <c r="I56" s="57">
        <f t="shared" si="2"/>
        <v>0</v>
      </c>
      <c r="J56" s="57">
        <f t="shared" si="2"/>
        <v>300000</v>
      </c>
      <c r="K56" s="58">
        <f t="shared" si="5"/>
        <v>30</v>
      </c>
      <c r="L56" s="56"/>
      <c r="M56" s="74"/>
      <c r="N56" s="83"/>
      <c r="O56" s="11"/>
      <c r="P56"/>
      <c r="Q56"/>
    </row>
    <row r="57" spans="1:17" s="95" customFormat="1" ht="30" customHeight="1" x14ac:dyDescent="0.35">
      <c r="A57" s="15"/>
      <c r="B57" s="47" t="s">
        <v>78</v>
      </c>
      <c r="C57" s="39"/>
      <c r="D57" s="49"/>
      <c r="E57" s="49"/>
      <c r="F57" s="93"/>
      <c r="G57" s="94"/>
      <c r="H57" s="57"/>
      <c r="I57" s="57"/>
      <c r="J57" s="57"/>
      <c r="K57" s="58"/>
      <c r="L57" s="56"/>
      <c r="M57" s="74"/>
      <c r="N57" s="83"/>
      <c r="O57" s="11"/>
      <c r="P57"/>
      <c r="Q57"/>
    </row>
    <row r="58" spans="1:17" s="95" customFormat="1" ht="30" customHeight="1" x14ac:dyDescent="0.35">
      <c r="A58" s="15"/>
      <c r="B58" s="27" t="s">
        <v>42</v>
      </c>
      <c r="C58" s="38">
        <v>20120000</v>
      </c>
      <c r="D58" s="98">
        <v>2741363</v>
      </c>
      <c r="E58" s="98"/>
      <c r="F58" s="93">
        <f t="shared" si="1"/>
        <v>2741363</v>
      </c>
      <c r="G58" s="94">
        <f t="shared" si="4"/>
        <v>13.625064612326042</v>
      </c>
      <c r="H58" s="57">
        <f t="shared" si="2"/>
        <v>2741363</v>
      </c>
      <c r="I58" s="57">
        <f t="shared" si="2"/>
        <v>0</v>
      </c>
      <c r="J58" s="57">
        <f t="shared" si="2"/>
        <v>2741363</v>
      </c>
      <c r="K58" s="58">
        <f t="shared" si="5"/>
        <v>13.625064612326042</v>
      </c>
      <c r="L58" s="61"/>
      <c r="M58" s="79"/>
      <c r="N58" s="86"/>
      <c r="O58" s="11"/>
      <c r="P58"/>
      <c r="Q58"/>
    </row>
    <row r="59" spans="1:17" s="95" customFormat="1" ht="30" customHeight="1" x14ac:dyDescent="0.35">
      <c r="A59" s="15"/>
      <c r="B59" s="47" t="s">
        <v>79</v>
      </c>
      <c r="C59" s="38"/>
      <c r="D59" s="49"/>
      <c r="E59" s="49"/>
      <c r="F59" s="93"/>
      <c r="G59" s="94"/>
      <c r="H59" s="57"/>
      <c r="I59" s="57"/>
      <c r="J59" s="57"/>
      <c r="K59" s="58"/>
      <c r="L59" s="61"/>
      <c r="M59" s="79"/>
      <c r="N59" s="86"/>
      <c r="O59" s="11"/>
      <c r="P59"/>
      <c r="Q59"/>
    </row>
    <row r="60" spans="1:17" s="95" customFormat="1" ht="30" customHeight="1" x14ac:dyDescent="0.35">
      <c r="A60" s="15"/>
      <c r="B60" s="26" t="s">
        <v>43</v>
      </c>
      <c r="C60" s="38">
        <v>312100000</v>
      </c>
      <c r="D60" s="52">
        <v>49200000</v>
      </c>
      <c r="E60" s="52">
        <v>0</v>
      </c>
      <c r="F60" s="93">
        <f t="shared" si="1"/>
        <v>49200000</v>
      </c>
      <c r="G60" s="94">
        <f t="shared" si="4"/>
        <v>15.764178148029478</v>
      </c>
      <c r="H60" s="57">
        <f t="shared" si="2"/>
        <v>49200000</v>
      </c>
      <c r="I60" s="57">
        <f t="shared" si="2"/>
        <v>0</v>
      </c>
      <c r="J60" s="57">
        <f t="shared" si="2"/>
        <v>49200000</v>
      </c>
      <c r="K60" s="58">
        <f t="shared" si="5"/>
        <v>15.764178148029478</v>
      </c>
      <c r="L60" s="56"/>
      <c r="M60" s="74"/>
      <c r="N60" s="83"/>
      <c r="O60" s="11"/>
      <c r="P60"/>
      <c r="Q60"/>
    </row>
    <row r="61" spans="1:17" s="1" customFormat="1" ht="30" customHeight="1" x14ac:dyDescent="0.35">
      <c r="A61" s="15"/>
      <c r="B61" s="92" t="s">
        <v>80</v>
      </c>
      <c r="C61" s="38"/>
      <c r="D61" s="49"/>
      <c r="E61" s="49"/>
      <c r="F61" s="51"/>
      <c r="G61" s="89"/>
      <c r="H61" s="62"/>
      <c r="I61" s="62"/>
      <c r="J61" s="62"/>
      <c r="K61" s="58"/>
      <c r="L61" s="56"/>
      <c r="M61" s="74"/>
      <c r="N61" s="83"/>
      <c r="O61" s="11"/>
      <c r="P61"/>
      <c r="Q61"/>
    </row>
    <row r="62" spans="1:17" s="1" customFormat="1" ht="30" customHeight="1" x14ac:dyDescent="0.35">
      <c r="A62" s="15"/>
      <c r="B62" s="34" t="s">
        <v>44</v>
      </c>
      <c r="C62" s="41">
        <f>SUM(C64+C66+C68)</f>
        <v>52750000</v>
      </c>
      <c r="D62" s="41">
        <f t="shared" ref="D62:E62" si="12">SUM(D64+D66)</f>
        <v>4960000</v>
      </c>
      <c r="E62" s="41">
        <f t="shared" si="12"/>
        <v>0</v>
      </c>
      <c r="F62" s="51">
        <f t="shared" si="1"/>
        <v>4960000</v>
      </c>
      <c r="G62" s="89">
        <f t="shared" si="4"/>
        <v>9.402843601895734</v>
      </c>
      <c r="H62" s="62">
        <f t="shared" si="2"/>
        <v>4960000</v>
      </c>
      <c r="I62" s="62">
        <f t="shared" si="2"/>
        <v>0</v>
      </c>
      <c r="J62" s="62">
        <f t="shared" si="2"/>
        <v>4960000</v>
      </c>
      <c r="K62" s="63">
        <f t="shared" si="5"/>
        <v>9.402843601895734</v>
      </c>
      <c r="L62" s="66"/>
      <c r="M62" s="80"/>
      <c r="N62" s="83"/>
      <c r="O62" s="11"/>
      <c r="P62"/>
      <c r="Q62"/>
    </row>
    <row r="63" spans="1:17" s="1" customFormat="1" ht="30" customHeight="1" x14ac:dyDescent="0.35">
      <c r="A63" s="15"/>
      <c r="B63" s="47" t="s">
        <v>81</v>
      </c>
      <c r="C63" s="41"/>
      <c r="D63" s="49"/>
      <c r="E63" s="49"/>
      <c r="F63" s="51"/>
      <c r="G63" s="89"/>
      <c r="H63" s="62"/>
      <c r="I63" s="62"/>
      <c r="J63" s="62"/>
      <c r="K63" s="58"/>
      <c r="L63" s="56"/>
      <c r="M63" s="74"/>
      <c r="N63" s="83"/>
      <c r="O63" s="11"/>
      <c r="P63"/>
      <c r="Q63"/>
    </row>
    <row r="64" spans="1:17" s="1" customFormat="1" ht="49.5" customHeight="1" x14ac:dyDescent="0.35">
      <c r="A64" s="15"/>
      <c r="B64" s="35" t="s">
        <v>45</v>
      </c>
      <c r="C64" s="39">
        <v>40000000</v>
      </c>
      <c r="D64" s="42">
        <v>4400000</v>
      </c>
      <c r="E64" s="42">
        <v>0</v>
      </c>
      <c r="F64" s="51">
        <f t="shared" si="1"/>
        <v>4400000</v>
      </c>
      <c r="G64" s="89">
        <f t="shared" si="4"/>
        <v>11</v>
      </c>
      <c r="H64" s="62">
        <f t="shared" si="2"/>
        <v>4400000</v>
      </c>
      <c r="I64" s="62">
        <f t="shared" si="2"/>
        <v>0</v>
      </c>
      <c r="J64" s="62">
        <f t="shared" si="2"/>
        <v>4400000</v>
      </c>
      <c r="K64" s="58">
        <f t="shared" si="5"/>
        <v>11</v>
      </c>
      <c r="L64" s="56"/>
      <c r="M64" s="74"/>
      <c r="N64" s="83"/>
      <c r="O64" s="11"/>
      <c r="P64"/>
      <c r="Q64"/>
    </row>
    <row r="65" spans="1:17" s="1" customFormat="1" ht="30" customHeight="1" x14ac:dyDescent="0.35">
      <c r="A65" s="15"/>
      <c r="B65" s="47" t="s">
        <v>82</v>
      </c>
      <c r="C65" s="39"/>
      <c r="D65" s="49"/>
      <c r="E65" s="49"/>
      <c r="F65" s="51"/>
      <c r="G65" s="89"/>
      <c r="H65" s="62"/>
      <c r="I65" s="62"/>
      <c r="J65" s="62"/>
      <c r="K65" s="58"/>
      <c r="L65" s="56"/>
      <c r="M65" s="74"/>
      <c r="N65" s="83"/>
      <c r="O65" s="11"/>
      <c r="P65"/>
      <c r="Q65"/>
    </row>
    <row r="66" spans="1:17" s="1" customFormat="1" ht="30" customHeight="1" x14ac:dyDescent="0.35">
      <c r="A66" s="15"/>
      <c r="B66" s="32" t="s">
        <v>46</v>
      </c>
      <c r="C66" s="39">
        <v>5750000</v>
      </c>
      <c r="D66" s="42">
        <v>560000</v>
      </c>
      <c r="E66" s="42">
        <v>0</v>
      </c>
      <c r="F66" s="51">
        <f t="shared" si="1"/>
        <v>560000</v>
      </c>
      <c r="G66" s="89">
        <f t="shared" si="4"/>
        <v>9.7391304347826093</v>
      </c>
      <c r="H66" s="62">
        <f t="shared" si="2"/>
        <v>560000</v>
      </c>
      <c r="I66" s="62">
        <f t="shared" si="2"/>
        <v>0</v>
      </c>
      <c r="J66" s="62">
        <f t="shared" si="2"/>
        <v>560000</v>
      </c>
      <c r="K66" s="58">
        <f t="shared" si="5"/>
        <v>9.7391304347826093</v>
      </c>
      <c r="L66" s="56"/>
      <c r="M66" s="74"/>
      <c r="N66" s="83"/>
      <c r="O66" s="11"/>
      <c r="P66"/>
      <c r="Q66"/>
    </row>
    <row r="67" spans="1:17" s="1" customFormat="1" ht="30" customHeight="1" x14ac:dyDescent="0.35">
      <c r="A67" s="15"/>
      <c r="B67" s="47" t="s">
        <v>121</v>
      </c>
      <c r="C67" s="39"/>
      <c r="D67" s="42"/>
      <c r="E67" s="42"/>
      <c r="F67" s="51"/>
      <c r="G67" s="89"/>
      <c r="H67" s="62"/>
      <c r="I67" s="62"/>
      <c r="J67" s="62"/>
      <c r="K67" s="58"/>
      <c r="L67" s="56"/>
      <c r="M67" s="74"/>
      <c r="N67" s="83"/>
      <c r="O67" s="11"/>
      <c r="P67"/>
      <c r="Q67"/>
    </row>
    <row r="68" spans="1:17" s="1" customFormat="1" ht="30" customHeight="1" x14ac:dyDescent="0.35">
      <c r="A68" s="15"/>
      <c r="B68" s="32" t="s">
        <v>122</v>
      </c>
      <c r="C68" s="39">
        <v>7000000</v>
      </c>
      <c r="D68" s="42">
        <v>0</v>
      </c>
      <c r="E68" s="42"/>
      <c r="F68" s="51">
        <f>D68+E68</f>
        <v>0</v>
      </c>
      <c r="G68" s="89">
        <f t="shared" si="4"/>
        <v>0</v>
      </c>
      <c r="H68" s="62">
        <v>0</v>
      </c>
      <c r="I68" s="62">
        <v>0</v>
      </c>
      <c r="J68" s="62">
        <f>H68+I68</f>
        <v>0</v>
      </c>
      <c r="K68" s="58">
        <f t="shared" si="5"/>
        <v>0</v>
      </c>
      <c r="L68" s="56"/>
      <c r="M68" s="74"/>
      <c r="N68" s="83"/>
      <c r="O68" s="11"/>
      <c r="P68"/>
      <c r="Q68"/>
    </row>
    <row r="69" spans="1:17" s="1" customFormat="1" ht="30" customHeight="1" x14ac:dyDescent="0.35">
      <c r="A69" s="15"/>
      <c r="B69" s="32" t="s">
        <v>83</v>
      </c>
      <c r="C69" s="39"/>
      <c r="D69" s="49"/>
      <c r="E69" s="49"/>
      <c r="F69" s="51"/>
      <c r="G69" s="89"/>
      <c r="H69" s="62"/>
      <c r="I69" s="62"/>
      <c r="J69" s="62"/>
      <c r="K69" s="63"/>
      <c r="L69" s="56"/>
      <c r="M69" s="74"/>
      <c r="N69" s="83"/>
      <c r="O69" s="11"/>
      <c r="P69"/>
      <c r="Q69"/>
    </row>
    <row r="70" spans="1:17" s="1" customFormat="1" ht="30" customHeight="1" x14ac:dyDescent="0.35">
      <c r="A70" s="67">
        <v>2</v>
      </c>
      <c r="B70" s="37" t="s">
        <v>47</v>
      </c>
      <c r="C70" s="40">
        <f>C72</f>
        <v>5000000</v>
      </c>
      <c r="D70" s="41">
        <f t="shared" ref="D70:E70" si="13">D72</f>
        <v>0</v>
      </c>
      <c r="E70" s="41">
        <f t="shared" si="13"/>
        <v>0</v>
      </c>
      <c r="F70" s="51">
        <f t="shared" si="1"/>
        <v>0</v>
      </c>
      <c r="G70" s="89">
        <f t="shared" si="4"/>
        <v>0</v>
      </c>
      <c r="H70" s="62">
        <f t="shared" si="2"/>
        <v>0</v>
      </c>
      <c r="I70" s="62">
        <f t="shared" si="2"/>
        <v>0</v>
      </c>
      <c r="J70" s="62">
        <f t="shared" si="2"/>
        <v>0</v>
      </c>
      <c r="K70" s="63">
        <f t="shared" si="5"/>
        <v>0</v>
      </c>
      <c r="L70" s="63">
        <f>K70</f>
        <v>0</v>
      </c>
      <c r="M70" s="80"/>
      <c r="N70" s="83"/>
      <c r="O70" s="11"/>
      <c r="P70"/>
      <c r="Q70"/>
    </row>
    <row r="71" spans="1:17" s="1" customFormat="1" ht="30" customHeight="1" x14ac:dyDescent="0.35">
      <c r="A71" s="15"/>
      <c r="B71" s="32" t="s">
        <v>84</v>
      </c>
      <c r="C71" s="41"/>
      <c r="D71" s="49"/>
      <c r="E71" s="49"/>
      <c r="F71" s="51"/>
      <c r="G71" s="89"/>
      <c r="H71" s="62"/>
      <c r="I71" s="62"/>
      <c r="J71" s="62"/>
      <c r="K71" s="63"/>
      <c r="L71" s="56"/>
      <c r="M71" s="74"/>
      <c r="N71" s="83"/>
      <c r="O71" s="11"/>
      <c r="P71"/>
      <c r="Q71"/>
    </row>
    <row r="72" spans="1:17" s="1" customFormat="1" ht="30" customHeight="1" x14ac:dyDescent="0.35">
      <c r="A72" s="15"/>
      <c r="B72" s="36" t="s">
        <v>48</v>
      </c>
      <c r="C72" s="43">
        <f>SUM(C74+C76)</f>
        <v>5000000</v>
      </c>
      <c r="D72" s="43">
        <f t="shared" ref="D72:E72" si="14">SUM(D74+D76)</f>
        <v>0</v>
      </c>
      <c r="E72" s="43">
        <f t="shared" si="14"/>
        <v>0</v>
      </c>
      <c r="F72" s="51">
        <f t="shared" si="1"/>
        <v>0</v>
      </c>
      <c r="G72" s="89">
        <f t="shared" si="4"/>
        <v>0</v>
      </c>
      <c r="H72" s="62">
        <f t="shared" si="2"/>
        <v>0</v>
      </c>
      <c r="I72" s="62">
        <f t="shared" si="2"/>
        <v>0</v>
      </c>
      <c r="J72" s="62">
        <f t="shared" si="2"/>
        <v>0</v>
      </c>
      <c r="K72" s="63">
        <f t="shared" si="5"/>
        <v>0</v>
      </c>
      <c r="L72" s="66"/>
      <c r="M72" s="80"/>
      <c r="N72" s="83"/>
      <c r="O72" s="11"/>
      <c r="P72"/>
      <c r="Q72"/>
    </row>
    <row r="73" spans="1:17" s="95" customFormat="1" ht="30" customHeight="1" x14ac:dyDescent="0.35">
      <c r="A73" s="15"/>
      <c r="B73" s="32" t="s">
        <v>85</v>
      </c>
      <c r="C73" s="99"/>
      <c r="D73" s="49"/>
      <c r="E73" s="49"/>
      <c r="F73" s="93"/>
      <c r="G73" s="94"/>
      <c r="H73" s="57"/>
      <c r="I73" s="57"/>
      <c r="J73" s="57"/>
      <c r="K73" s="58"/>
      <c r="L73" s="56"/>
      <c r="M73" s="74"/>
      <c r="N73" s="83"/>
      <c r="O73" s="11"/>
      <c r="P73"/>
      <c r="Q73"/>
    </row>
    <row r="74" spans="1:17" s="95" customFormat="1" ht="30" customHeight="1" x14ac:dyDescent="0.35">
      <c r="A74" s="15"/>
      <c r="B74" s="27" t="s">
        <v>49</v>
      </c>
      <c r="C74" s="38">
        <v>3000000</v>
      </c>
      <c r="D74" s="52">
        <v>0</v>
      </c>
      <c r="E74" s="52">
        <v>0</v>
      </c>
      <c r="F74" s="93">
        <f t="shared" si="1"/>
        <v>0</v>
      </c>
      <c r="G74" s="94">
        <f t="shared" si="4"/>
        <v>0</v>
      </c>
      <c r="H74" s="57">
        <f t="shared" si="2"/>
        <v>0</v>
      </c>
      <c r="I74" s="57">
        <f t="shared" si="2"/>
        <v>0</v>
      </c>
      <c r="J74" s="57">
        <f t="shared" si="2"/>
        <v>0</v>
      </c>
      <c r="K74" s="58">
        <f t="shared" si="5"/>
        <v>0</v>
      </c>
      <c r="L74" s="56"/>
      <c r="M74" s="74"/>
      <c r="N74" s="83"/>
      <c r="O74" s="11"/>
      <c r="P74"/>
      <c r="Q74"/>
    </row>
    <row r="75" spans="1:17" s="95" customFormat="1" ht="30" customHeight="1" x14ac:dyDescent="0.35">
      <c r="A75" s="15"/>
      <c r="B75" s="32" t="s">
        <v>86</v>
      </c>
      <c r="C75" s="38"/>
      <c r="D75" s="49"/>
      <c r="E75" s="49"/>
      <c r="F75" s="93">
        <f t="shared" si="1"/>
        <v>0</v>
      </c>
      <c r="G75" s="94"/>
      <c r="H75" s="57">
        <f t="shared" si="2"/>
        <v>0</v>
      </c>
      <c r="I75" s="57">
        <f t="shared" si="2"/>
        <v>0</v>
      </c>
      <c r="J75" s="57">
        <f t="shared" si="2"/>
        <v>0</v>
      </c>
      <c r="K75" s="58"/>
      <c r="L75" s="56"/>
      <c r="M75" s="74"/>
      <c r="N75" s="83"/>
      <c r="O75" s="11"/>
      <c r="P75"/>
      <c r="Q75"/>
    </row>
    <row r="76" spans="1:17" s="95" customFormat="1" ht="30" customHeight="1" x14ac:dyDescent="0.35">
      <c r="A76" s="15"/>
      <c r="B76" s="27" t="s">
        <v>50</v>
      </c>
      <c r="C76" s="38">
        <v>2000000</v>
      </c>
      <c r="D76" s="52">
        <v>0</v>
      </c>
      <c r="E76" s="52">
        <v>0</v>
      </c>
      <c r="F76" s="93">
        <f t="shared" si="1"/>
        <v>0</v>
      </c>
      <c r="G76" s="94">
        <f t="shared" si="4"/>
        <v>0</v>
      </c>
      <c r="H76" s="57">
        <f t="shared" si="2"/>
        <v>0</v>
      </c>
      <c r="I76" s="57">
        <f t="shared" si="2"/>
        <v>0</v>
      </c>
      <c r="J76" s="57">
        <f t="shared" si="2"/>
        <v>0</v>
      </c>
      <c r="K76" s="58">
        <f t="shared" si="5"/>
        <v>0</v>
      </c>
      <c r="L76" s="56"/>
      <c r="M76" s="74"/>
      <c r="N76" s="83"/>
      <c r="O76" s="11"/>
      <c r="P76"/>
      <c r="Q76"/>
    </row>
    <row r="77" spans="1:17" s="1" customFormat="1" ht="30" customHeight="1" x14ac:dyDescent="0.35">
      <c r="A77" s="15"/>
      <c r="B77" s="96" t="s">
        <v>87</v>
      </c>
      <c r="C77" s="38"/>
      <c r="D77" s="49"/>
      <c r="E77" s="49"/>
      <c r="F77" s="51"/>
      <c r="G77" s="89"/>
      <c r="H77" s="62"/>
      <c r="I77" s="62"/>
      <c r="J77" s="62"/>
      <c r="K77" s="63"/>
      <c r="L77" s="56"/>
      <c r="M77" s="74"/>
      <c r="N77" s="83"/>
      <c r="O77" s="11"/>
      <c r="P77"/>
      <c r="Q77"/>
    </row>
    <row r="78" spans="1:17" s="1" customFormat="1" ht="30" customHeight="1" x14ac:dyDescent="0.35">
      <c r="A78" s="67">
        <v>3</v>
      </c>
      <c r="B78" s="36" t="s">
        <v>51</v>
      </c>
      <c r="C78" s="40">
        <f>C80+C84</f>
        <v>20000000</v>
      </c>
      <c r="D78" s="43">
        <f t="shared" ref="D78:E78" si="15">D80+D84</f>
        <v>8202900</v>
      </c>
      <c r="E78" s="43">
        <f t="shared" si="15"/>
        <v>0</v>
      </c>
      <c r="F78" s="51">
        <f t="shared" si="1"/>
        <v>8202900</v>
      </c>
      <c r="G78" s="89">
        <f t="shared" si="4"/>
        <v>41.014499999999998</v>
      </c>
      <c r="H78" s="62">
        <f t="shared" si="2"/>
        <v>8202900</v>
      </c>
      <c r="I78" s="62">
        <f t="shared" si="2"/>
        <v>0</v>
      </c>
      <c r="J78" s="62">
        <f t="shared" si="2"/>
        <v>8202900</v>
      </c>
      <c r="K78" s="63">
        <f t="shared" si="5"/>
        <v>41.014499999999998</v>
      </c>
      <c r="L78" s="63">
        <f>K78</f>
        <v>41.014499999999998</v>
      </c>
      <c r="M78" s="80"/>
      <c r="N78" s="83"/>
      <c r="O78" s="11"/>
      <c r="P78"/>
      <c r="Q78"/>
    </row>
    <row r="79" spans="1:17" s="1" customFormat="1" ht="30" customHeight="1" x14ac:dyDescent="0.35">
      <c r="A79" s="15"/>
      <c r="B79" s="32" t="s">
        <v>88</v>
      </c>
      <c r="C79" s="43"/>
      <c r="D79" s="49"/>
      <c r="E79" s="49"/>
      <c r="F79" s="51"/>
      <c r="G79" s="89"/>
      <c r="H79" s="62"/>
      <c r="I79" s="62"/>
      <c r="J79" s="62"/>
      <c r="K79" s="63"/>
      <c r="L79" s="56"/>
      <c r="M79" s="74"/>
      <c r="N79" s="83"/>
      <c r="O79" s="11"/>
      <c r="P79"/>
      <c r="Q79"/>
    </row>
    <row r="80" spans="1:17" s="1" customFormat="1" ht="30" customHeight="1" x14ac:dyDescent="0.35">
      <c r="A80" s="15"/>
      <c r="B80" s="28" t="s">
        <v>52</v>
      </c>
      <c r="C80" s="41">
        <f>C82</f>
        <v>10000000</v>
      </c>
      <c r="D80" s="41">
        <f t="shared" ref="D80:E80" si="16">D82</f>
        <v>6402900</v>
      </c>
      <c r="E80" s="41">
        <f t="shared" si="16"/>
        <v>0</v>
      </c>
      <c r="F80" s="51">
        <f t="shared" si="1"/>
        <v>6402900</v>
      </c>
      <c r="G80" s="89">
        <f t="shared" si="4"/>
        <v>64.028999999999996</v>
      </c>
      <c r="H80" s="62">
        <f t="shared" si="2"/>
        <v>6402900</v>
      </c>
      <c r="I80" s="62">
        <f t="shared" si="2"/>
        <v>0</v>
      </c>
      <c r="J80" s="62">
        <f t="shared" si="2"/>
        <v>6402900</v>
      </c>
      <c r="K80" s="63">
        <f t="shared" si="5"/>
        <v>64.028999999999996</v>
      </c>
      <c r="L80" s="66"/>
      <c r="M80" s="80"/>
      <c r="N80" s="83"/>
      <c r="O80" s="11"/>
      <c r="P80"/>
      <c r="Q80"/>
    </row>
    <row r="81" spans="1:17" s="95" customFormat="1" ht="30" customHeight="1" x14ac:dyDescent="0.35">
      <c r="A81" s="15"/>
      <c r="B81" s="32" t="s">
        <v>89</v>
      </c>
      <c r="C81" s="100"/>
      <c r="D81" s="49"/>
      <c r="E81" s="49"/>
      <c r="F81" s="93"/>
      <c r="G81" s="94"/>
      <c r="H81" s="57"/>
      <c r="I81" s="57"/>
      <c r="J81" s="57"/>
      <c r="K81" s="58"/>
      <c r="L81" s="56"/>
      <c r="M81" s="74"/>
      <c r="N81" s="83"/>
      <c r="O81" s="11"/>
      <c r="P81"/>
      <c r="Q81"/>
    </row>
    <row r="82" spans="1:17" s="95" customFormat="1" ht="30" customHeight="1" x14ac:dyDescent="0.35">
      <c r="A82" s="15"/>
      <c r="B82" s="27" t="s">
        <v>53</v>
      </c>
      <c r="C82" s="38">
        <v>10000000</v>
      </c>
      <c r="D82" s="59">
        <v>6402900</v>
      </c>
      <c r="E82" s="52">
        <v>0</v>
      </c>
      <c r="F82" s="93">
        <f t="shared" si="1"/>
        <v>6402900</v>
      </c>
      <c r="G82" s="94">
        <f t="shared" si="4"/>
        <v>64.028999999999996</v>
      </c>
      <c r="H82" s="57">
        <f t="shared" si="2"/>
        <v>6402900</v>
      </c>
      <c r="I82" s="57">
        <f t="shared" si="2"/>
        <v>0</v>
      </c>
      <c r="J82" s="57">
        <f t="shared" si="2"/>
        <v>6402900</v>
      </c>
      <c r="K82" s="58">
        <f t="shared" si="5"/>
        <v>64.028999999999996</v>
      </c>
      <c r="L82" s="56"/>
      <c r="M82" s="74"/>
      <c r="N82" s="83"/>
      <c r="O82" s="11"/>
      <c r="P82"/>
      <c r="Q82"/>
    </row>
    <row r="83" spans="1:17" s="95" customFormat="1" ht="30" customHeight="1" x14ac:dyDescent="0.35">
      <c r="A83" s="15"/>
      <c r="B83" s="32" t="s">
        <v>90</v>
      </c>
      <c r="C83" s="38"/>
      <c r="D83" s="49"/>
      <c r="E83" s="49"/>
      <c r="F83" s="93"/>
      <c r="G83" s="94"/>
      <c r="H83" s="57"/>
      <c r="I83" s="57"/>
      <c r="J83" s="57"/>
      <c r="K83" s="58"/>
      <c r="L83" s="56"/>
      <c r="M83" s="74"/>
      <c r="N83" s="83"/>
      <c r="O83" s="11"/>
      <c r="P83"/>
      <c r="Q83"/>
    </row>
    <row r="84" spans="1:17" s="1" customFormat="1" ht="30" customHeight="1" x14ac:dyDescent="0.35">
      <c r="A84" s="15"/>
      <c r="B84" s="37" t="s">
        <v>54</v>
      </c>
      <c r="C84" s="41">
        <f>C86</f>
        <v>10000000</v>
      </c>
      <c r="D84" s="41">
        <f t="shared" ref="D84:E84" si="17">D86</f>
        <v>1800000</v>
      </c>
      <c r="E84" s="41">
        <f t="shared" si="17"/>
        <v>0</v>
      </c>
      <c r="F84" s="51">
        <f t="shared" si="1"/>
        <v>1800000</v>
      </c>
      <c r="G84" s="89">
        <f t="shared" si="4"/>
        <v>18</v>
      </c>
      <c r="H84" s="62">
        <f t="shared" si="2"/>
        <v>1800000</v>
      </c>
      <c r="I84" s="62">
        <f t="shared" si="2"/>
        <v>0</v>
      </c>
      <c r="J84" s="62">
        <f t="shared" si="2"/>
        <v>1800000</v>
      </c>
      <c r="K84" s="63">
        <f t="shared" si="5"/>
        <v>18</v>
      </c>
      <c r="L84" s="66"/>
      <c r="M84" s="80"/>
      <c r="N84" s="83"/>
      <c r="O84" s="11"/>
      <c r="P84"/>
      <c r="Q84"/>
    </row>
    <row r="85" spans="1:17" s="95" customFormat="1" ht="30" customHeight="1" x14ac:dyDescent="0.35">
      <c r="A85" s="15"/>
      <c r="B85" s="32" t="s">
        <v>91</v>
      </c>
      <c r="C85" s="100"/>
      <c r="D85" s="49"/>
      <c r="E85" s="49"/>
      <c r="F85" s="93"/>
      <c r="G85" s="94"/>
      <c r="H85" s="57"/>
      <c r="I85" s="57"/>
      <c r="J85" s="57"/>
      <c r="K85" s="58"/>
      <c r="L85" s="56"/>
      <c r="M85" s="74"/>
      <c r="N85" s="83"/>
      <c r="O85" s="11"/>
      <c r="P85"/>
      <c r="Q85"/>
    </row>
    <row r="86" spans="1:17" s="95" customFormat="1" ht="30" customHeight="1" x14ac:dyDescent="0.35">
      <c r="A86" s="15"/>
      <c r="B86" s="27" t="s">
        <v>55</v>
      </c>
      <c r="C86" s="38">
        <v>10000000</v>
      </c>
      <c r="D86" s="59">
        <v>1800000</v>
      </c>
      <c r="E86" s="98">
        <v>0</v>
      </c>
      <c r="F86" s="93">
        <f t="shared" si="1"/>
        <v>1800000</v>
      </c>
      <c r="G86" s="94">
        <f t="shared" si="4"/>
        <v>18</v>
      </c>
      <c r="H86" s="57">
        <f t="shared" si="2"/>
        <v>1800000</v>
      </c>
      <c r="I86" s="57">
        <f t="shared" si="2"/>
        <v>0</v>
      </c>
      <c r="J86" s="57">
        <f t="shared" si="2"/>
        <v>1800000</v>
      </c>
      <c r="K86" s="58">
        <f t="shared" si="5"/>
        <v>18</v>
      </c>
      <c r="L86" s="56"/>
      <c r="M86" s="74"/>
      <c r="N86" s="83"/>
      <c r="O86" s="11"/>
      <c r="P86"/>
      <c r="Q86"/>
    </row>
    <row r="87" spans="1:17" s="1" customFormat="1" ht="30" customHeight="1" x14ac:dyDescent="0.35">
      <c r="A87" s="15"/>
      <c r="B87" s="96" t="s">
        <v>92</v>
      </c>
      <c r="C87" s="38"/>
      <c r="D87" s="49"/>
      <c r="E87" s="49"/>
      <c r="F87" s="51"/>
      <c r="G87" s="89"/>
      <c r="H87" s="62"/>
      <c r="I87" s="62"/>
      <c r="J87" s="62"/>
      <c r="K87" s="63"/>
      <c r="L87" s="56"/>
      <c r="M87" s="74"/>
      <c r="N87" s="83"/>
      <c r="O87" s="11"/>
      <c r="P87"/>
      <c r="Q87"/>
    </row>
    <row r="88" spans="1:17" s="1" customFormat="1" ht="30" customHeight="1" x14ac:dyDescent="0.35">
      <c r="A88" s="67">
        <v>4</v>
      </c>
      <c r="B88" s="36" t="s">
        <v>56</v>
      </c>
      <c r="C88" s="40">
        <f>C90</f>
        <v>31962500</v>
      </c>
      <c r="D88" s="43">
        <f t="shared" ref="D88:E88" si="18">D90</f>
        <v>3600000</v>
      </c>
      <c r="E88" s="43">
        <f t="shared" si="18"/>
        <v>0</v>
      </c>
      <c r="F88" s="51">
        <f t="shared" ref="F88:F112" si="19">D88+E88</f>
        <v>3600000</v>
      </c>
      <c r="G88" s="89">
        <f t="shared" ref="G88:G112" si="20">F88/C88*100</f>
        <v>11.263199061400078</v>
      </c>
      <c r="H88" s="62">
        <f t="shared" ref="H88:J112" si="21">D88</f>
        <v>3600000</v>
      </c>
      <c r="I88" s="62">
        <f t="shared" si="21"/>
        <v>0</v>
      </c>
      <c r="J88" s="62">
        <f t="shared" si="21"/>
        <v>3600000</v>
      </c>
      <c r="K88" s="63">
        <f t="shared" si="5"/>
        <v>11.263199061400078</v>
      </c>
      <c r="L88" s="63">
        <f>K88</f>
        <v>11.263199061400078</v>
      </c>
      <c r="M88" s="80"/>
      <c r="N88" s="83"/>
      <c r="O88" s="11"/>
      <c r="P88"/>
      <c r="Q88"/>
    </row>
    <row r="89" spans="1:17" s="1" customFormat="1" ht="30" customHeight="1" x14ac:dyDescent="0.35">
      <c r="A89" s="15"/>
      <c r="B89" s="32" t="s">
        <v>93</v>
      </c>
      <c r="C89" s="43"/>
      <c r="D89" s="49"/>
      <c r="E89" s="49"/>
      <c r="F89" s="51"/>
      <c r="G89" s="89"/>
      <c r="H89" s="62"/>
      <c r="I89" s="62"/>
      <c r="J89" s="62"/>
      <c r="K89" s="63"/>
      <c r="L89" s="56"/>
      <c r="M89" s="74"/>
      <c r="N89" s="83"/>
      <c r="O89" s="11"/>
      <c r="P89"/>
      <c r="Q89"/>
    </row>
    <row r="90" spans="1:17" s="1" customFormat="1" ht="30" customHeight="1" x14ac:dyDescent="0.35">
      <c r="A90" s="15"/>
      <c r="B90" s="37" t="s">
        <v>57</v>
      </c>
      <c r="C90" s="41">
        <f>SUM(C92)</f>
        <v>31962500</v>
      </c>
      <c r="D90" s="41">
        <f t="shared" ref="D90:E90" si="22">SUM(D92)</f>
        <v>3600000</v>
      </c>
      <c r="E90" s="41">
        <f t="shared" si="22"/>
        <v>0</v>
      </c>
      <c r="F90" s="51">
        <f t="shared" si="19"/>
        <v>3600000</v>
      </c>
      <c r="G90" s="89">
        <f t="shared" si="20"/>
        <v>11.263199061400078</v>
      </c>
      <c r="H90" s="62">
        <f t="shared" si="21"/>
        <v>3600000</v>
      </c>
      <c r="I90" s="62">
        <f t="shared" si="21"/>
        <v>0</v>
      </c>
      <c r="J90" s="62">
        <f t="shared" si="21"/>
        <v>3600000</v>
      </c>
      <c r="K90" s="63">
        <f t="shared" ref="K90:K112" si="23">J90/C90*100</f>
        <v>11.263199061400078</v>
      </c>
      <c r="L90" s="66"/>
      <c r="M90" s="80"/>
      <c r="N90" s="83"/>
      <c r="O90" s="11"/>
      <c r="P90"/>
      <c r="Q90"/>
    </row>
    <row r="91" spans="1:17" s="95" customFormat="1" ht="30" customHeight="1" x14ac:dyDescent="0.35">
      <c r="A91" s="15"/>
      <c r="B91" s="32" t="s">
        <v>89</v>
      </c>
      <c r="C91" s="100"/>
      <c r="D91" s="49"/>
      <c r="E91" s="49"/>
      <c r="F91" s="93"/>
      <c r="G91" s="94"/>
      <c r="H91" s="57"/>
      <c r="I91" s="57"/>
      <c r="J91" s="57"/>
      <c r="K91" s="58"/>
      <c r="L91" s="56"/>
      <c r="M91" s="74"/>
      <c r="N91" s="83"/>
      <c r="O91" s="11"/>
      <c r="P91"/>
      <c r="Q91"/>
    </row>
    <row r="92" spans="1:17" s="95" customFormat="1" ht="36" customHeight="1" x14ac:dyDescent="0.35">
      <c r="A92" s="15"/>
      <c r="B92" s="27" t="s">
        <v>58</v>
      </c>
      <c r="C92" s="38">
        <v>31962500</v>
      </c>
      <c r="D92" s="52">
        <v>3600000</v>
      </c>
      <c r="E92" s="52">
        <v>0</v>
      </c>
      <c r="F92" s="93">
        <f t="shared" si="19"/>
        <v>3600000</v>
      </c>
      <c r="G92" s="94">
        <f t="shared" si="20"/>
        <v>11.263199061400078</v>
      </c>
      <c r="H92" s="57">
        <f t="shared" si="21"/>
        <v>3600000</v>
      </c>
      <c r="I92" s="57">
        <f t="shared" si="21"/>
        <v>0</v>
      </c>
      <c r="J92" s="57">
        <f t="shared" si="21"/>
        <v>3600000</v>
      </c>
      <c r="K92" s="58">
        <f t="shared" si="23"/>
        <v>11.263199061400078</v>
      </c>
      <c r="L92" s="56"/>
      <c r="M92" s="74"/>
      <c r="N92" s="83"/>
      <c r="O92" s="11"/>
      <c r="P92"/>
      <c r="Q92"/>
    </row>
    <row r="93" spans="1:17" s="1" customFormat="1" ht="30" customHeight="1" x14ac:dyDescent="0.35">
      <c r="A93" s="15"/>
      <c r="B93" s="96" t="s">
        <v>94</v>
      </c>
      <c r="C93" s="38"/>
      <c r="D93" s="49"/>
      <c r="E93" s="49"/>
      <c r="F93" s="51"/>
      <c r="G93" s="89"/>
      <c r="H93" s="62"/>
      <c r="I93" s="62"/>
      <c r="J93" s="62"/>
      <c r="K93" s="63"/>
      <c r="L93" s="56"/>
      <c r="M93" s="74"/>
      <c r="N93" s="83"/>
      <c r="O93" s="11"/>
      <c r="P93"/>
      <c r="Q93"/>
    </row>
    <row r="94" spans="1:17" s="1" customFormat="1" ht="30" customHeight="1" x14ac:dyDescent="0.35">
      <c r="A94" s="67">
        <v>5</v>
      </c>
      <c r="B94" s="36" t="s">
        <v>59</v>
      </c>
      <c r="C94" s="40">
        <f>SUM(C96)</f>
        <v>53600000</v>
      </c>
      <c r="D94" s="43">
        <f t="shared" ref="D94:E94" si="24">SUM(D96)</f>
        <v>0</v>
      </c>
      <c r="E94" s="43">
        <f t="shared" si="24"/>
        <v>0</v>
      </c>
      <c r="F94" s="51">
        <f t="shared" si="19"/>
        <v>0</v>
      </c>
      <c r="G94" s="89">
        <f t="shared" si="20"/>
        <v>0</v>
      </c>
      <c r="H94" s="62">
        <f t="shared" si="21"/>
        <v>0</v>
      </c>
      <c r="I94" s="62">
        <f t="shared" si="21"/>
        <v>0</v>
      </c>
      <c r="J94" s="62">
        <f t="shared" si="21"/>
        <v>0</v>
      </c>
      <c r="K94" s="63">
        <f t="shared" si="23"/>
        <v>0</v>
      </c>
      <c r="L94" s="69">
        <f>K94</f>
        <v>0</v>
      </c>
      <c r="M94" s="80"/>
      <c r="N94" s="83"/>
      <c r="O94" s="11"/>
      <c r="P94"/>
      <c r="Q94"/>
    </row>
    <row r="95" spans="1:17" s="1" customFormat="1" ht="30" customHeight="1" x14ac:dyDescent="0.35">
      <c r="A95" s="15"/>
      <c r="B95" s="32" t="s">
        <v>95</v>
      </c>
      <c r="C95" s="43"/>
      <c r="D95" s="49"/>
      <c r="E95" s="49"/>
      <c r="F95" s="51"/>
      <c r="G95" s="89"/>
      <c r="H95" s="62"/>
      <c r="I95" s="62"/>
      <c r="J95" s="62"/>
      <c r="K95" s="63"/>
      <c r="L95" s="56"/>
      <c r="M95" s="74"/>
      <c r="N95" s="83"/>
      <c r="O95" s="11"/>
      <c r="P95"/>
      <c r="Q95"/>
    </row>
    <row r="96" spans="1:17" s="1" customFormat="1" ht="30" customHeight="1" x14ac:dyDescent="0.35">
      <c r="A96" s="15"/>
      <c r="B96" s="37" t="s">
        <v>60</v>
      </c>
      <c r="C96" s="41">
        <f>SUM(C98:C100)</f>
        <v>53600000</v>
      </c>
      <c r="D96" s="41">
        <f t="shared" ref="D96:E96" si="25">SUM(D98:D100)</f>
        <v>0</v>
      </c>
      <c r="E96" s="41">
        <f t="shared" si="25"/>
        <v>0</v>
      </c>
      <c r="F96" s="51">
        <f t="shared" si="19"/>
        <v>0</v>
      </c>
      <c r="G96" s="89">
        <f t="shared" si="20"/>
        <v>0</v>
      </c>
      <c r="H96" s="62">
        <f t="shared" si="21"/>
        <v>0</v>
      </c>
      <c r="I96" s="62">
        <f t="shared" si="21"/>
        <v>0</v>
      </c>
      <c r="J96" s="62">
        <f t="shared" si="21"/>
        <v>0</v>
      </c>
      <c r="K96" s="63">
        <f t="shared" si="23"/>
        <v>0</v>
      </c>
      <c r="L96" s="66"/>
      <c r="M96" s="80"/>
      <c r="N96" s="83"/>
      <c r="O96" s="11"/>
      <c r="P96"/>
      <c r="Q96"/>
    </row>
    <row r="97" spans="1:17" s="1" customFormat="1" ht="30" customHeight="1" x14ac:dyDescent="0.35">
      <c r="A97" s="15"/>
      <c r="B97" s="32" t="s">
        <v>96</v>
      </c>
      <c r="C97" s="41"/>
      <c r="D97" s="49"/>
      <c r="E97" s="49"/>
      <c r="F97" s="51"/>
      <c r="G97" s="89"/>
      <c r="H97" s="62"/>
      <c r="I97" s="62"/>
      <c r="J97" s="62"/>
      <c r="K97" s="63"/>
      <c r="L97" s="56"/>
      <c r="M97" s="74"/>
      <c r="N97" s="83"/>
      <c r="O97" s="11"/>
      <c r="P97"/>
      <c r="Q97"/>
    </row>
    <row r="98" spans="1:17" s="95" customFormat="1" ht="30" customHeight="1" x14ac:dyDescent="0.35">
      <c r="A98" s="15"/>
      <c r="B98" s="26" t="s">
        <v>61</v>
      </c>
      <c r="C98" s="38">
        <v>48200000</v>
      </c>
      <c r="D98" s="59">
        <v>0</v>
      </c>
      <c r="E98" s="52">
        <v>0</v>
      </c>
      <c r="F98" s="93">
        <f t="shared" si="19"/>
        <v>0</v>
      </c>
      <c r="G98" s="94">
        <f t="shared" si="20"/>
        <v>0</v>
      </c>
      <c r="H98" s="57">
        <f t="shared" si="21"/>
        <v>0</v>
      </c>
      <c r="I98" s="57">
        <f t="shared" si="21"/>
        <v>0</v>
      </c>
      <c r="J98" s="57">
        <f t="shared" si="21"/>
        <v>0</v>
      </c>
      <c r="K98" s="58">
        <f t="shared" si="23"/>
        <v>0</v>
      </c>
      <c r="L98" s="56"/>
      <c r="M98" s="74"/>
      <c r="N98" s="83"/>
      <c r="O98" s="11"/>
      <c r="P98"/>
      <c r="Q98"/>
    </row>
    <row r="99" spans="1:17" s="95" customFormat="1" ht="30" customHeight="1" x14ac:dyDescent="0.35">
      <c r="A99" s="15"/>
      <c r="B99" s="32" t="s">
        <v>97</v>
      </c>
      <c r="C99" s="38"/>
      <c r="D99" s="49"/>
      <c r="E99" s="49"/>
      <c r="F99" s="93"/>
      <c r="G99" s="94"/>
      <c r="H99" s="57"/>
      <c r="I99" s="57"/>
      <c r="J99" s="57"/>
      <c r="K99" s="58"/>
      <c r="L99" s="56"/>
      <c r="M99" s="74"/>
      <c r="N99" s="83"/>
      <c r="O99" s="11"/>
      <c r="P99"/>
      <c r="Q99"/>
    </row>
    <row r="100" spans="1:17" s="95" customFormat="1" ht="41.5" customHeight="1" x14ac:dyDescent="0.35">
      <c r="A100" s="15"/>
      <c r="B100" s="27" t="s">
        <v>62</v>
      </c>
      <c r="C100" s="38">
        <v>5400000</v>
      </c>
      <c r="D100" s="59">
        <v>0</v>
      </c>
      <c r="E100" s="52">
        <v>0</v>
      </c>
      <c r="F100" s="93">
        <f t="shared" si="19"/>
        <v>0</v>
      </c>
      <c r="G100" s="94">
        <f t="shared" si="20"/>
        <v>0</v>
      </c>
      <c r="H100" s="57">
        <f t="shared" si="21"/>
        <v>0</v>
      </c>
      <c r="I100" s="57">
        <f t="shared" si="21"/>
        <v>0</v>
      </c>
      <c r="J100" s="57">
        <f t="shared" si="21"/>
        <v>0</v>
      </c>
      <c r="K100" s="58">
        <f t="shared" si="23"/>
        <v>0</v>
      </c>
      <c r="L100" s="56"/>
      <c r="M100" s="74"/>
      <c r="N100" s="83"/>
      <c r="O100" s="11"/>
      <c r="P100"/>
      <c r="Q100"/>
    </row>
    <row r="101" spans="1:17" s="1" customFormat="1" ht="30" customHeight="1" x14ac:dyDescent="0.35">
      <c r="A101" s="15"/>
      <c r="B101" s="96" t="s">
        <v>98</v>
      </c>
      <c r="C101" s="50"/>
      <c r="D101" s="49"/>
      <c r="E101" s="49"/>
      <c r="F101" s="51"/>
      <c r="G101" s="89"/>
      <c r="H101" s="62"/>
      <c r="I101" s="62"/>
      <c r="J101" s="62"/>
      <c r="K101" s="63"/>
      <c r="L101" s="56"/>
      <c r="M101" s="74"/>
      <c r="N101" s="83"/>
      <c r="O101" s="11"/>
      <c r="P101"/>
      <c r="Q101"/>
    </row>
    <row r="102" spans="1:17" s="1" customFormat="1" ht="30" customHeight="1" x14ac:dyDescent="0.35">
      <c r="A102" s="67">
        <v>6</v>
      </c>
      <c r="B102" s="36" t="s">
        <v>63</v>
      </c>
      <c r="C102" s="40">
        <f>C104</f>
        <v>21500000</v>
      </c>
      <c r="D102" s="43">
        <f t="shared" ref="D102:E102" si="26">D104</f>
        <v>4000000</v>
      </c>
      <c r="E102" s="43">
        <f t="shared" si="26"/>
        <v>0</v>
      </c>
      <c r="F102" s="51">
        <f t="shared" si="19"/>
        <v>4000000</v>
      </c>
      <c r="G102" s="89">
        <f t="shared" si="20"/>
        <v>18.604651162790699</v>
      </c>
      <c r="H102" s="62">
        <f t="shared" si="21"/>
        <v>4000000</v>
      </c>
      <c r="I102" s="62">
        <f t="shared" si="21"/>
        <v>0</v>
      </c>
      <c r="J102" s="62">
        <f t="shared" si="21"/>
        <v>4000000</v>
      </c>
      <c r="K102" s="63">
        <f t="shared" si="23"/>
        <v>18.604651162790699</v>
      </c>
      <c r="L102" s="63">
        <f>K102</f>
        <v>18.604651162790699</v>
      </c>
      <c r="M102" s="80"/>
      <c r="N102" s="83"/>
      <c r="O102" s="11"/>
      <c r="P102"/>
      <c r="Q102"/>
    </row>
    <row r="103" spans="1:17" s="1" customFormat="1" ht="30" customHeight="1" x14ac:dyDescent="0.35">
      <c r="A103" s="15"/>
      <c r="B103" s="32" t="s">
        <v>99</v>
      </c>
      <c r="C103" s="43"/>
      <c r="D103" s="49"/>
      <c r="E103" s="49"/>
      <c r="F103" s="51"/>
      <c r="G103" s="89"/>
      <c r="H103" s="62"/>
      <c r="I103" s="62"/>
      <c r="J103" s="62"/>
      <c r="K103" s="63"/>
      <c r="L103" s="56"/>
      <c r="M103" s="74"/>
      <c r="N103" s="83"/>
      <c r="O103" s="11"/>
      <c r="P103"/>
      <c r="Q103"/>
    </row>
    <row r="104" spans="1:17" s="1" customFormat="1" ht="30" customHeight="1" x14ac:dyDescent="0.35">
      <c r="A104" s="15"/>
      <c r="B104" s="37" t="s">
        <v>64</v>
      </c>
      <c r="C104" s="41">
        <f>SUM(C106:C110)</f>
        <v>21500000</v>
      </c>
      <c r="D104" s="41">
        <f t="shared" ref="D104:E104" si="27">SUM(D106:D110)</f>
        <v>4000000</v>
      </c>
      <c r="E104" s="41">
        <f t="shared" si="27"/>
        <v>0</v>
      </c>
      <c r="F104" s="51">
        <f t="shared" si="19"/>
        <v>4000000</v>
      </c>
      <c r="G104" s="89">
        <f t="shared" si="20"/>
        <v>18.604651162790699</v>
      </c>
      <c r="H104" s="62">
        <f t="shared" si="21"/>
        <v>4000000</v>
      </c>
      <c r="I104" s="62">
        <f t="shared" si="21"/>
        <v>0</v>
      </c>
      <c r="J104" s="62">
        <f t="shared" si="21"/>
        <v>4000000</v>
      </c>
      <c r="K104" s="63">
        <f t="shared" si="23"/>
        <v>18.604651162790699</v>
      </c>
      <c r="L104" s="66"/>
      <c r="M104" s="80"/>
      <c r="N104" s="83"/>
      <c r="O104" s="11"/>
      <c r="P104"/>
      <c r="Q104"/>
    </row>
    <row r="105" spans="1:17" s="95" customFormat="1" ht="30" customHeight="1" x14ac:dyDescent="0.35">
      <c r="A105" s="15"/>
      <c r="B105" s="32" t="s">
        <v>100</v>
      </c>
      <c r="C105" s="100"/>
      <c r="D105" s="49"/>
      <c r="E105" s="49"/>
      <c r="F105" s="93"/>
      <c r="G105" s="94"/>
      <c r="H105" s="57"/>
      <c r="I105" s="57"/>
      <c r="J105" s="57"/>
      <c r="K105" s="58"/>
      <c r="L105" s="56"/>
      <c r="M105" s="74"/>
      <c r="N105" s="83"/>
      <c r="O105" s="11"/>
      <c r="P105"/>
      <c r="Q105"/>
    </row>
    <row r="106" spans="1:17" s="95" customFormat="1" ht="30" customHeight="1" x14ac:dyDescent="0.35">
      <c r="A106" s="15"/>
      <c r="B106" s="27" t="s">
        <v>65</v>
      </c>
      <c r="C106" s="38">
        <v>2000000</v>
      </c>
      <c r="D106" s="59">
        <v>0</v>
      </c>
      <c r="E106" s="52">
        <v>0</v>
      </c>
      <c r="F106" s="93">
        <f t="shared" si="19"/>
        <v>0</v>
      </c>
      <c r="G106" s="94">
        <f t="shared" si="20"/>
        <v>0</v>
      </c>
      <c r="H106" s="57">
        <f t="shared" si="21"/>
        <v>0</v>
      </c>
      <c r="I106" s="57">
        <f t="shared" si="21"/>
        <v>0</v>
      </c>
      <c r="J106" s="57">
        <f t="shared" si="21"/>
        <v>0</v>
      </c>
      <c r="K106" s="58">
        <f t="shared" si="23"/>
        <v>0</v>
      </c>
      <c r="L106" s="56"/>
      <c r="M106" s="74"/>
      <c r="N106" s="83"/>
      <c r="O106" s="11"/>
      <c r="P106"/>
      <c r="Q106"/>
    </row>
    <row r="107" spans="1:17" s="95" customFormat="1" ht="30" customHeight="1" x14ac:dyDescent="0.35">
      <c r="A107" s="15"/>
      <c r="B107" s="32" t="s">
        <v>101</v>
      </c>
      <c r="C107" s="38"/>
      <c r="D107" s="49"/>
      <c r="E107" s="49"/>
      <c r="F107" s="93"/>
      <c r="G107" s="94"/>
      <c r="H107" s="57"/>
      <c r="I107" s="57"/>
      <c r="J107" s="57"/>
      <c r="K107" s="58"/>
      <c r="L107" s="56"/>
      <c r="M107" s="74"/>
      <c r="N107" s="83"/>
      <c r="O107" s="11"/>
      <c r="P107"/>
      <c r="Q107"/>
    </row>
    <row r="108" spans="1:17" s="95" customFormat="1" ht="30" customHeight="1" x14ac:dyDescent="0.35">
      <c r="A108" s="15"/>
      <c r="B108" s="31" t="s">
        <v>66</v>
      </c>
      <c r="C108" s="38">
        <v>15500000</v>
      </c>
      <c r="D108" s="59">
        <v>0</v>
      </c>
      <c r="E108" s="52">
        <v>0</v>
      </c>
      <c r="F108" s="93">
        <f t="shared" si="19"/>
        <v>0</v>
      </c>
      <c r="G108" s="94">
        <f t="shared" si="20"/>
        <v>0</v>
      </c>
      <c r="H108" s="57">
        <f t="shared" si="21"/>
        <v>0</v>
      </c>
      <c r="I108" s="57">
        <f t="shared" si="21"/>
        <v>0</v>
      </c>
      <c r="J108" s="57">
        <f t="shared" si="21"/>
        <v>0</v>
      </c>
      <c r="K108" s="58">
        <f t="shared" si="23"/>
        <v>0</v>
      </c>
      <c r="L108" s="56"/>
      <c r="M108" s="74"/>
      <c r="N108" s="83"/>
      <c r="O108" s="11"/>
      <c r="P108"/>
      <c r="Q108"/>
    </row>
    <row r="109" spans="1:17" s="95" customFormat="1" ht="30" customHeight="1" x14ac:dyDescent="0.35">
      <c r="A109" s="15"/>
      <c r="B109" s="32" t="s">
        <v>102</v>
      </c>
      <c r="C109" s="38"/>
      <c r="D109" s="49"/>
      <c r="E109" s="49"/>
      <c r="F109" s="93"/>
      <c r="G109" s="94"/>
      <c r="H109" s="57"/>
      <c r="I109" s="57"/>
      <c r="J109" s="57"/>
      <c r="K109" s="58"/>
      <c r="L109" s="56"/>
      <c r="M109" s="74"/>
      <c r="N109" s="83"/>
      <c r="O109" s="11"/>
      <c r="P109"/>
      <c r="Q109"/>
    </row>
    <row r="110" spans="1:17" s="95" customFormat="1" ht="30" customHeight="1" x14ac:dyDescent="0.35">
      <c r="A110" s="15"/>
      <c r="B110" s="27" t="s">
        <v>67</v>
      </c>
      <c r="C110" s="38">
        <v>4000000</v>
      </c>
      <c r="D110" s="59">
        <v>4000000</v>
      </c>
      <c r="E110" s="52">
        <v>0</v>
      </c>
      <c r="F110" s="93">
        <f t="shared" si="19"/>
        <v>4000000</v>
      </c>
      <c r="G110" s="94">
        <f t="shared" si="20"/>
        <v>100</v>
      </c>
      <c r="H110" s="57">
        <f t="shared" si="21"/>
        <v>4000000</v>
      </c>
      <c r="I110" s="57">
        <f t="shared" si="21"/>
        <v>0</v>
      </c>
      <c r="J110" s="57">
        <f t="shared" si="21"/>
        <v>4000000</v>
      </c>
      <c r="K110" s="58">
        <f t="shared" si="23"/>
        <v>100</v>
      </c>
      <c r="L110" s="56"/>
      <c r="M110" s="74"/>
      <c r="N110" s="83"/>
      <c r="O110" s="11"/>
      <c r="P110"/>
      <c r="Q110"/>
    </row>
    <row r="111" spans="1:17" s="1" customFormat="1" ht="30" customHeight="1" x14ac:dyDescent="0.35">
      <c r="A111" s="15"/>
      <c r="B111" s="47"/>
      <c r="C111" s="49"/>
      <c r="D111" s="49"/>
      <c r="E111" s="57"/>
      <c r="F111" s="51"/>
      <c r="G111" s="89"/>
      <c r="H111" s="62"/>
      <c r="I111" s="62"/>
      <c r="J111" s="62"/>
      <c r="K111" s="63"/>
      <c r="L111" s="61"/>
      <c r="M111" s="79"/>
      <c r="N111" s="86"/>
      <c r="O111" s="11"/>
      <c r="P111"/>
      <c r="Q111"/>
    </row>
    <row r="112" spans="1:17" s="1" customFormat="1" ht="30" customHeight="1" x14ac:dyDescent="0.35">
      <c r="A112" s="12"/>
      <c r="B112" s="13" t="s">
        <v>18</v>
      </c>
      <c r="C112" s="44">
        <f>C12+C70+C78+C88+C94+C102</f>
        <v>2452061374</v>
      </c>
      <c r="D112" s="44">
        <f>SUM(D12+D70+D78+D88+D94+D102)</f>
        <v>381317444</v>
      </c>
      <c r="E112" s="44">
        <f>SUM(E12+E70+E78+E88+E94+E102)</f>
        <v>221047748</v>
      </c>
      <c r="F112" s="51">
        <f t="shared" si="19"/>
        <v>602365192</v>
      </c>
      <c r="G112" s="89">
        <f t="shared" si="20"/>
        <v>24.565665377998812</v>
      </c>
      <c r="H112" s="62">
        <f t="shared" si="21"/>
        <v>381317444</v>
      </c>
      <c r="I112" s="62">
        <f t="shared" si="21"/>
        <v>221047748</v>
      </c>
      <c r="J112" s="62">
        <f t="shared" si="21"/>
        <v>602365192</v>
      </c>
      <c r="K112" s="89">
        <f t="shared" si="23"/>
        <v>24.565665377998812</v>
      </c>
      <c r="L112" s="90">
        <f>K112</f>
        <v>24.565665377998812</v>
      </c>
      <c r="M112" s="78"/>
      <c r="N112" s="86"/>
      <c r="O112" s="11"/>
      <c r="P112"/>
      <c r="Q112"/>
    </row>
    <row r="113" spans="1:19" x14ac:dyDescent="0.35">
      <c r="A113" s="16"/>
      <c r="B113" s="17"/>
      <c r="C113" s="14"/>
      <c r="D113" s="14"/>
      <c r="E113" s="14"/>
      <c r="F113" s="14"/>
      <c r="G113" s="18"/>
      <c r="H113" s="14"/>
      <c r="I113" s="14"/>
      <c r="J113" s="14"/>
      <c r="K113" s="18"/>
      <c r="L113" s="18"/>
      <c r="M113" s="18"/>
      <c r="N113" s="18"/>
      <c r="R113" s="1"/>
      <c r="S113" s="1"/>
    </row>
    <row r="114" spans="1:19" ht="15.5" x14ac:dyDescent="0.35">
      <c r="A114" s="16"/>
      <c r="B114" s="16"/>
      <c r="C114" s="19"/>
      <c r="D114" s="19"/>
      <c r="E114" s="19"/>
      <c r="F114" s="19"/>
      <c r="G114" s="16"/>
      <c r="H114" s="110" t="s">
        <v>115</v>
      </c>
      <c r="I114" s="110"/>
      <c r="J114" s="110"/>
      <c r="K114" s="110"/>
      <c r="L114" s="20"/>
      <c r="M114" s="20"/>
      <c r="N114" s="20"/>
      <c r="R114" s="1"/>
      <c r="S114" s="1"/>
    </row>
    <row r="115" spans="1:19" ht="15.5" x14ac:dyDescent="0.35">
      <c r="A115" s="16"/>
      <c r="B115" s="16"/>
      <c r="C115" s="19"/>
      <c r="D115" s="19"/>
      <c r="E115" s="11"/>
      <c r="F115" s="19"/>
      <c r="G115" s="16"/>
      <c r="H115" s="21"/>
      <c r="I115" s="70"/>
      <c r="J115" s="70"/>
      <c r="K115" s="70"/>
      <c r="L115" s="20"/>
      <c r="M115" s="20"/>
      <c r="N115" s="20"/>
      <c r="R115" s="1"/>
      <c r="S115" s="1"/>
    </row>
    <row r="116" spans="1:19" ht="15.5" x14ac:dyDescent="0.35">
      <c r="A116" s="16"/>
      <c r="B116" s="20"/>
      <c r="C116" s="19"/>
      <c r="D116" s="19"/>
      <c r="E116" s="19"/>
      <c r="F116" s="22"/>
      <c r="G116" s="16"/>
      <c r="H116" s="110" t="s">
        <v>19</v>
      </c>
      <c r="I116" s="110"/>
      <c r="J116" s="110"/>
      <c r="K116" s="110"/>
      <c r="L116" s="20"/>
      <c r="M116" s="20"/>
      <c r="N116" s="20"/>
      <c r="R116" s="1"/>
      <c r="S116" s="1"/>
    </row>
    <row r="117" spans="1:19" ht="15.5" x14ac:dyDescent="0.35">
      <c r="A117" s="16"/>
      <c r="B117" s="20"/>
      <c r="C117" s="16"/>
      <c r="D117" s="16"/>
      <c r="E117" s="16"/>
      <c r="F117" s="16"/>
      <c r="G117" s="16"/>
      <c r="H117" s="23"/>
      <c r="I117" s="70"/>
      <c r="J117" s="21"/>
      <c r="K117" s="21"/>
      <c r="L117" s="16"/>
      <c r="M117" s="16"/>
      <c r="N117" s="16"/>
      <c r="R117" s="1"/>
      <c r="S117" s="1"/>
    </row>
    <row r="118" spans="1:19" ht="15.5" x14ac:dyDescent="0.35">
      <c r="A118" s="16"/>
      <c r="B118" s="16"/>
      <c r="C118" s="16"/>
      <c r="D118" s="16"/>
      <c r="E118" s="16"/>
      <c r="F118" s="16"/>
      <c r="G118" s="16"/>
      <c r="H118" s="21"/>
      <c r="I118" s="21"/>
      <c r="J118" s="21"/>
      <c r="K118" s="21"/>
      <c r="L118" s="16"/>
      <c r="M118" s="16"/>
      <c r="N118" s="16"/>
      <c r="R118" s="1"/>
      <c r="S118" s="1"/>
    </row>
    <row r="119" spans="1:19" ht="15.5" x14ac:dyDescent="0.35">
      <c r="A119" s="16"/>
      <c r="B119" s="16"/>
      <c r="C119" s="16"/>
      <c r="D119" s="16"/>
      <c r="E119" s="16"/>
      <c r="F119" s="16"/>
      <c r="G119" s="16"/>
      <c r="H119" s="21"/>
      <c r="I119" s="21"/>
      <c r="J119" s="21"/>
      <c r="K119" s="21"/>
      <c r="L119" s="16"/>
      <c r="M119" s="16"/>
      <c r="N119" s="16"/>
      <c r="R119" s="1"/>
      <c r="S119" s="1"/>
    </row>
    <row r="120" spans="1:19" ht="15.5" x14ac:dyDescent="0.35">
      <c r="I120" s="103" t="s">
        <v>107</v>
      </c>
      <c r="J120" s="103"/>
      <c r="N120"/>
    </row>
    <row r="121" spans="1:19" ht="15.5" x14ac:dyDescent="0.35">
      <c r="I121" s="104" t="s">
        <v>108</v>
      </c>
      <c r="J121" s="104"/>
      <c r="N121"/>
    </row>
    <row r="122" spans="1:19" ht="15.5" x14ac:dyDescent="0.35">
      <c r="I122" s="91" t="s">
        <v>109</v>
      </c>
      <c r="J122" s="91"/>
      <c r="K122" s="91"/>
      <c r="N122"/>
    </row>
    <row r="123" spans="1:19" x14ac:dyDescent="0.35">
      <c r="N123"/>
    </row>
    <row r="124" spans="1:19" x14ac:dyDescent="0.35">
      <c r="N124"/>
    </row>
    <row r="125" spans="1:19" x14ac:dyDescent="0.35">
      <c r="N125"/>
    </row>
    <row r="126" spans="1:19" x14ac:dyDescent="0.35">
      <c r="N126"/>
    </row>
    <row r="127" spans="1:19" x14ac:dyDescent="0.35">
      <c r="N127"/>
    </row>
    <row r="128" spans="1:19" x14ac:dyDescent="0.35">
      <c r="N128"/>
    </row>
    <row r="129" spans="14:14" x14ac:dyDescent="0.35">
      <c r="N129"/>
    </row>
    <row r="130" spans="14:14" x14ac:dyDescent="0.35">
      <c r="N130"/>
    </row>
    <row r="131" spans="14:14" x14ac:dyDescent="0.35">
      <c r="N131"/>
    </row>
    <row r="132" spans="14:14" x14ac:dyDescent="0.35">
      <c r="N132"/>
    </row>
    <row r="133" spans="14:14" x14ac:dyDescent="0.35">
      <c r="N133"/>
    </row>
    <row r="134" spans="14:14" x14ac:dyDescent="0.35">
      <c r="N134"/>
    </row>
    <row r="135" spans="14:14" x14ac:dyDescent="0.35">
      <c r="N135"/>
    </row>
    <row r="136" spans="14:14" x14ac:dyDescent="0.35">
      <c r="N136"/>
    </row>
    <row r="137" spans="14:14" x14ac:dyDescent="0.35">
      <c r="N137"/>
    </row>
    <row r="138" spans="14:14" x14ac:dyDescent="0.35">
      <c r="N138"/>
    </row>
    <row r="139" spans="14:14" x14ac:dyDescent="0.35">
      <c r="N139"/>
    </row>
    <row r="140" spans="14:14" x14ac:dyDescent="0.35">
      <c r="N140"/>
    </row>
    <row r="141" spans="14:14" x14ac:dyDescent="0.35">
      <c r="N141"/>
    </row>
    <row r="142" spans="14:14" x14ac:dyDescent="0.35">
      <c r="N142"/>
    </row>
    <row r="143" spans="14:14" x14ac:dyDescent="0.35">
      <c r="N143"/>
    </row>
    <row r="144" spans="14:14" x14ac:dyDescent="0.35">
      <c r="N144"/>
    </row>
    <row r="145" spans="14:14" x14ac:dyDescent="0.35">
      <c r="N145"/>
    </row>
    <row r="146" spans="14:14" x14ac:dyDescent="0.35">
      <c r="N146"/>
    </row>
    <row r="147" spans="14:14" x14ac:dyDescent="0.35">
      <c r="N147"/>
    </row>
    <row r="148" spans="14:14" x14ac:dyDescent="0.35">
      <c r="N148"/>
    </row>
    <row r="149" spans="14:14" x14ac:dyDescent="0.35">
      <c r="N149"/>
    </row>
    <row r="150" spans="14:14" x14ac:dyDescent="0.35">
      <c r="N150"/>
    </row>
    <row r="151" spans="14:14" x14ac:dyDescent="0.35">
      <c r="N151"/>
    </row>
    <row r="152" spans="14:14" x14ac:dyDescent="0.35">
      <c r="N152"/>
    </row>
    <row r="153" spans="14:14" x14ac:dyDescent="0.35">
      <c r="N153"/>
    </row>
    <row r="154" spans="14:14" x14ac:dyDescent="0.35">
      <c r="N154"/>
    </row>
    <row r="155" spans="14:14" x14ac:dyDescent="0.35">
      <c r="N155"/>
    </row>
    <row r="156" spans="14:14" x14ac:dyDescent="0.35">
      <c r="N156"/>
    </row>
    <row r="157" spans="14:14" x14ac:dyDescent="0.35">
      <c r="N157"/>
    </row>
    <row r="158" spans="14:14" x14ac:dyDescent="0.35">
      <c r="N158"/>
    </row>
    <row r="159" spans="14:14" x14ac:dyDescent="0.35">
      <c r="N159"/>
    </row>
    <row r="160" spans="14:14" x14ac:dyDescent="0.35">
      <c r="N160"/>
    </row>
    <row r="161" spans="14:14" x14ac:dyDescent="0.35">
      <c r="N161"/>
    </row>
    <row r="162" spans="14:14" x14ac:dyDescent="0.35">
      <c r="N162"/>
    </row>
    <row r="163" spans="14:14" x14ac:dyDescent="0.35">
      <c r="N163"/>
    </row>
    <row r="164" spans="14:14" x14ac:dyDescent="0.35">
      <c r="N164"/>
    </row>
    <row r="165" spans="14:14" x14ac:dyDescent="0.35">
      <c r="N165"/>
    </row>
    <row r="166" spans="14:14" x14ac:dyDescent="0.35">
      <c r="N166"/>
    </row>
    <row r="167" spans="14:14" x14ac:dyDescent="0.35">
      <c r="N167"/>
    </row>
    <row r="168" spans="14:14" x14ac:dyDescent="0.35">
      <c r="N168"/>
    </row>
    <row r="169" spans="14:14" x14ac:dyDescent="0.35">
      <c r="N169"/>
    </row>
    <row r="170" spans="14:14" x14ac:dyDescent="0.35">
      <c r="N170"/>
    </row>
    <row r="171" spans="14:14" x14ac:dyDescent="0.35">
      <c r="N171"/>
    </row>
    <row r="172" spans="14:14" x14ac:dyDescent="0.35">
      <c r="N172"/>
    </row>
    <row r="173" spans="14:14" x14ac:dyDescent="0.35">
      <c r="N173"/>
    </row>
    <row r="174" spans="14:14" x14ac:dyDescent="0.35">
      <c r="N174"/>
    </row>
    <row r="175" spans="14:14" x14ac:dyDescent="0.35">
      <c r="N175"/>
    </row>
    <row r="176" spans="14:14" x14ac:dyDescent="0.35">
      <c r="N176"/>
    </row>
    <row r="177" spans="14:14" x14ac:dyDescent="0.35">
      <c r="N177"/>
    </row>
    <row r="178" spans="14:14" x14ac:dyDescent="0.35">
      <c r="N178"/>
    </row>
    <row r="179" spans="14:14" x14ac:dyDescent="0.35">
      <c r="N179"/>
    </row>
    <row r="180" spans="14:14" x14ac:dyDescent="0.35">
      <c r="N180"/>
    </row>
    <row r="181" spans="14:14" x14ac:dyDescent="0.35">
      <c r="N181"/>
    </row>
    <row r="182" spans="14:14" x14ac:dyDescent="0.35">
      <c r="N182"/>
    </row>
    <row r="183" spans="14:14" x14ac:dyDescent="0.35">
      <c r="N183"/>
    </row>
    <row r="184" spans="14:14" x14ac:dyDescent="0.35">
      <c r="N184"/>
    </row>
    <row r="185" spans="14:14" x14ac:dyDescent="0.35">
      <c r="N185"/>
    </row>
    <row r="186" spans="14:14" x14ac:dyDescent="0.35">
      <c r="N186"/>
    </row>
    <row r="187" spans="14:14" x14ac:dyDescent="0.35">
      <c r="N187"/>
    </row>
    <row r="188" spans="14:14" x14ac:dyDescent="0.35">
      <c r="N188"/>
    </row>
    <row r="189" spans="14:14" x14ac:dyDescent="0.35">
      <c r="N189"/>
    </row>
    <row r="190" spans="14:14" x14ac:dyDescent="0.35">
      <c r="N190"/>
    </row>
    <row r="191" spans="14:14" x14ac:dyDescent="0.35">
      <c r="N191"/>
    </row>
    <row r="192" spans="14:14" x14ac:dyDescent="0.35">
      <c r="N192"/>
    </row>
    <row r="193" spans="14:14" x14ac:dyDescent="0.35">
      <c r="N193"/>
    </row>
    <row r="194" spans="14:14" x14ac:dyDescent="0.35">
      <c r="N194"/>
    </row>
    <row r="195" spans="14:14" x14ac:dyDescent="0.35">
      <c r="N195"/>
    </row>
    <row r="196" spans="14:14" x14ac:dyDescent="0.35">
      <c r="N196"/>
    </row>
    <row r="197" spans="14:14" x14ac:dyDescent="0.35">
      <c r="N197"/>
    </row>
    <row r="198" spans="14:14" x14ac:dyDescent="0.35">
      <c r="N198"/>
    </row>
    <row r="199" spans="14:14" x14ac:dyDescent="0.35">
      <c r="N199"/>
    </row>
    <row r="200" spans="14:14" x14ac:dyDescent="0.35">
      <c r="N200"/>
    </row>
    <row r="201" spans="14:14" x14ac:dyDescent="0.35">
      <c r="N201"/>
    </row>
    <row r="202" spans="14:14" x14ac:dyDescent="0.35">
      <c r="N202"/>
    </row>
    <row r="203" spans="14:14" x14ac:dyDescent="0.35">
      <c r="N203"/>
    </row>
    <row r="204" spans="14:14" x14ac:dyDescent="0.35">
      <c r="N204"/>
    </row>
    <row r="205" spans="14:14" x14ac:dyDescent="0.35">
      <c r="N205"/>
    </row>
    <row r="206" spans="14:14" x14ac:dyDescent="0.35">
      <c r="N206"/>
    </row>
    <row r="207" spans="14:14" x14ac:dyDescent="0.35">
      <c r="N207"/>
    </row>
    <row r="208" spans="14:14" x14ac:dyDescent="0.35">
      <c r="N208"/>
    </row>
    <row r="209" spans="14:14" x14ac:dyDescent="0.35">
      <c r="N209"/>
    </row>
    <row r="210" spans="14:14" x14ac:dyDescent="0.35">
      <c r="N210"/>
    </row>
    <row r="211" spans="14:14" x14ac:dyDescent="0.35">
      <c r="N211"/>
    </row>
    <row r="212" spans="14:14" x14ac:dyDescent="0.35">
      <c r="N212"/>
    </row>
    <row r="213" spans="14:14" x14ac:dyDescent="0.35">
      <c r="N213"/>
    </row>
    <row r="214" spans="14:14" x14ac:dyDescent="0.35">
      <c r="N214"/>
    </row>
    <row r="215" spans="14:14" x14ac:dyDescent="0.35">
      <c r="N215"/>
    </row>
    <row r="216" spans="14:14" x14ac:dyDescent="0.35">
      <c r="N216"/>
    </row>
    <row r="217" spans="14:14" x14ac:dyDescent="0.35">
      <c r="N217"/>
    </row>
    <row r="218" spans="14:14" x14ac:dyDescent="0.35">
      <c r="N218"/>
    </row>
    <row r="219" spans="14:14" x14ac:dyDescent="0.35">
      <c r="N219"/>
    </row>
    <row r="220" spans="14:14" x14ac:dyDescent="0.35">
      <c r="N220"/>
    </row>
    <row r="221" spans="14:14" x14ac:dyDescent="0.35">
      <c r="N221"/>
    </row>
    <row r="222" spans="14:14" x14ac:dyDescent="0.35">
      <c r="N222"/>
    </row>
    <row r="223" spans="14:14" x14ac:dyDescent="0.35">
      <c r="N223"/>
    </row>
    <row r="224" spans="14:14" x14ac:dyDescent="0.35">
      <c r="N224"/>
    </row>
    <row r="225" spans="14:14" x14ac:dyDescent="0.35">
      <c r="N225"/>
    </row>
    <row r="226" spans="14:14" x14ac:dyDescent="0.35">
      <c r="N226"/>
    </row>
    <row r="227" spans="14:14" x14ac:dyDescent="0.35">
      <c r="N227"/>
    </row>
    <row r="228" spans="14:14" x14ac:dyDescent="0.35">
      <c r="N228"/>
    </row>
    <row r="229" spans="14:14" x14ac:dyDescent="0.35">
      <c r="N229"/>
    </row>
    <row r="230" spans="14:14" x14ac:dyDescent="0.35">
      <c r="N230"/>
    </row>
    <row r="231" spans="14:14" x14ac:dyDescent="0.35">
      <c r="N231"/>
    </row>
    <row r="232" spans="14:14" x14ac:dyDescent="0.35">
      <c r="N232"/>
    </row>
    <row r="233" spans="14:14" x14ac:dyDescent="0.35">
      <c r="N233"/>
    </row>
    <row r="234" spans="14:14" x14ac:dyDescent="0.35">
      <c r="N234"/>
    </row>
    <row r="235" spans="14:14" x14ac:dyDescent="0.35">
      <c r="N235"/>
    </row>
    <row r="236" spans="14:14" x14ac:dyDescent="0.35">
      <c r="N236"/>
    </row>
    <row r="237" spans="14:14" x14ac:dyDescent="0.35">
      <c r="N237"/>
    </row>
    <row r="238" spans="14:14" x14ac:dyDescent="0.35">
      <c r="N238"/>
    </row>
    <row r="239" spans="14:14" x14ac:dyDescent="0.35">
      <c r="N239"/>
    </row>
    <row r="240" spans="14:14" x14ac:dyDescent="0.35">
      <c r="N240"/>
    </row>
    <row r="241" spans="14:14" x14ac:dyDescent="0.35">
      <c r="N241"/>
    </row>
    <row r="242" spans="14:14" x14ac:dyDescent="0.35">
      <c r="N242"/>
    </row>
    <row r="243" spans="14:14" x14ac:dyDescent="0.35">
      <c r="N243"/>
    </row>
    <row r="244" spans="14:14" x14ac:dyDescent="0.35">
      <c r="N244"/>
    </row>
    <row r="245" spans="14:14" x14ac:dyDescent="0.35">
      <c r="N245"/>
    </row>
    <row r="246" spans="14:14" x14ac:dyDescent="0.35">
      <c r="N246"/>
    </row>
    <row r="247" spans="14:14" x14ac:dyDescent="0.35">
      <c r="N247"/>
    </row>
    <row r="248" spans="14:14" x14ac:dyDescent="0.35">
      <c r="N248"/>
    </row>
    <row r="249" spans="14:14" x14ac:dyDescent="0.35">
      <c r="N249"/>
    </row>
    <row r="250" spans="14:14" x14ac:dyDescent="0.35">
      <c r="N250"/>
    </row>
    <row r="251" spans="14:14" x14ac:dyDescent="0.35">
      <c r="N251"/>
    </row>
    <row r="252" spans="14:14" x14ac:dyDescent="0.35">
      <c r="N252"/>
    </row>
    <row r="253" spans="14:14" x14ac:dyDescent="0.35">
      <c r="N253"/>
    </row>
    <row r="254" spans="14:14" x14ac:dyDescent="0.35">
      <c r="N254"/>
    </row>
    <row r="255" spans="14:14" x14ac:dyDescent="0.35">
      <c r="N255"/>
    </row>
    <row r="256" spans="14:14" x14ac:dyDescent="0.35">
      <c r="N256"/>
    </row>
    <row r="257" spans="14:14" x14ac:dyDescent="0.35">
      <c r="N257"/>
    </row>
    <row r="258" spans="14:14" x14ac:dyDescent="0.35">
      <c r="N258"/>
    </row>
    <row r="259" spans="14:14" x14ac:dyDescent="0.35">
      <c r="N259"/>
    </row>
    <row r="260" spans="14:14" x14ac:dyDescent="0.35">
      <c r="N260"/>
    </row>
    <row r="261" spans="14:14" x14ac:dyDescent="0.35">
      <c r="N261"/>
    </row>
    <row r="262" spans="14:14" x14ac:dyDescent="0.35">
      <c r="N262"/>
    </row>
    <row r="263" spans="14:14" x14ac:dyDescent="0.35">
      <c r="N263"/>
    </row>
    <row r="264" spans="14:14" x14ac:dyDescent="0.35">
      <c r="N264"/>
    </row>
    <row r="265" spans="14:14" x14ac:dyDescent="0.35">
      <c r="N265"/>
    </row>
    <row r="266" spans="14:14" x14ac:dyDescent="0.35">
      <c r="N266"/>
    </row>
    <row r="267" spans="14:14" x14ac:dyDescent="0.35">
      <c r="N267"/>
    </row>
    <row r="268" spans="14:14" x14ac:dyDescent="0.35">
      <c r="N268"/>
    </row>
    <row r="269" spans="14:14" x14ac:dyDescent="0.35">
      <c r="N269"/>
    </row>
    <row r="270" spans="14:14" x14ac:dyDescent="0.35">
      <c r="N270"/>
    </row>
    <row r="271" spans="14:14" x14ac:dyDescent="0.35">
      <c r="N271"/>
    </row>
    <row r="272" spans="14:14" x14ac:dyDescent="0.35">
      <c r="N272"/>
    </row>
    <row r="273" spans="14:14" x14ac:dyDescent="0.35">
      <c r="N273"/>
    </row>
    <row r="274" spans="14:14" x14ac:dyDescent="0.35">
      <c r="N274"/>
    </row>
    <row r="275" spans="14:14" x14ac:dyDescent="0.35">
      <c r="N275"/>
    </row>
    <row r="276" spans="14:14" x14ac:dyDescent="0.35">
      <c r="N276"/>
    </row>
    <row r="277" spans="14:14" x14ac:dyDescent="0.35">
      <c r="N277"/>
    </row>
    <row r="278" spans="14:14" x14ac:dyDescent="0.35">
      <c r="N278"/>
    </row>
    <row r="279" spans="14:14" x14ac:dyDescent="0.35">
      <c r="N279"/>
    </row>
    <row r="280" spans="14:14" x14ac:dyDescent="0.35">
      <c r="N280"/>
    </row>
    <row r="281" spans="14:14" x14ac:dyDescent="0.35">
      <c r="N281"/>
    </row>
    <row r="282" spans="14:14" x14ac:dyDescent="0.35">
      <c r="N282"/>
    </row>
    <row r="283" spans="14:14" x14ac:dyDescent="0.35">
      <c r="N283"/>
    </row>
    <row r="284" spans="14:14" x14ac:dyDescent="0.35">
      <c r="N284"/>
    </row>
    <row r="285" spans="14:14" x14ac:dyDescent="0.35">
      <c r="N285"/>
    </row>
    <row r="286" spans="14:14" x14ac:dyDescent="0.35">
      <c r="N286"/>
    </row>
    <row r="287" spans="14:14" x14ac:dyDescent="0.35">
      <c r="N287"/>
    </row>
    <row r="288" spans="14:14" x14ac:dyDescent="0.35">
      <c r="N288"/>
    </row>
    <row r="289" spans="14:14" x14ac:dyDescent="0.35">
      <c r="N289"/>
    </row>
    <row r="290" spans="14:14" x14ac:dyDescent="0.35">
      <c r="N290"/>
    </row>
    <row r="291" spans="14:14" x14ac:dyDescent="0.35">
      <c r="N291"/>
    </row>
    <row r="292" spans="14:14" x14ac:dyDescent="0.35">
      <c r="N292"/>
    </row>
    <row r="293" spans="14:14" x14ac:dyDescent="0.35">
      <c r="N293"/>
    </row>
    <row r="294" spans="14:14" x14ac:dyDescent="0.35">
      <c r="N294"/>
    </row>
  </sheetData>
  <mergeCells count="8">
    <mergeCell ref="I120:J120"/>
    <mergeCell ref="I121:J121"/>
    <mergeCell ref="A1:M1"/>
    <mergeCell ref="A2:M2"/>
    <mergeCell ref="L7:L8"/>
    <mergeCell ref="M7:M8"/>
    <mergeCell ref="H114:K114"/>
    <mergeCell ref="H116:K116"/>
  </mergeCells>
  <pageMargins left="1.4960629921259843" right="0.39370078740157483" top="0.74803149606299213" bottom="0.74803149606299213" header="0.31496062992125984" footer="0.31496062992125984"/>
  <pageSetup paperSize="5" scale="80" orientation="landscape" horizontalDpi="4294967293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94"/>
  <sheetViews>
    <sheetView tabSelected="1" topLeftCell="B1" zoomScale="82" zoomScaleNormal="82" workbookViewId="0">
      <pane ySplit="8" topLeftCell="A28" activePane="bottomLeft" state="frozen"/>
      <selection pane="bottomLeft" activeCell="E30" sqref="E30"/>
    </sheetView>
  </sheetViews>
  <sheetFormatPr defaultRowHeight="14.5" x14ac:dyDescent="0.35"/>
  <cols>
    <col min="1" max="1" width="6.453125" customWidth="1"/>
    <col min="2" max="2" width="41.54296875" customWidth="1"/>
    <col min="3" max="3" width="14.81640625" customWidth="1"/>
    <col min="4" max="4" width="13.54296875" customWidth="1"/>
    <col min="5" max="5" width="14.81640625" customWidth="1"/>
    <col min="6" max="6" width="14.54296875" customWidth="1"/>
    <col min="7" max="7" width="7.26953125" customWidth="1"/>
    <col min="8" max="8" width="14.7265625" customWidth="1"/>
    <col min="9" max="9" width="13.81640625" customWidth="1"/>
    <col min="10" max="10" width="14" customWidth="1"/>
    <col min="11" max="11" width="8.1796875" customWidth="1"/>
    <col min="12" max="12" width="10.7265625" customWidth="1"/>
    <col min="14" max="14" width="9.1796875" style="87"/>
    <col min="15" max="15" width="18.7265625" customWidth="1"/>
    <col min="16" max="17" width="9.1796875"/>
  </cols>
  <sheetData>
    <row r="1" spans="1:19" ht="18.75" customHeight="1" x14ac:dyDescent="0.35">
      <c r="A1" s="105" t="s">
        <v>123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88"/>
      <c r="R1" s="1"/>
      <c r="S1" s="1"/>
    </row>
    <row r="2" spans="1:19" ht="18.75" customHeight="1" x14ac:dyDescent="0.35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88"/>
      <c r="R2" s="1"/>
      <c r="S2" s="1"/>
    </row>
    <row r="3" spans="1:19" ht="18.75" customHeight="1" x14ac:dyDescent="0.35">
      <c r="L3" s="6"/>
      <c r="M3" s="6"/>
      <c r="N3" s="6"/>
      <c r="R3" s="1"/>
      <c r="S3" s="1"/>
    </row>
    <row r="4" spans="1:19" ht="18.75" customHeight="1" x14ac:dyDescent="0.35">
      <c r="B4" s="17" t="s">
        <v>1</v>
      </c>
      <c r="C4" s="17" t="s">
        <v>2</v>
      </c>
      <c r="D4" s="17"/>
      <c r="E4" s="17"/>
      <c r="F4" s="17"/>
      <c r="G4" s="17"/>
      <c r="H4" s="17"/>
      <c r="I4" s="17"/>
      <c r="L4" s="6"/>
      <c r="M4" s="6"/>
      <c r="N4" s="6"/>
      <c r="R4" s="1"/>
      <c r="S4" s="1"/>
    </row>
    <row r="5" spans="1:19" ht="18.75" customHeight="1" x14ac:dyDescent="0.35">
      <c r="B5" s="17" t="s">
        <v>3</v>
      </c>
      <c r="C5" s="17" t="s">
        <v>4</v>
      </c>
      <c r="D5" s="17"/>
      <c r="E5" s="17"/>
      <c r="F5" s="17"/>
      <c r="G5" s="17"/>
      <c r="H5" s="17"/>
      <c r="I5" s="17"/>
      <c r="L5" s="6"/>
      <c r="M5" s="6"/>
      <c r="N5" s="6"/>
      <c r="R5" s="1"/>
      <c r="S5" s="1"/>
    </row>
    <row r="6" spans="1:19" ht="18.75" customHeight="1" x14ac:dyDescent="0.35">
      <c r="B6" s="17" t="s">
        <v>5</v>
      </c>
      <c r="C6" s="17" t="s">
        <v>114</v>
      </c>
      <c r="D6" s="17"/>
      <c r="E6" s="17"/>
      <c r="F6" s="17"/>
      <c r="G6" s="17"/>
      <c r="H6" s="17"/>
      <c r="I6" s="17"/>
      <c r="L6" s="8"/>
      <c r="M6" s="8"/>
      <c r="N6" s="6"/>
      <c r="R6" s="1"/>
      <c r="S6" s="1"/>
    </row>
    <row r="7" spans="1:19" ht="18.75" customHeight="1" x14ac:dyDescent="0.35">
      <c r="A7" s="2"/>
      <c r="B7" s="3"/>
      <c r="C7" s="2" t="s">
        <v>6</v>
      </c>
      <c r="D7" s="4"/>
      <c r="E7" s="46" t="s">
        <v>7</v>
      </c>
      <c r="F7" s="46"/>
      <c r="G7" s="46"/>
      <c r="H7" s="4"/>
      <c r="I7" s="46" t="s">
        <v>8</v>
      </c>
      <c r="J7" s="46"/>
      <c r="K7" s="5"/>
      <c r="L7" s="106" t="s">
        <v>9</v>
      </c>
      <c r="M7" s="108" t="s">
        <v>10</v>
      </c>
      <c r="N7" s="81"/>
      <c r="R7" s="1"/>
      <c r="S7" s="1"/>
    </row>
    <row r="8" spans="1:19" ht="18.75" customHeight="1" x14ac:dyDescent="0.35">
      <c r="A8" s="7"/>
      <c r="B8" s="8"/>
      <c r="C8" s="7" t="s">
        <v>11</v>
      </c>
      <c r="D8" s="7" t="s">
        <v>12</v>
      </c>
      <c r="E8" s="7" t="s">
        <v>13</v>
      </c>
      <c r="F8" s="7" t="s">
        <v>14</v>
      </c>
      <c r="G8" s="68" t="s">
        <v>103</v>
      </c>
      <c r="H8" s="7" t="s">
        <v>12</v>
      </c>
      <c r="I8" s="7" t="s">
        <v>13</v>
      </c>
      <c r="J8" s="7" t="s">
        <v>14</v>
      </c>
      <c r="K8" s="68" t="s">
        <v>103</v>
      </c>
      <c r="L8" s="107"/>
      <c r="M8" s="109"/>
      <c r="N8" s="81"/>
      <c r="R8" s="1"/>
      <c r="S8" s="1"/>
    </row>
    <row r="9" spans="1:19" ht="18.75" customHeight="1" x14ac:dyDescent="0.3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4">
        <v>13</v>
      </c>
      <c r="N9" s="45"/>
      <c r="O9" s="82"/>
      <c r="R9" s="1"/>
      <c r="S9" s="1"/>
    </row>
    <row r="10" spans="1:19" ht="18.75" customHeight="1" x14ac:dyDescent="0.35">
      <c r="A10" s="2"/>
      <c r="B10" s="10" t="s">
        <v>15</v>
      </c>
      <c r="C10" s="2"/>
      <c r="D10" s="2"/>
      <c r="E10" s="2"/>
      <c r="F10" s="2"/>
      <c r="G10" s="2"/>
      <c r="H10" s="2"/>
      <c r="I10" s="9"/>
      <c r="J10" s="9"/>
      <c r="K10" s="2"/>
      <c r="L10" s="2"/>
      <c r="M10" s="73"/>
      <c r="N10" s="45"/>
      <c r="R10" s="1"/>
      <c r="S10" s="1"/>
    </row>
    <row r="11" spans="1:19" ht="27.75" customHeight="1" x14ac:dyDescent="0.35">
      <c r="A11" s="9"/>
      <c r="B11" s="92" t="s">
        <v>30</v>
      </c>
      <c r="C11" s="55"/>
      <c r="D11" s="56"/>
      <c r="E11" s="56"/>
      <c r="F11" s="56"/>
      <c r="G11" s="56"/>
      <c r="H11" s="56"/>
      <c r="I11" s="57"/>
      <c r="J11" s="57"/>
      <c r="K11" s="56"/>
      <c r="L11" s="56"/>
      <c r="M11" s="74"/>
      <c r="N11" s="83"/>
      <c r="R11" s="1"/>
      <c r="S11" s="1"/>
    </row>
    <row r="12" spans="1:19" ht="30" customHeight="1" x14ac:dyDescent="0.35">
      <c r="A12" s="67">
        <v>1</v>
      </c>
      <c r="B12" s="24" t="s">
        <v>20</v>
      </c>
      <c r="C12" s="51">
        <f>SUM(C14+C26+C30+C50+C54+C62)</f>
        <v>2319998874</v>
      </c>
      <c r="D12" s="51">
        <f>SUM(D14+D26+D50+D54+D62+D30)</f>
        <v>365514544</v>
      </c>
      <c r="E12" s="51">
        <f>SUM(E14+E26+E54+E62+E30)</f>
        <v>221047748</v>
      </c>
      <c r="F12" s="51">
        <f>D12+E12</f>
        <v>586562292</v>
      </c>
      <c r="G12" s="89">
        <f>F12/C12*100</f>
        <v>25.28286968470313</v>
      </c>
      <c r="H12" s="62">
        <f>D12</f>
        <v>365514544</v>
      </c>
      <c r="I12" s="62">
        <f t="shared" ref="I12:J12" si="0">E12</f>
        <v>221047748</v>
      </c>
      <c r="J12" s="62">
        <f t="shared" si="0"/>
        <v>586562292</v>
      </c>
      <c r="K12" s="63">
        <f>J12/C12*100</f>
        <v>25.28286968470313</v>
      </c>
      <c r="L12" s="63">
        <f>K12</f>
        <v>25.28286968470313</v>
      </c>
      <c r="M12" s="75"/>
      <c r="N12" s="84"/>
      <c r="O12" s="11"/>
      <c r="R12" s="1"/>
      <c r="S12" s="1"/>
    </row>
    <row r="13" spans="1:19" ht="30" customHeight="1" x14ac:dyDescent="0.35">
      <c r="A13" s="9"/>
      <c r="B13" s="47" t="s">
        <v>27</v>
      </c>
      <c r="C13" s="48"/>
      <c r="D13" s="49"/>
      <c r="E13" s="57"/>
      <c r="F13" s="51">
        <f t="shared" ref="F13:F86" si="1">D13+E13</f>
        <v>0</v>
      </c>
      <c r="G13" s="89"/>
      <c r="H13" s="62">
        <f t="shared" ref="H13:H86" si="2">D13</f>
        <v>0</v>
      </c>
      <c r="I13" s="62">
        <f t="shared" ref="I13:I86" si="3">E13</f>
        <v>0</v>
      </c>
      <c r="J13" s="62">
        <f t="shared" ref="J13:J86" si="4">F13</f>
        <v>0</v>
      </c>
      <c r="K13" s="63"/>
      <c r="L13" s="56"/>
      <c r="M13" s="74"/>
      <c r="N13" s="83"/>
      <c r="O13" s="11"/>
      <c r="R13" s="1"/>
      <c r="S13" s="1"/>
    </row>
    <row r="14" spans="1:19" ht="30" customHeight="1" x14ac:dyDescent="0.35">
      <c r="A14" s="9"/>
      <c r="B14" s="25" t="s">
        <v>21</v>
      </c>
      <c r="C14" s="51">
        <f>SUM(C16+C18+C20+C22+C24)</f>
        <v>8600000</v>
      </c>
      <c r="D14" s="51">
        <f t="shared" ref="D14:E14" si="5">SUM(D16+D18+D20+D22)</f>
        <v>1499800</v>
      </c>
      <c r="E14" s="51">
        <f t="shared" si="5"/>
        <v>0</v>
      </c>
      <c r="F14" s="51">
        <f t="shared" si="1"/>
        <v>1499800</v>
      </c>
      <c r="G14" s="89">
        <f t="shared" ref="G14:G86" si="6">F14/C14*100</f>
        <v>17.439534883720931</v>
      </c>
      <c r="H14" s="62">
        <f t="shared" si="2"/>
        <v>1499800</v>
      </c>
      <c r="I14" s="62">
        <f t="shared" si="3"/>
        <v>0</v>
      </c>
      <c r="J14" s="62">
        <f t="shared" si="4"/>
        <v>1499800</v>
      </c>
      <c r="K14" s="63">
        <f t="shared" ref="K14:K88" si="7">J14/C14*100</f>
        <v>17.439534883720931</v>
      </c>
      <c r="L14" s="63"/>
      <c r="M14" s="76"/>
      <c r="N14" s="84"/>
      <c r="O14" s="11">
        <v>259200</v>
      </c>
      <c r="R14" s="1"/>
      <c r="S14" s="1"/>
    </row>
    <row r="15" spans="1:19" ht="30" customHeight="1" x14ac:dyDescent="0.35">
      <c r="A15" s="15"/>
      <c r="B15" s="47" t="s">
        <v>28</v>
      </c>
      <c r="C15" s="49"/>
      <c r="D15" s="49"/>
      <c r="E15" s="57"/>
      <c r="F15" s="93">
        <f t="shared" si="1"/>
        <v>0</v>
      </c>
      <c r="G15" s="94"/>
      <c r="H15" s="57">
        <f t="shared" si="2"/>
        <v>0</v>
      </c>
      <c r="I15" s="57">
        <f t="shared" si="3"/>
        <v>0</v>
      </c>
      <c r="J15" s="57">
        <f t="shared" si="4"/>
        <v>0</v>
      </c>
      <c r="K15" s="58"/>
      <c r="L15" s="56"/>
      <c r="M15" s="74"/>
      <c r="N15" s="83"/>
      <c r="O15" s="11">
        <v>126400</v>
      </c>
      <c r="R15" s="95"/>
      <c r="S15" s="95"/>
    </row>
    <row r="16" spans="1:19" ht="30" customHeight="1" x14ac:dyDescent="0.35">
      <c r="A16" s="15"/>
      <c r="B16" s="71" t="s">
        <v>105</v>
      </c>
      <c r="C16" s="52">
        <v>5000000</v>
      </c>
      <c r="D16" s="52">
        <f>'POK MARET 2022 (3)'!F16</f>
        <v>0</v>
      </c>
      <c r="E16" s="52">
        <v>0</v>
      </c>
      <c r="F16" s="93">
        <f t="shared" si="1"/>
        <v>0</v>
      </c>
      <c r="G16" s="94">
        <f t="shared" si="6"/>
        <v>0</v>
      </c>
      <c r="H16" s="57">
        <f t="shared" si="2"/>
        <v>0</v>
      </c>
      <c r="I16" s="57">
        <f t="shared" si="3"/>
        <v>0</v>
      </c>
      <c r="J16" s="57">
        <f t="shared" si="4"/>
        <v>0</v>
      </c>
      <c r="K16" s="58">
        <f t="shared" si="7"/>
        <v>0</v>
      </c>
      <c r="L16" s="58"/>
      <c r="M16" s="76"/>
      <c r="N16" s="84"/>
      <c r="O16" s="11">
        <v>100000</v>
      </c>
      <c r="R16" s="95"/>
      <c r="S16" s="95"/>
    </row>
    <row r="17" spans="1:19" ht="30" customHeight="1" x14ac:dyDescent="0.35">
      <c r="A17" s="15"/>
      <c r="B17" s="72" t="s">
        <v>29</v>
      </c>
      <c r="C17" s="52"/>
      <c r="D17" s="49"/>
      <c r="E17" s="49"/>
      <c r="F17" s="93">
        <f t="shared" si="1"/>
        <v>0</v>
      </c>
      <c r="G17" s="94"/>
      <c r="H17" s="57">
        <f t="shared" si="2"/>
        <v>0</v>
      </c>
      <c r="I17" s="57">
        <f t="shared" si="3"/>
        <v>0</v>
      </c>
      <c r="J17" s="57">
        <f t="shared" si="4"/>
        <v>0</v>
      </c>
      <c r="K17" s="58"/>
      <c r="L17" s="56"/>
      <c r="M17" s="74"/>
      <c r="N17" s="83"/>
      <c r="O17" s="11">
        <f>SUM(O14:O16)</f>
        <v>485600</v>
      </c>
      <c r="R17" s="95"/>
      <c r="S17" s="95"/>
    </row>
    <row r="18" spans="1:19" ht="30" customHeight="1" x14ac:dyDescent="0.35">
      <c r="A18" s="15"/>
      <c r="B18" s="26" t="s">
        <v>22</v>
      </c>
      <c r="C18" s="52">
        <v>900000</v>
      </c>
      <c r="D18" s="52">
        <f>'POK MARET 2022 (3)'!F18</f>
        <v>485600</v>
      </c>
      <c r="E18" s="52">
        <v>0</v>
      </c>
      <c r="F18" s="93">
        <f t="shared" si="1"/>
        <v>485600</v>
      </c>
      <c r="G18" s="94">
        <f t="shared" si="6"/>
        <v>53.955555555555556</v>
      </c>
      <c r="H18" s="57">
        <f t="shared" si="2"/>
        <v>485600</v>
      </c>
      <c r="I18" s="57">
        <f t="shared" si="3"/>
        <v>0</v>
      </c>
      <c r="J18" s="57">
        <f t="shared" si="4"/>
        <v>485600</v>
      </c>
      <c r="K18" s="58">
        <f t="shared" si="7"/>
        <v>53.955555555555556</v>
      </c>
      <c r="L18" s="58"/>
      <c r="M18" s="76"/>
      <c r="N18" s="84"/>
      <c r="O18" s="11"/>
      <c r="R18" s="95"/>
      <c r="S18" s="95"/>
    </row>
    <row r="19" spans="1:19" ht="30" customHeight="1" x14ac:dyDescent="0.35">
      <c r="A19" s="15"/>
      <c r="B19" s="47" t="s">
        <v>31</v>
      </c>
      <c r="C19" s="53"/>
      <c r="D19" s="49"/>
      <c r="E19" s="49"/>
      <c r="F19" s="93">
        <f t="shared" si="1"/>
        <v>0</v>
      </c>
      <c r="G19" s="94"/>
      <c r="H19" s="57">
        <f t="shared" si="2"/>
        <v>0</v>
      </c>
      <c r="I19" s="57">
        <f t="shared" si="3"/>
        <v>0</v>
      </c>
      <c r="J19" s="57">
        <f t="shared" si="4"/>
        <v>0</v>
      </c>
      <c r="K19" s="58"/>
      <c r="L19" s="56"/>
      <c r="M19" s="74"/>
      <c r="N19" s="83"/>
      <c r="O19" s="11"/>
      <c r="R19" s="95"/>
      <c r="S19" s="95"/>
    </row>
    <row r="20" spans="1:19" ht="30" customHeight="1" x14ac:dyDescent="0.35">
      <c r="A20" s="15"/>
      <c r="B20" s="26" t="s">
        <v>23</v>
      </c>
      <c r="C20" s="52">
        <v>900000</v>
      </c>
      <c r="D20" s="52">
        <v>553800</v>
      </c>
      <c r="E20" s="52">
        <v>0</v>
      </c>
      <c r="F20" s="93">
        <f t="shared" si="1"/>
        <v>553800</v>
      </c>
      <c r="G20" s="94">
        <f t="shared" si="6"/>
        <v>61.533333333333331</v>
      </c>
      <c r="H20" s="57">
        <f t="shared" si="2"/>
        <v>553800</v>
      </c>
      <c r="I20" s="57">
        <f t="shared" si="3"/>
        <v>0</v>
      </c>
      <c r="J20" s="57">
        <f t="shared" si="4"/>
        <v>553800</v>
      </c>
      <c r="K20" s="58">
        <f t="shared" si="7"/>
        <v>61.533333333333331</v>
      </c>
      <c r="L20" s="58"/>
      <c r="M20" s="76"/>
      <c r="N20" s="84"/>
      <c r="O20" s="11"/>
      <c r="R20" s="95"/>
      <c r="S20" s="95"/>
    </row>
    <row r="21" spans="1:19" ht="30" customHeight="1" x14ac:dyDescent="0.35">
      <c r="A21" s="15"/>
      <c r="B21" s="47" t="s">
        <v>32</v>
      </c>
      <c r="C21" s="52"/>
      <c r="D21" s="49"/>
      <c r="E21" s="49"/>
      <c r="F21" s="93">
        <f t="shared" si="1"/>
        <v>0</v>
      </c>
      <c r="G21" s="94"/>
      <c r="H21" s="57">
        <f t="shared" si="2"/>
        <v>0</v>
      </c>
      <c r="I21" s="57">
        <f t="shared" si="3"/>
        <v>0</v>
      </c>
      <c r="J21" s="57">
        <f t="shared" si="4"/>
        <v>0</v>
      </c>
      <c r="K21" s="58"/>
      <c r="L21" s="56"/>
      <c r="M21" s="74"/>
      <c r="N21" s="83"/>
      <c r="O21" s="11"/>
      <c r="R21" s="95"/>
      <c r="S21" s="95"/>
    </row>
    <row r="22" spans="1:19" ht="30" customHeight="1" x14ac:dyDescent="0.35">
      <c r="A22" s="15"/>
      <c r="B22" s="27" t="s">
        <v>24</v>
      </c>
      <c r="C22" s="52">
        <v>900000</v>
      </c>
      <c r="D22" s="53">
        <v>460400</v>
      </c>
      <c r="E22" s="53">
        <v>0</v>
      </c>
      <c r="F22" s="93">
        <f t="shared" si="1"/>
        <v>460400</v>
      </c>
      <c r="G22" s="94">
        <f t="shared" si="6"/>
        <v>51.155555555555551</v>
      </c>
      <c r="H22" s="57">
        <f t="shared" si="2"/>
        <v>460400</v>
      </c>
      <c r="I22" s="57">
        <f t="shared" si="3"/>
        <v>0</v>
      </c>
      <c r="J22" s="57">
        <f t="shared" si="4"/>
        <v>460400</v>
      </c>
      <c r="K22" s="58">
        <f t="shared" si="7"/>
        <v>51.155555555555551</v>
      </c>
      <c r="L22" s="58"/>
      <c r="M22" s="76"/>
      <c r="N22" s="84"/>
      <c r="O22" s="11"/>
      <c r="R22" s="95"/>
      <c r="S22" s="95"/>
    </row>
    <row r="23" spans="1:19" ht="30" customHeight="1" x14ac:dyDescent="0.35">
      <c r="A23" s="15"/>
      <c r="B23" s="47" t="s">
        <v>117</v>
      </c>
      <c r="C23" s="52"/>
      <c r="D23" s="53"/>
      <c r="E23" s="53"/>
      <c r="F23" s="93"/>
      <c r="G23" s="94"/>
      <c r="H23" s="57"/>
      <c r="I23" s="57"/>
      <c r="J23" s="57"/>
      <c r="K23" s="58"/>
      <c r="L23" s="58"/>
      <c r="M23" s="76"/>
      <c r="N23" s="84"/>
      <c r="O23" s="11"/>
      <c r="R23" s="95"/>
      <c r="S23" s="95"/>
    </row>
    <row r="24" spans="1:19" ht="30" customHeight="1" x14ac:dyDescent="0.35">
      <c r="A24" s="15"/>
      <c r="B24" s="27" t="s">
        <v>116</v>
      </c>
      <c r="C24" s="52">
        <v>900000</v>
      </c>
      <c r="D24" s="53">
        <v>0</v>
      </c>
      <c r="E24" s="53">
        <v>0</v>
      </c>
      <c r="F24" s="93">
        <f>D24+E24</f>
        <v>0</v>
      </c>
      <c r="G24" s="94">
        <f t="shared" si="6"/>
        <v>0</v>
      </c>
      <c r="H24" s="57">
        <v>0</v>
      </c>
      <c r="I24" s="57">
        <v>0</v>
      </c>
      <c r="J24" s="57">
        <f>H24+I24</f>
        <v>0</v>
      </c>
      <c r="K24" s="58">
        <f t="shared" si="7"/>
        <v>0</v>
      </c>
      <c r="L24" s="58"/>
      <c r="M24" s="76"/>
      <c r="N24" s="84"/>
      <c r="O24" s="11"/>
      <c r="R24" s="95"/>
      <c r="S24" s="95"/>
    </row>
    <row r="25" spans="1:19" ht="30" customHeight="1" x14ac:dyDescent="0.35">
      <c r="A25" s="15"/>
      <c r="B25" s="47" t="s">
        <v>33</v>
      </c>
      <c r="C25" s="53"/>
      <c r="D25" s="49"/>
      <c r="E25" s="49"/>
      <c r="F25" s="93"/>
      <c r="G25" s="94"/>
      <c r="H25" s="57"/>
      <c r="I25" s="57"/>
      <c r="J25" s="57"/>
      <c r="K25" s="58"/>
      <c r="L25" s="56"/>
      <c r="M25" s="74"/>
      <c r="N25" s="83"/>
      <c r="O25" s="11"/>
      <c r="R25" s="95"/>
      <c r="S25" s="95"/>
    </row>
    <row r="26" spans="1:19" s="1" customFormat="1" ht="30" customHeight="1" x14ac:dyDescent="0.35">
      <c r="A26" s="9"/>
      <c r="B26" s="28" t="s">
        <v>25</v>
      </c>
      <c r="C26" s="64">
        <f>SUM(C28)</f>
        <v>1857341374</v>
      </c>
      <c r="D26" s="44">
        <f>D28</f>
        <v>284800081</v>
      </c>
      <c r="E26" s="44">
        <f t="shared" ref="E26" si="8">E28</f>
        <v>221047748</v>
      </c>
      <c r="F26" s="51">
        <f t="shared" si="1"/>
        <v>505847829</v>
      </c>
      <c r="G26" s="89">
        <f t="shared" si="6"/>
        <v>27.235048768153913</v>
      </c>
      <c r="H26" s="62">
        <f t="shared" si="2"/>
        <v>284800081</v>
      </c>
      <c r="I26" s="62">
        <f t="shared" si="3"/>
        <v>221047748</v>
      </c>
      <c r="J26" s="62">
        <f t="shared" si="4"/>
        <v>505847829</v>
      </c>
      <c r="K26" s="63">
        <f t="shared" si="7"/>
        <v>27.235048768153913</v>
      </c>
      <c r="L26" s="63"/>
      <c r="M26" s="75"/>
      <c r="N26" s="84"/>
      <c r="O26" s="11"/>
      <c r="P26"/>
      <c r="Q26"/>
    </row>
    <row r="27" spans="1:19" s="1" customFormat="1" ht="30" customHeight="1" x14ac:dyDescent="0.35">
      <c r="A27" s="9"/>
      <c r="B27" s="47" t="s">
        <v>34</v>
      </c>
      <c r="C27" s="54"/>
      <c r="D27" s="49"/>
      <c r="E27" s="49"/>
      <c r="F27" s="51"/>
      <c r="G27" s="89"/>
      <c r="H27" s="62"/>
      <c r="I27" s="62"/>
      <c r="J27" s="62"/>
      <c r="K27" s="63"/>
      <c r="L27" s="56"/>
      <c r="M27" s="74"/>
      <c r="N27" s="83"/>
      <c r="O27" s="11"/>
      <c r="P27"/>
      <c r="Q27"/>
    </row>
    <row r="28" spans="1:19" s="95" customFormat="1" ht="30" customHeight="1" x14ac:dyDescent="0.35">
      <c r="A28" s="15"/>
      <c r="B28" s="29" t="s">
        <v>26</v>
      </c>
      <c r="C28" s="50">
        <v>1857341374</v>
      </c>
      <c r="D28" s="52">
        <v>284800081</v>
      </c>
      <c r="E28" s="52">
        <v>221047748</v>
      </c>
      <c r="F28" s="93">
        <f t="shared" si="1"/>
        <v>505847829</v>
      </c>
      <c r="G28" s="94">
        <f t="shared" si="6"/>
        <v>27.235048768153913</v>
      </c>
      <c r="H28" s="57">
        <f t="shared" si="2"/>
        <v>284800081</v>
      </c>
      <c r="I28" s="57">
        <f t="shared" si="3"/>
        <v>221047748</v>
      </c>
      <c r="J28" s="57">
        <f t="shared" si="4"/>
        <v>505847829</v>
      </c>
      <c r="K28" s="58">
        <f t="shared" si="7"/>
        <v>27.235048768153913</v>
      </c>
      <c r="L28" s="58"/>
      <c r="M28" s="76"/>
      <c r="N28" s="84"/>
      <c r="O28" s="11"/>
      <c r="P28"/>
      <c r="Q28"/>
    </row>
    <row r="29" spans="1:19" s="1" customFormat="1" ht="30" customHeight="1" x14ac:dyDescent="0.35">
      <c r="A29" s="9"/>
      <c r="B29" s="47" t="s">
        <v>68</v>
      </c>
      <c r="C29" s="48"/>
      <c r="D29" s="49"/>
      <c r="E29" s="49"/>
      <c r="F29" s="51"/>
      <c r="G29" s="89"/>
      <c r="H29" s="62"/>
      <c r="I29" s="62"/>
      <c r="J29" s="62"/>
      <c r="K29" s="58"/>
      <c r="L29" s="56"/>
      <c r="M29" s="74"/>
      <c r="N29" s="83"/>
      <c r="O29" s="11"/>
      <c r="P29"/>
      <c r="Q29"/>
    </row>
    <row r="30" spans="1:19" s="1" customFormat="1" ht="30" customHeight="1" x14ac:dyDescent="0.35">
      <c r="A30" s="9"/>
      <c r="B30" s="30" t="s">
        <v>35</v>
      </c>
      <c r="C30" s="44">
        <f>SUM(C32+C34+C36+C38+C40+C42+C44+C46+C48)</f>
        <v>52510000</v>
      </c>
      <c r="D30" s="44">
        <f>SUM(D32+D34+D36+D38+D40+D42+D44+D46)</f>
        <v>6563300</v>
      </c>
      <c r="E30" s="44">
        <f>SUM(E32+E34+E36+E38+E40+E42+E44+E46)</f>
        <v>0</v>
      </c>
      <c r="F30" s="51">
        <f t="shared" si="1"/>
        <v>6563300</v>
      </c>
      <c r="G30" s="89">
        <f t="shared" si="6"/>
        <v>12.499143020377071</v>
      </c>
      <c r="H30" s="62">
        <f t="shared" si="2"/>
        <v>6563300</v>
      </c>
      <c r="I30" s="62">
        <f t="shared" si="3"/>
        <v>0</v>
      </c>
      <c r="J30" s="62">
        <f t="shared" si="4"/>
        <v>6563300</v>
      </c>
      <c r="K30" s="58">
        <f t="shared" si="7"/>
        <v>12.499143020377071</v>
      </c>
      <c r="L30" s="60"/>
      <c r="M30" s="77"/>
      <c r="N30" s="85"/>
      <c r="O30" s="11"/>
      <c r="P30"/>
      <c r="Q30"/>
    </row>
    <row r="31" spans="1:19" s="1" customFormat="1" ht="30" customHeight="1" x14ac:dyDescent="0.35">
      <c r="A31" s="9"/>
      <c r="B31" s="47" t="s">
        <v>69</v>
      </c>
      <c r="C31" s="48"/>
      <c r="D31" s="49"/>
      <c r="E31" s="49"/>
      <c r="F31" s="51"/>
      <c r="G31" s="89"/>
      <c r="H31" s="62"/>
      <c r="I31" s="62"/>
      <c r="J31" s="62"/>
      <c r="K31" s="58"/>
      <c r="L31" s="60"/>
      <c r="M31" s="77"/>
      <c r="N31" s="85"/>
      <c r="O31" s="11"/>
      <c r="P31"/>
      <c r="Q31"/>
    </row>
    <row r="32" spans="1:19" s="95" customFormat="1" ht="30" customHeight="1" x14ac:dyDescent="0.35">
      <c r="A32" s="15"/>
      <c r="B32" s="31" t="s">
        <v>36</v>
      </c>
      <c r="C32" s="38">
        <v>2000000</v>
      </c>
      <c r="D32" s="52">
        <v>0</v>
      </c>
      <c r="E32" s="52">
        <v>0</v>
      </c>
      <c r="F32" s="93">
        <f t="shared" si="1"/>
        <v>0</v>
      </c>
      <c r="G32" s="94">
        <f t="shared" si="6"/>
        <v>0</v>
      </c>
      <c r="H32" s="57">
        <f t="shared" si="2"/>
        <v>0</v>
      </c>
      <c r="I32" s="57">
        <f t="shared" si="3"/>
        <v>0</v>
      </c>
      <c r="J32" s="57">
        <f t="shared" si="4"/>
        <v>0</v>
      </c>
      <c r="K32" s="58">
        <f t="shared" si="7"/>
        <v>0</v>
      </c>
      <c r="L32" s="60"/>
      <c r="M32" s="77"/>
      <c r="N32" s="85"/>
      <c r="O32" s="11"/>
      <c r="P32"/>
      <c r="Q32"/>
    </row>
    <row r="33" spans="1:17" s="95" customFormat="1" ht="30" customHeight="1" x14ac:dyDescent="0.35">
      <c r="A33" s="15"/>
      <c r="B33" s="47" t="s">
        <v>110</v>
      </c>
      <c r="C33" s="38"/>
      <c r="D33" s="49"/>
      <c r="E33" s="49"/>
      <c r="F33" s="93"/>
      <c r="G33" s="94"/>
      <c r="H33" s="57"/>
      <c r="I33" s="57"/>
      <c r="J33" s="57"/>
      <c r="K33" s="58"/>
      <c r="L33" s="60"/>
      <c r="M33" s="77"/>
      <c r="N33" s="85"/>
      <c r="O33" s="11"/>
      <c r="P33"/>
      <c r="Q33"/>
    </row>
    <row r="34" spans="1:17" s="95" customFormat="1" ht="30" customHeight="1" x14ac:dyDescent="0.35">
      <c r="A34" s="15"/>
      <c r="B34" s="32" t="s">
        <v>104</v>
      </c>
      <c r="C34" s="39">
        <v>4120000</v>
      </c>
      <c r="D34" s="52">
        <v>568800</v>
      </c>
      <c r="E34" s="52">
        <v>0</v>
      </c>
      <c r="F34" s="93">
        <f t="shared" si="1"/>
        <v>568800</v>
      </c>
      <c r="G34" s="94">
        <f t="shared" si="6"/>
        <v>13.805825242718447</v>
      </c>
      <c r="H34" s="57">
        <f t="shared" si="2"/>
        <v>568800</v>
      </c>
      <c r="I34" s="57">
        <f t="shared" si="3"/>
        <v>0</v>
      </c>
      <c r="J34" s="57">
        <f t="shared" si="4"/>
        <v>568800</v>
      </c>
      <c r="K34" s="58">
        <f t="shared" si="7"/>
        <v>13.805825242718447</v>
      </c>
      <c r="L34" s="60"/>
      <c r="M34" s="77"/>
      <c r="N34" s="85"/>
      <c r="O34" s="11"/>
      <c r="P34"/>
      <c r="Q34"/>
    </row>
    <row r="35" spans="1:17" s="95" customFormat="1" ht="30" customHeight="1" x14ac:dyDescent="0.35">
      <c r="A35" s="15"/>
      <c r="B35" s="47" t="s">
        <v>70</v>
      </c>
      <c r="C35" s="39"/>
      <c r="D35" s="59"/>
      <c r="E35" s="52"/>
      <c r="F35" s="93"/>
      <c r="G35" s="94"/>
      <c r="H35" s="57"/>
      <c r="I35" s="57"/>
      <c r="J35" s="57"/>
      <c r="K35" s="58"/>
      <c r="L35" s="60"/>
      <c r="M35" s="77"/>
      <c r="N35" s="85"/>
      <c r="O35" s="11"/>
      <c r="P35"/>
      <c r="Q35"/>
    </row>
    <row r="36" spans="1:17" s="95" customFormat="1" ht="30" customHeight="1" x14ac:dyDescent="0.35">
      <c r="A36" s="15"/>
      <c r="B36" s="32" t="s">
        <v>106</v>
      </c>
      <c r="C36" s="39">
        <v>2000000</v>
      </c>
      <c r="D36" s="59">
        <v>784500</v>
      </c>
      <c r="E36" s="52">
        <v>0</v>
      </c>
      <c r="F36" s="93">
        <f t="shared" si="1"/>
        <v>784500</v>
      </c>
      <c r="G36" s="94">
        <f t="shared" si="6"/>
        <v>39.225000000000001</v>
      </c>
      <c r="H36" s="57">
        <f t="shared" si="2"/>
        <v>784500</v>
      </c>
      <c r="I36" s="57">
        <f t="shared" si="3"/>
        <v>0</v>
      </c>
      <c r="J36" s="57">
        <f t="shared" si="4"/>
        <v>784500</v>
      </c>
      <c r="K36" s="58">
        <f t="shared" si="7"/>
        <v>39.225000000000001</v>
      </c>
      <c r="L36" s="60"/>
      <c r="M36" s="77"/>
      <c r="N36" s="85"/>
      <c r="O36" s="11"/>
      <c r="P36"/>
      <c r="Q36"/>
    </row>
    <row r="37" spans="1:17" s="95" customFormat="1" ht="30" customHeight="1" x14ac:dyDescent="0.35">
      <c r="A37" s="15"/>
      <c r="B37" s="47" t="s">
        <v>71</v>
      </c>
      <c r="C37" s="39"/>
      <c r="D37" s="49"/>
      <c r="E37" s="49"/>
      <c r="F37" s="93"/>
      <c r="G37" s="94"/>
      <c r="H37" s="57"/>
      <c r="I37" s="57"/>
      <c r="J37" s="57"/>
      <c r="K37" s="58"/>
      <c r="L37" s="60"/>
      <c r="M37" s="77"/>
      <c r="N37" s="85"/>
      <c r="O37" s="11"/>
      <c r="P37"/>
      <c r="Q37"/>
    </row>
    <row r="38" spans="1:17" s="95" customFormat="1" ht="30" customHeight="1" x14ac:dyDescent="0.35">
      <c r="A38" s="15"/>
      <c r="B38" s="32" t="s">
        <v>17</v>
      </c>
      <c r="C38" s="39">
        <v>10980000</v>
      </c>
      <c r="D38" s="52">
        <v>1745000</v>
      </c>
      <c r="E38" s="52">
        <v>0</v>
      </c>
      <c r="F38" s="93">
        <f t="shared" si="1"/>
        <v>1745000</v>
      </c>
      <c r="G38" s="94">
        <f t="shared" si="6"/>
        <v>15.892531876138433</v>
      </c>
      <c r="H38" s="57">
        <f t="shared" si="2"/>
        <v>1745000</v>
      </c>
      <c r="I38" s="57">
        <f t="shared" si="3"/>
        <v>0</v>
      </c>
      <c r="J38" s="57">
        <f t="shared" si="4"/>
        <v>1745000</v>
      </c>
      <c r="K38" s="58">
        <f t="shared" si="7"/>
        <v>15.892531876138433</v>
      </c>
      <c r="L38" s="60"/>
      <c r="M38" s="77"/>
      <c r="N38" s="85"/>
      <c r="O38" s="11"/>
      <c r="P38"/>
      <c r="Q38"/>
    </row>
    <row r="39" spans="1:17" s="95" customFormat="1" ht="30" customHeight="1" x14ac:dyDescent="0.35">
      <c r="A39" s="15"/>
      <c r="B39" s="47" t="s">
        <v>72</v>
      </c>
      <c r="C39" s="39"/>
      <c r="D39" s="49"/>
      <c r="E39" s="49"/>
      <c r="F39" s="93"/>
      <c r="G39" s="94"/>
      <c r="H39" s="57"/>
      <c r="I39" s="57"/>
      <c r="J39" s="57"/>
      <c r="K39" s="58"/>
      <c r="L39" s="60"/>
      <c r="M39" s="77"/>
      <c r="N39" s="85"/>
      <c r="O39" s="11"/>
      <c r="P39"/>
      <c r="Q39"/>
    </row>
    <row r="40" spans="1:17" s="95" customFormat="1" ht="30" customHeight="1" x14ac:dyDescent="0.35">
      <c r="A40" s="15"/>
      <c r="B40" s="32" t="s">
        <v>37</v>
      </c>
      <c r="C40" s="39">
        <v>7500000</v>
      </c>
      <c r="D40" s="52">
        <v>105000</v>
      </c>
      <c r="E40" s="52">
        <v>0</v>
      </c>
      <c r="F40" s="93">
        <f t="shared" si="1"/>
        <v>105000</v>
      </c>
      <c r="G40" s="94">
        <f t="shared" si="6"/>
        <v>1.4000000000000001</v>
      </c>
      <c r="H40" s="57">
        <f t="shared" si="2"/>
        <v>105000</v>
      </c>
      <c r="I40" s="57">
        <f t="shared" si="3"/>
        <v>0</v>
      </c>
      <c r="J40" s="57">
        <f t="shared" si="4"/>
        <v>105000</v>
      </c>
      <c r="K40" s="58">
        <f t="shared" si="7"/>
        <v>1.4000000000000001</v>
      </c>
      <c r="L40" s="60"/>
      <c r="M40" s="77"/>
      <c r="N40" s="85"/>
      <c r="O40" s="11"/>
      <c r="P40"/>
      <c r="Q40"/>
    </row>
    <row r="41" spans="1:17" s="95" customFormat="1" ht="30" customHeight="1" x14ac:dyDescent="0.35">
      <c r="A41" s="15"/>
      <c r="B41" s="47" t="s">
        <v>73</v>
      </c>
      <c r="C41" s="39"/>
      <c r="D41" s="49"/>
      <c r="E41" s="49"/>
      <c r="F41" s="93"/>
      <c r="G41" s="94"/>
      <c r="H41" s="57"/>
      <c r="I41" s="57"/>
      <c r="J41" s="57"/>
      <c r="K41" s="58"/>
      <c r="L41" s="60"/>
      <c r="M41" s="77"/>
      <c r="N41" s="85"/>
      <c r="O41" s="11"/>
      <c r="P41"/>
      <c r="Q41"/>
    </row>
    <row r="42" spans="1:17" s="95" customFormat="1" ht="30" customHeight="1" x14ac:dyDescent="0.35">
      <c r="A42" s="15"/>
      <c r="B42" s="33" t="s">
        <v>38</v>
      </c>
      <c r="C42" s="39">
        <v>2280000</v>
      </c>
      <c r="D42" s="52">
        <v>320000</v>
      </c>
      <c r="E42" s="52"/>
      <c r="F42" s="93">
        <f t="shared" si="1"/>
        <v>320000</v>
      </c>
      <c r="G42" s="94">
        <f t="shared" si="6"/>
        <v>14.035087719298245</v>
      </c>
      <c r="H42" s="57">
        <f t="shared" si="2"/>
        <v>320000</v>
      </c>
      <c r="I42" s="57">
        <f t="shared" si="3"/>
        <v>0</v>
      </c>
      <c r="J42" s="57">
        <f t="shared" si="4"/>
        <v>320000</v>
      </c>
      <c r="K42" s="58">
        <f t="shared" si="7"/>
        <v>14.035087719298245</v>
      </c>
      <c r="L42" s="60"/>
      <c r="M42" s="77"/>
      <c r="N42" s="85"/>
      <c r="O42" s="11"/>
      <c r="P42"/>
      <c r="Q42"/>
    </row>
    <row r="43" spans="1:17" s="95" customFormat="1" ht="30" customHeight="1" x14ac:dyDescent="0.35">
      <c r="A43" s="15"/>
      <c r="B43" s="47" t="s">
        <v>74</v>
      </c>
      <c r="C43" s="39"/>
      <c r="D43" s="49"/>
      <c r="E43" s="49"/>
      <c r="F43" s="93"/>
      <c r="G43" s="94"/>
      <c r="H43" s="57"/>
      <c r="I43" s="57"/>
      <c r="J43" s="57"/>
      <c r="K43" s="58"/>
      <c r="L43" s="60"/>
      <c r="M43" s="77"/>
      <c r="N43" s="85"/>
      <c r="O43" s="11"/>
      <c r="P43"/>
      <c r="Q43"/>
    </row>
    <row r="44" spans="1:17" s="95" customFormat="1" ht="30" customHeight="1" x14ac:dyDescent="0.35">
      <c r="A44" s="15"/>
      <c r="B44" s="32" t="s">
        <v>39</v>
      </c>
      <c r="C44" s="39">
        <v>11200000</v>
      </c>
      <c r="D44" s="52">
        <v>2720000</v>
      </c>
      <c r="E44" s="52">
        <v>0</v>
      </c>
      <c r="F44" s="93">
        <f t="shared" si="1"/>
        <v>2720000</v>
      </c>
      <c r="G44" s="94">
        <f t="shared" si="6"/>
        <v>24.285714285714285</v>
      </c>
      <c r="H44" s="57">
        <f t="shared" si="2"/>
        <v>2720000</v>
      </c>
      <c r="I44" s="57">
        <f t="shared" si="3"/>
        <v>0</v>
      </c>
      <c r="J44" s="57">
        <f t="shared" si="4"/>
        <v>2720000</v>
      </c>
      <c r="K44" s="58">
        <f t="shared" si="7"/>
        <v>24.285714285714285</v>
      </c>
      <c r="L44" s="60"/>
      <c r="M44" s="77"/>
      <c r="N44" s="85"/>
      <c r="O44" s="11"/>
      <c r="P44"/>
      <c r="Q44"/>
    </row>
    <row r="45" spans="1:17" s="95" customFormat="1" ht="30" customHeight="1" x14ac:dyDescent="0.35">
      <c r="A45" s="15"/>
      <c r="B45" s="47" t="s">
        <v>75</v>
      </c>
      <c r="C45" s="39"/>
      <c r="D45" s="49"/>
      <c r="E45" s="49"/>
      <c r="F45" s="93"/>
      <c r="G45" s="94"/>
      <c r="H45" s="57"/>
      <c r="I45" s="57"/>
      <c r="J45" s="57"/>
      <c r="K45" s="58"/>
      <c r="L45" s="60"/>
      <c r="M45" s="77"/>
      <c r="N45" s="85"/>
      <c r="O45" s="11"/>
      <c r="P45"/>
      <c r="Q45"/>
    </row>
    <row r="46" spans="1:17" s="95" customFormat="1" ht="30" customHeight="1" x14ac:dyDescent="0.35">
      <c r="A46" s="15"/>
      <c r="B46" s="33" t="s">
        <v>40</v>
      </c>
      <c r="C46" s="39">
        <v>10800000</v>
      </c>
      <c r="D46" s="59">
        <v>320000</v>
      </c>
      <c r="E46" s="59">
        <v>0</v>
      </c>
      <c r="F46" s="93">
        <f t="shared" si="1"/>
        <v>320000</v>
      </c>
      <c r="G46" s="94">
        <f t="shared" si="6"/>
        <v>2.9629629629629632</v>
      </c>
      <c r="H46" s="57">
        <f t="shared" si="2"/>
        <v>320000</v>
      </c>
      <c r="I46" s="57">
        <f t="shared" si="3"/>
        <v>0</v>
      </c>
      <c r="J46" s="57">
        <f t="shared" si="4"/>
        <v>320000</v>
      </c>
      <c r="K46" s="58">
        <f t="shared" si="7"/>
        <v>2.9629629629629632</v>
      </c>
      <c r="L46" s="56"/>
      <c r="M46" s="74"/>
      <c r="N46" s="83"/>
      <c r="O46" s="11"/>
      <c r="P46"/>
      <c r="Q46"/>
    </row>
    <row r="47" spans="1:17" s="95" customFormat="1" ht="30" customHeight="1" x14ac:dyDescent="0.35">
      <c r="A47" s="15"/>
      <c r="B47" s="47" t="s">
        <v>118</v>
      </c>
      <c r="C47" s="39"/>
      <c r="D47" s="59"/>
      <c r="E47" s="59"/>
      <c r="F47" s="93"/>
      <c r="G47" s="94"/>
      <c r="H47" s="57"/>
      <c r="I47" s="57"/>
      <c r="J47" s="57"/>
      <c r="K47" s="58"/>
      <c r="L47" s="56"/>
      <c r="M47" s="74"/>
      <c r="N47" s="83"/>
      <c r="O47" s="11"/>
      <c r="P47"/>
      <c r="Q47"/>
    </row>
    <row r="48" spans="1:17" s="95" customFormat="1" ht="30" customHeight="1" x14ac:dyDescent="0.35">
      <c r="A48" s="15"/>
      <c r="B48" s="33" t="s">
        <v>119</v>
      </c>
      <c r="C48" s="39">
        <v>1630000</v>
      </c>
      <c r="D48" s="59">
        <v>0</v>
      </c>
      <c r="E48" s="59"/>
      <c r="F48" s="93">
        <f>D48+E48</f>
        <v>0</v>
      </c>
      <c r="G48" s="94">
        <f t="shared" si="6"/>
        <v>0</v>
      </c>
      <c r="H48" s="57">
        <f t="shared" ref="H48" si="9">D48</f>
        <v>0</v>
      </c>
      <c r="I48" s="57">
        <f t="shared" ref="I48" si="10">E48</f>
        <v>0</v>
      </c>
      <c r="J48" s="57">
        <f t="shared" ref="J48" si="11">F48</f>
        <v>0</v>
      </c>
      <c r="K48" s="58">
        <f t="shared" ref="K48" si="12">J48/C48*100</f>
        <v>0</v>
      </c>
      <c r="L48" s="56"/>
      <c r="M48" s="74"/>
      <c r="N48" s="83"/>
      <c r="O48" s="11"/>
      <c r="P48"/>
      <c r="Q48"/>
    </row>
    <row r="49" spans="1:17" s="95" customFormat="1" ht="30" customHeight="1" x14ac:dyDescent="0.35">
      <c r="A49" s="15"/>
      <c r="B49" s="92" t="s">
        <v>111</v>
      </c>
      <c r="C49" s="38"/>
      <c r="D49" s="52"/>
      <c r="E49" s="52"/>
      <c r="F49" s="93"/>
      <c r="G49" s="94"/>
      <c r="H49" s="57"/>
      <c r="I49" s="57"/>
      <c r="J49" s="57"/>
      <c r="K49" s="58"/>
      <c r="L49" s="56"/>
      <c r="M49" s="74"/>
      <c r="N49" s="83"/>
      <c r="O49" s="11"/>
      <c r="P49"/>
      <c r="Q49"/>
    </row>
    <row r="50" spans="1:17" s="95" customFormat="1" ht="30" customHeight="1" x14ac:dyDescent="0.35">
      <c r="A50" s="15"/>
      <c r="B50" s="34" t="s">
        <v>120</v>
      </c>
      <c r="C50" s="101">
        <f>SUM(C52)</f>
        <v>15577500</v>
      </c>
      <c r="D50" s="102">
        <f>D52</f>
        <v>15450000</v>
      </c>
      <c r="E50" s="102"/>
      <c r="F50" s="51">
        <f>D50+E50</f>
        <v>15450000</v>
      </c>
      <c r="G50" s="94">
        <f t="shared" si="6"/>
        <v>99.181511795859407</v>
      </c>
      <c r="H50" s="57">
        <f t="shared" ref="H50:H52" si="13">D50</f>
        <v>15450000</v>
      </c>
      <c r="I50" s="57">
        <f t="shared" ref="I50:I52" si="14">E50</f>
        <v>0</v>
      </c>
      <c r="J50" s="57">
        <f t="shared" ref="J50:J52" si="15">F50</f>
        <v>15450000</v>
      </c>
      <c r="K50" s="58">
        <f t="shared" ref="K50:K52" si="16">J50/C50*100</f>
        <v>99.181511795859407</v>
      </c>
      <c r="L50" s="56"/>
      <c r="M50" s="80"/>
      <c r="N50" s="83"/>
      <c r="O50" s="11"/>
      <c r="P50"/>
      <c r="Q50"/>
    </row>
    <row r="51" spans="1:17" s="95" customFormat="1" ht="30" customHeight="1" x14ac:dyDescent="0.35">
      <c r="A51" s="15"/>
      <c r="B51" s="47" t="s">
        <v>112</v>
      </c>
      <c r="C51" s="38"/>
      <c r="D51" s="52"/>
      <c r="E51" s="52"/>
      <c r="F51" s="93"/>
      <c r="G51" s="94"/>
      <c r="H51" s="57"/>
      <c r="I51" s="57"/>
      <c r="J51" s="57"/>
      <c r="K51" s="58"/>
      <c r="L51" s="56"/>
      <c r="M51" s="74"/>
      <c r="N51" s="83"/>
      <c r="O51" s="11"/>
      <c r="P51"/>
      <c r="Q51"/>
    </row>
    <row r="52" spans="1:17" s="95" customFormat="1" ht="30" customHeight="1" x14ac:dyDescent="0.35">
      <c r="A52" s="15"/>
      <c r="B52" s="35" t="s">
        <v>113</v>
      </c>
      <c r="C52" s="38">
        <v>15577500</v>
      </c>
      <c r="D52" s="52">
        <v>15450000</v>
      </c>
      <c r="E52" s="52"/>
      <c r="F52" s="93">
        <f>D52+E52</f>
        <v>15450000</v>
      </c>
      <c r="G52" s="94">
        <f t="shared" si="6"/>
        <v>99.181511795859407</v>
      </c>
      <c r="H52" s="57">
        <f t="shared" si="13"/>
        <v>15450000</v>
      </c>
      <c r="I52" s="57">
        <f t="shared" si="14"/>
        <v>0</v>
      </c>
      <c r="J52" s="57">
        <f t="shared" si="15"/>
        <v>15450000</v>
      </c>
      <c r="K52" s="58">
        <f t="shared" si="16"/>
        <v>99.181511795859407</v>
      </c>
      <c r="L52" s="56"/>
      <c r="M52" s="74"/>
      <c r="N52" s="83"/>
      <c r="O52" s="11"/>
      <c r="P52"/>
      <c r="Q52"/>
    </row>
    <row r="53" spans="1:17" s="1" customFormat="1" ht="30" customHeight="1" x14ac:dyDescent="0.35">
      <c r="A53" s="9"/>
      <c r="B53" s="92" t="s">
        <v>76</v>
      </c>
      <c r="C53" s="39"/>
      <c r="D53" s="49"/>
      <c r="E53" s="49"/>
      <c r="F53" s="51"/>
      <c r="G53" s="89"/>
      <c r="H53" s="62"/>
      <c r="I53" s="62"/>
      <c r="J53" s="62"/>
      <c r="K53" s="58"/>
      <c r="L53" s="56"/>
      <c r="M53" s="74"/>
      <c r="N53" s="83"/>
      <c r="O53" s="11"/>
      <c r="P53"/>
      <c r="Q53"/>
    </row>
    <row r="54" spans="1:17" s="1" customFormat="1" ht="30" customHeight="1" x14ac:dyDescent="0.35">
      <c r="A54" s="15"/>
      <c r="B54" s="25" t="s">
        <v>41</v>
      </c>
      <c r="C54" s="40">
        <f>SUM(C56+C58+C60)</f>
        <v>333220000</v>
      </c>
      <c r="D54" s="40">
        <f t="shared" ref="D54:E54" si="17">SUM(D56+D58+D60)</f>
        <v>52241363</v>
      </c>
      <c r="E54" s="40">
        <f t="shared" si="17"/>
        <v>0</v>
      </c>
      <c r="F54" s="51">
        <f t="shared" si="1"/>
        <v>52241363</v>
      </c>
      <c r="G54" s="89">
        <f t="shared" si="6"/>
        <v>15.677739331372667</v>
      </c>
      <c r="H54" s="62">
        <f t="shared" si="2"/>
        <v>52241363</v>
      </c>
      <c r="I54" s="62">
        <f t="shared" si="3"/>
        <v>0</v>
      </c>
      <c r="J54" s="62">
        <f t="shared" si="4"/>
        <v>52241363</v>
      </c>
      <c r="K54" s="63">
        <f t="shared" si="7"/>
        <v>15.677739331372667</v>
      </c>
      <c r="L54" s="65"/>
      <c r="M54" s="78"/>
      <c r="N54" s="86"/>
      <c r="O54" s="11"/>
      <c r="P54"/>
      <c r="Q54"/>
    </row>
    <row r="55" spans="1:17" s="95" customFormat="1" ht="30" customHeight="1" x14ac:dyDescent="0.35">
      <c r="A55" s="15"/>
      <c r="B55" s="47" t="s">
        <v>77</v>
      </c>
      <c r="C55" s="97"/>
      <c r="D55" s="49"/>
      <c r="E55" s="49"/>
      <c r="F55" s="93"/>
      <c r="G55" s="94"/>
      <c r="H55" s="57"/>
      <c r="I55" s="57"/>
      <c r="J55" s="57"/>
      <c r="K55" s="58"/>
      <c r="L55" s="61"/>
      <c r="M55" s="79"/>
      <c r="N55" s="86"/>
      <c r="O55" s="11"/>
      <c r="P55"/>
      <c r="Q55"/>
    </row>
    <row r="56" spans="1:17" s="95" customFormat="1" ht="30" customHeight="1" x14ac:dyDescent="0.35">
      <c r="A56" s="15"/>
      <c r="B56" s="32" t="s">
        <v>16</v>
      </c>
      <c r="C56" s="39">
        <v>1000000</v>
      </c>
      <c r="D56" s="52">
        <v>300000</v>
      </c>
      <c r="E56" s="52">
        <v>0</v>
      </c>
      <c r="F56" s="93">
        <f t="shared" si="1"/>
        <v>300000</v>
      </c>
      <c r="G56" s="94">
        <f t="shared" si="6"/>
        <v>30</v>
      </c>
      <c r="H56" s="57">
        <f t="shared" si="2"/>
        <v>300000</v>
      </c>
      <c r="I56" s="57">
        <f t="shared" si="3"/>
        <v>0</v>
      </c>
      <c r="J56" s="57">
        <f t="shared" si="4"/>
        <v>300000</v>
      </c>
      <c r="K56" s="58">
        <f t="shared" si="7"/>
        <v>30</v>
      </c>
      <c r="L56" s="56"/>
      <c r="M56" s="74"/>
      <c r="N56" s="83"/>
      <c r="O56" s="11"/>
      <c r="P56"/>
      <c r="Q56"/>
    </row>
    <row r="57" spans="1:17" s="95" customFormat="1" ht="30" customHeight="1" x14ac:dyDescent="0.35">
      <c r="A57" s="15"/>
      <c r="B57" s="47" t="s">
        <v>78</v>
      </c>
      <c r="C57" s="39"/>
      <c r="D57" s="49"/>
      <c r="E57" s="49"/>
      <c r="F57" s="93"/>
      <c r="G57" s="94"/>
      <c r="H57" s="57"/>
      <c r="I57" s="57"/>
      <c r="J57" s="57"/>
      <c r="K57" s="58"/>
      <c r="L57" s="56"/>
      <c r="M57" s="74"/>
      <c r="N57" s="83"/>
      <c r="O57" s="11"/>
      <c r="P57"/>
      <c r="Q57"/>
    </row>
    <row r="58" spans="1:17" s="95" customFormat="1" ht="30" customHeight="1" x14ac:dyDescent="0.35">
      <c r="A58" s="15"/>
      <c r="B58" s="27" t="s">
        <v>42</v>
      </c>
      <c r="C58" s="38">
        <v>20120000</v>
      </c>
      <c r="D58" s="98">
        <v>2741363</v>
      </c>
      <c r="E58" s="98"/>
      <c r="F58" s="93">
        <f t="shared" si="1"/>
        <v>2741363</v>
      </c>
      <c r="G58" s="94">
        <f t="shared" si="6"/>
        <v>13.625064612326042</v>
      </c>
      <c r="H58" s="57">
        <f t="shared" si="2"/>
        <v>2741363</v>
      </c>
      <c r="I58" s="57">
        <f t="shared" si="3"/>
        <v>0</v>
      </c>
      <c r="J58" s="57">
        <f t="shared" si="4"/>
        <v>2741363</v>
      </c>
      <c r="K58" s="58">
        <f t="shared" si="7"/>
        <v>13.625064612326042</v>
      </c>
      <c r="L58" s="61"/>
      <c r="M58" s="79"/>
      <c r="N58" s="86"/>
      <c r="O58" s="11"/>
      <c r="P58"/>
      <c r="Q58"/>
    </row>
    <row r="59" spans="1:17" s="95" customFormat="1" ht="30" customHeight="1" x14ac:dyDescent="0.35">
      <c r="A59" s="15"/>
      <c r="B59" s="47" t="s">
        <v>79</v>
      </c>
      <c r="C59" s="38"/>
      <c r="D59" s="49"/>
      <c r="E59" s="49"/>
      <c r="F59" s="93"/>
      <c r="G59" s="94"/>
      <c r="H59" s="57"/>
      <c r="I59" s="57"/>
      <c r="J59" s="57"/>
      <c r="K59" s="58"/>
      <c r="L59" s="61"/>
      <c r="M59" s="79"/>
      <c r="N59" s="86"/>
      <c r="O59" s="11"/>
      <c r="P59"/>
      <c r="Q59"/>
    </row>
    <row r="60" spans="1:17" s="95" customFormat="1" ht="30" customHeight="1" x14ac:dyDescent="0.35">
      <c r="A60" s="15"/>
      <c r="B60" s="26" t="s">
        <v>43</v>
      </c>
      <c r="C60" s="38">
        <v>312100000</v>
      </c>
      <c r="D60" s="52">
        <v>49200000</v>
      </c>
      <c r="E60" s="52">
        <v>0</v>
      </c>
      <c r="F60" s="93">
        <f t="shared" si="1"/>
        <v>49200000</v>
      </c>
      <c r="G60" s="94">
        <f t="shared" si="6"/>
        <v>15.764178148029478</v>
      </c>
      <c r="H60" s="57">
        <f t="shared" si="2"/>
        <v>49200000</v>
      </c>
      <c r="I60" s="57">
        <f t="shared" si="3"/>
        <v>0</v>
      </c>
      <c r="J60" s="57">
        <f t="shared" si="4"/>
        <v>49200000</v>
      </c>
      <c r="K60" s="58">
        <f t="shared" si="7"/>
        <v>15.764178148029478</v>
      </c>
      <c r="L60" s="56"/>
      <c r="M60" s="74"/>
      <c r="N60" s="83"/>
      <c r="O60" s="11"/>
      <c r="P60"/>
      <c r="Q60"/>
    </row>
    <row r="61" spans="1:17" s="1" customFormat="1" ht="30" customHeight="1" x14ac:dyDescent="0.35">
      <c r="A61" s="15"/>
      <c r="B61" s="92" t="s">
        <v>80</v>
      </c>
      <c r="C61" s="38"/>
      <c r="D61" s="49"/>
      <c r="E61" s="49"/>
      <c r="F61" s="51"/>
      <c r="G61" s="89"/>
      <c r="H61" s="62"/>
      <c r="I61" s="62"/>
      <c r="J61" s="62"/>
      <c r="K61" s="58"/>
      <c r="L61" s="56"/>
      <c r="M61" s="74"/>
      <c r="N61" s="83"/>
      <c r="O61" s="11"/>
      <c r="P61"/>
      <c r="Q61"/>
    </row>
    <row r="62" spans="1:17" s="1" customFormat="1" ht="30" customHeight="1" x14ac:dyDescent="0.35">
      <c r="A62" s="15"/>
      <c r="B62" s="34" t="s">
        <v>44</v>
      </c>
      <c r="C62" s="41">
        <f>SUM(C64+C66+C68)</f>
        <v>52750000</v>
      </c>
      <c r="D62" s="41">
        <f t="shared" ref="D62:E62" si="18">SUM(D64+D66)</f>
        <v>4960000</v>
      </c>
      <c r="E62" s="41">
        <f t="shared" si="18"/>
        <v>0</v>
      </c>
      <c r="F62" s="51">
        <f t="shared" si="1"/>
        <v>4960000</v>
      </c>
      <c r="G62" s="89">
        <f t="shared" si="6"/>
        <v>9.402843601895734</v>
      </c>
      <c r="H62" s="62">
        <f t="shared" si="2"/>
        <v>4960000</v>
      </c>
      <c r="I62" s="62">
        <f t="shared" si="3"/>
        <v>0</v>
      </c>
      <c r="J62" s="62">
        <f t="shared" si="4"/>
        <v>4960000</v>
      </c>
      <c r="K62" s="63">
        <f t="shared" si="7"/>
        <v>9.402843601895734</v>
      </c>
      <c r="L62" s="66"/>
      <c r="M62" s="80"/>
      <c r="N62" s="83"/>
      <c r="O62" s="11"/>
      <c r="P62"/>
      <c r="Q62"/>
    </row>
    <row r="63" spans="1:17" s="1" customFormat="1" ht="30" customHeight="1" x14ac:dyDescent="0.35">
      <c r="A63" s="15"/>
      <c r="B63" s="47" t="s">
        <v>81</v>
      </c>
      <c r="C63" s="41"/>
      <c r="D63" s="49"/>
      <c r="E63" s="49"/>
      <c r="F63" s="51"/>
      <c r="G63" s="89"/>
      <c r="H63" s="62"/>
      <c r="I63" s="62"/>
      <c r="J63" s="62"/>
      <c r="K63" s="58"/>
      <c r="L63" s="56"/>
      <c r="M63" s="74"/>
      <c r="N63" s="83"/>
      <c r="O63" s="11"/>
      <c r="P63"/>
      <c r="Q63"/>
    </row>
    <row r="64" spans="1:17" s="1" customFormat="1" ht="49.5" customHeight="1" x14ac:dyDescent="0.35">
      <c r="A64" s="15"/>
      <c r="B64" s="35" t="s">
        <v>45</v>
      </c>
      <c r="C64" s="39">
        <v>40000000</v>
      </c>
      <c r="D64" s="42">
        <v>4400000</v>
      </c>
      <c r="E64" s="42">
        <v>0</v>
      </c>
      <c r="F64" s="51">
        <f t="shared" si="1"/>
        <v>4400000</v>
      </c>
      <c r="G64" s="89">
        <f t="shared" si="6"/>
        <v>11</v>
      </c>
      <c r="H64" s="62">
        <f t="shared" si="2"/>
        <v>4400000</v>
      </c>
      <c r="I64" s="62">
        <f t="shared" si="3"/>
        <v>0</v>
      </c>
      <c r="J64" s="62">
        <f t="shared" si="4"/>
        <v>4400000</v>
      </c>
      <c r="K64" s="58">
        <f t="shared" si="7"/>
        <v>11</v>
      </c>
      <c r="L64" s="56"/>
      <c r="M64" s="74"/>
      <c r="N64" s="83"/>
      <c r="O64" s="11"/>
      <c r="P64"/>
      <c r="Q64"/>
    </row>
    <row r="65" spans="1:17" s="1" customFormat="1" ht="30" customHeight="1" x14ac:dyDescent="0.35">
      <c r="A65" s="15"/>
      <c r="B65" s="47" t="s">
        <v>82</v>
      </c>
      <c r="C65" s="39"/>
      <c r="D65" s="49"/>
      <c r="E65" s="49"/>
      <c r="F65" s="51"/>
      <c r="G65" s="89"/>
      <c r="H65" s="62"/>
      <c r="I65" s="62"/>
      <c r="J65" s="62"/>
      <c r="K65" s="58"/>
      <c r="L65" s="56"/>
      <c r="M65" s="74"/>
      <c r="N65" s="83"/>
      <c r="O65" s="11"/>
      <c r="P65"/>
      <c r="Q65"/>
    </row>
    <row r="66" spans="1:17" s="1" customFormat="1" ht="30" customHeight="1" x14ac:dyDescent="0.35">
      <c r="A66" s="15"/>
      <c r="B66" s="32" t="s">
        <v>46</v>
      </c>
      <c r="C66" s="39">
        <v>5750000</v>
      </c>
      <c r="D66" s="42">
        <v>560000</v>
      </c>
      <c r="E66" s="42">
        <v>0</v>
      </c>
      <c r="F66" s="51">
        <f t="shared" si="1"/>
        <v>560000</v>
      </c>
      <c r="G66" s="89">
        <f t="shared" si="6"/>
        <v>9.7391304347826093</v>
      </c>
      <c r="H66" s="62">
        <f t="shared" si="2"/>
        <v>560000</v>
      </c>
      <c r="I66" s="62">
        <f t="shared" si="3"/>
        <v>0</v>
      </c>
      <c r="J66" s="62">
        <f t="shared" si="4"/>
        <v>560000</v>
      </c>
      <c r="K66" s="58">
        <f t="shared" si="7"/>
        <v>9.7391304347826093</v>
      </c>
      <c r="L66" s="56"/>
      <c r="M66" s="74"/>
      <c r="N66" s="83"/>
      <c r="O66" s="11"/>
      <c r="P66"/>
      <c r="Q66"/>
    </row>
    <row r="67" spans="1:17" s="1" customFormat="1" ht="30" customHeight="1" x14ac:dyDescent="0.35">
      <c r="A67" s="15"/>
      <c r="B67" s="47" t="s">
        <v>121</v>
      </c>
      <c r="C67" s="39"/>
      <c r="D67" s="42"/>
      <c r="E67" s="42"/>
      <c r="F67" s="51"/>
      <c r="G67" s="89"/>
      <c r="H67" s="62"/>
      <c r="I67" s="62"/>
      <c r="J67" s="62"/>
      <c r="K67" s="58"/>
      <c r="L67" s="56"/>
      <c r="M67" s="74"/>
      <c r="N67" s="83"/>
      <c r="O67" s="11"/>
      <c r="P67"/>
      <c r="Q67"/>
    </row>
    <row r="68" spans="1:17" s="1" customFormat="1" ht="30" customHeight="1" x14ac:dyDescent="0.35">
      <c r="A68" s="15"/>
      <c r="B68" s="32" t="s">
        <v>122</v>
      </c>
      <c r="C68" s="39">
        <v>7000000</v>
      </c>
      <c r="D68" s="42">
        <v>0</v>
      </c>
      <c r="E68" s="42"/>
      <c r="F68" s="51">
        <f>D68+E68</f>
        <v>0</v>
      </c>
      <c r="G68" s="89">
        <f t="shared" si="6"/>
        <v>0</v>
      </c>
      <c r="H68" s="62">
        <v>0</v>
      </c>
      <c r="I68" s="62">
        <v>0</v>
      </c>
      <c r="J68" s="62">
        <f>H68+I68</f>
        <v>0</v>
      </c>
      <c r="K68" s="58">
        <f t="shared" si="7"/>
        <v>0</v>
      </c>
      <c r="L68" s="56"/>
      <c r="M68" s="74"/>
      <c r="N68" s="83"/>
      <c r="O68" s="11"/>
      <c r="P68"/>
      <c r="Q68"/>
    </row>
    <row r="69" spans="1:17" s="1" customFormat="1" ht="30" customHeight="1" x14ac:dyDescent="0.35">
      <c r="A69" s="15"/>
      <c r="B69" s="32" t="s">
        <v>83</v>
      </c>
      <c r="C69" s="39"/>
      <c r="D69" s="49"/>
      <c r="E69" s="49"/>
      <c r="F69" s="51"/>
      <c r="G69" s="89"/>
      <c r="H69" s="62"/>
      <c r="I69" s="62"/>
      <c r="J69" s="62"/>
      <c r="K69" s="63"/>
      <c r="L69" s="56"/>
      <c r="M69" s="74"/>
      <c r="N69" s="83"/>
      <c r="O69" s="11"/>
      <c r="P69"/>
      <c r="Q69"/>
    </row>
    <row r="70" spans="1:17" s="1" customFormat="1" ht="30" customHeight="1" x14ac:dyDescent="0.35">
      <c r="A70" s="67">
        <v>2</v>
      </c>
      <c r="B70" s="37" t="s">
        <v>47</v>
      </c>
      <c r="C70" s="40">
        <f>C72</f>
        <v>5000000</v>
      </c>
      <c r="D70" s="41">
        <f t="shared" ref="D70:E70" si="19">D72</f>
        <v>0</v>
      </c>
      <c r="E70" s="41">
        <f t="shared" si="19"/>
        <v>0</v>
      </c>
      <c r="F70" s="51">
        <f t="shared" si="1"/>
        <v>0</v>
      </c>
      <c r="G70" s="89">
        <f t="shared" si="6"/>
        <v>0</v>
      </c>
      <c r="H70" s="62">
        <f t="shared" si="2"/>
        <v>0</v>
      </c>
      <c r="I70" s="62">
        <f t="shared" si="3"/>
        <v>0</v>
      </c>
      <c r="J70" s="62">
        <f t="shared" si="4"/>
        <v>0</v>
      </c>
      <c r="K70" s="63">
        <f t="shared" si="7"/>
        <v>0</v>
      </c>
      <c r="L70" s="63">
        <f>K70</f>
        <v>0</v>
      </c>
      <c r="M70" s="80"/>
      <c r="N70" s="83"/>
      <c r="O70" s="11"/>
      <c r="P70"/>
      <c r="Q70"/>
    </row>
    <row r="71" spans="1:17" s="1" customFormat="1" ht="30" customHeight="1" x14ac:dyDescent="0.35">
      <c r="A71" s="15"/>
      <c r="B71" s="32" t="s">
        <v>84</v>
      </c>
      <c r="C71" s="41"/>
      <c r="D71" s="49"/>
      <c r="E71" s="49"/>
      <c r="F71" s="51"/>
      <c r="G71" s="89"/>
      <c r="H71" s="62"/>
      <c r="I71" s="62"/>
      <c r="J71" s="62"/>
      <c r="K71" s="63"/>
      <c r="L71" s="56"/>
      <c r="M71" s="74"/>
      <c r="N71" s="83"/>
      <c r="O71" s="11"/>
      <c r="P71"/>
      <c r="Q71"/>
    </row>
    <row r="72" spans="1:17" s="1" customFormat="1" ht="30" customHeight="1" x14ac:dyDescent="0.35">
      <c r="A72" s="15"/>
      <c r="B72" s="36" t="s">
        <v>48</v>
      </c>
      <c r="C72" s="43">
        <f>SUM(C74+C76)</f>
        <v>5000000</v>
      </c>
      <c r="D72" s="43">
        <f t="shared" ref="D72:E72" si="20">SUM(D74+D76)</f>
        <v>0</v>
      </c>
      <c r="E72" s="43">
        <f t="shared" si="20"/>
        <v>0</v>
      </c>
      <c r="F72" s="51">
        <f t="shared" si="1"/>
        <v>0</v>
      </c>
      <c r="G72" s="89">
        <f t="shared" si="6"/>
        <v>0</v>
      </c>
      <c r="H72" s="62">
        <f t="shared" si="2"/>
        <v>0</v>
      </c>
      <c r="I72" s="62">
        <f t="shared" si="3"/>
        <v>0</v>
      </c>
      <c r="J72" s="62">
        <f t="shared" si="4"/>
        <v>0</v>
      </c>
      <c r="K72" s="63">
        <f t="shared" si="7"/>
        <v>0</v>
      </c>
      <c r="L72" s="66"/>
      <c r="M72" s="80"/>
      <c r="N72" s="83"/>
      <c r="O72" s="11"/>
      <c r="P72"/>
      <c r="Q72"/>
    </row>
    <row r="73" spans="1:17" s="95" customFormat="1" ht="30" customHeight="1" x14ac:dyDescent="0.35">
      <c r="A73" s="15"/>
      <c r="B73" s="32" t="s">
        <v>85</v>
      </c>
      <c r="C73" s="99"/>
      <c r="D73" s="49"/>
      <c r="E73" s="49"/>
      <c r="F73" s="93"/>
      <c r="G73" s="94"/>
      <c r="H73" s="57"/>
      <c r="I73" s="57"/>
      <c r="J73" s="57"/>
      <c r="K73" s="58"/>
      <c r="L73" s="56"/>
      <c r="M73" s="74"/>
      <c r="N73" s="83"/>
      <c r="O73" s="11"/>
      <c r="P73"/>
      <c r="Q73"/>
    </row>
    <row r="74" spans="1:17" s="95" customFormat="1" ht="30" customHeight="1" x14ac:dyDescent="0.35">
      <c r="A74" s="15"/>
      <c r="B74" s="27" t="s">
        <v>49</v>
      </c>
      <c r="C74" s="38">
        <v>3000000</v>
      </c>
      <c r="D74" s="52">
        <v>0</v>
      </c>
      <c r="E74" s="52">
        <v>0</v>
      </c>
      <c r="F74" s="93">
        <f t="shared" si="1"/>
        <v>0</v>
      </c>
      <c r="G74" s="94">
        <f t="shared" si="6"/>
        <v>0</v>
      </c>
      <c r="H74" s="57">
        <f t="shared" si="2"/>
        <v>0</v>
      </c>
      <c r="I74" s="57">
        <f t="shared" si="3"/>
        <v>0</v>
      </c>
      <c r="J74" s="57">
        <f t="shared" si="4"/>
        <v>0</v>
      </c>
      <c r="K74" s="58">
        <f t="shared" si="7"/>
        <v>0</v>
      </c>
      <c r="L74" s="56"/>
      <c r="M74" s="74"/>
      <c r="N74" s="83"/>
      <c r="O74" s="11"/>
      <c r="P74"/>
      <c r="Q74"/>
    </row>
    <row r="75" spans="1:17" s="95" customFormat="1" ht="30" customHeight="1" x14ac:dyDescent="0.35">
      <c r="A75" s="15"/>
      <c r="B75" s="32" t="s">
        <v>86</v>
      </c>
      <c r="C75" s="38"/>
      <c r="D75" s="49"/>
      <c r="E75" s="49"/>
      <c r="F75" s="93">
        <f t="shared" si="1"/>
        <v>0</v>
      </c>
      <c r="G75" s="94"/>
      <c r="H75" s="57">
        <f t="shared" si="2"/>
        <v>0</v>
      </c>
      <c r="I75" s="57">
        <f t="shared" si="3"/>
        <v>0</v>
      </c>
      <c r="J75" s="57">
        <f t="shared" si="4"/>
        <v>0</v>
      </c>
      <c r="K75" s="58"/>
      <c r="L75" s="56"/>
      <c r="M75" s="74"/>
      <c r="N75" s="83"/>
      <c r="O75" s="11"/>
      <c r="P75"/>
      <c r="Q75"/>
    </row>
    <row r="76" spans="1:17" s="95" customFormat="1" ht="30" customHeight="1" x14ac:dyDescent="0.35">
      <c r="A76" s="15"/>
      <c r="B76" s="27" t="s">
        <v>50</v>
      </c>
      <c r="C76" s="38">
        <v>2000000</v>
      </c>
      <c r="D76" s="52">
        <v>0</v>
      </c>
      <c r="E76" s="52">
        <v>0</v>
      </c>
      <c r="F76" s="93">
        <f t="shared" si="1"/>
        <v>0</v>
      </c>
      <c r="G76" s="94">
        <f t="shared" si="6"/>
        <v>0</v>
      </c>
      <c r="H76" s="57">
        <f t="shared" si="2"/>
        <v>0</v>
      </c>
      <c r="I76" s="57">
        <f t="shared" si="3"/>
        <v>0</v>
      </c>
      <c r="J76" s="57">
        <f t="shared" si="4"/>
        <v>0</v>
      </c>
      <c r="K76" s="58">
        <f t="shared" si="7"/>
        <v>0</v>
      </c>
      <c r="L76" s="56"/>
      <c r="M76" s="74"/>
      <c r="N76" s="83"/>
      <c r="O76" s="11"/>
      <c r="P76"/>
      <c r="Q76"/>
    </row>
    <row r="77" spans="1:17" s="1" customFormat="1" ht="30" customHeight="1" x14ac:dyDescent="0.35">
      <c r="A77" s="15"/>
      <c r="B77" s="96" t="s">
        <v>87</v>
      </c>
      <c r="C77" s="38"/>
      <c r="D77" s="49"/>
      <c r="E77" s="49"/>
      <c r="F77" s="51"/>
      <c r="G77" s="89"/>
      <c r="H77" s="62"/>
      <c r="I77" s="62"/>
      <c r="J77" s="62"/>
      <c r="K77" s="63"/>
      <c r="L77" s="56"/>
      <c r="M77" s="74"/>
      <c r="N77" s="83"/>
      <c r="O77" s="11"/>
      <c r="P77"/>
      <c r="Q77"/>
    </row>
    <row r="78" spans="1:17" s="1" customFormat="1" ht="30" customHeight="1" x14ac:dyDescent="0.35">
      <c r="A78" s="67">
        <v>3</v>
      </c>
      <c r="B78" s="36" t="s">
        <v>51</v>
      </c>
      <c r="C78" s="40">
        <f>C80+C84</f>
        <v>20000000</v>
      </c>
      <c r="D78" s="43">
        <f t="shared" ref="D78:E78" si="21">D80+D84</f>
        <v>8202900</v>
      </c>
      <c r="E78" s="43">
        <f t="shared" si="21"/>
        <v>0</v>
      </c>
      <c r="F78" s="51">
        <f t="shared" si="1"/>
        <v>8202900</v>
      </c>
      <c r="G78" s="89">
        <f t="shared" si="6"/>
        <v>41.014499999999998</v>
      </c>
      <c r="H78" s="62">
        <f t="shared" si="2"/>
        <v>8202900</v>
      </c>
      <c r="I78" s="62">
        <f t="shared" si="3"/>
        <v>0</v>
      </c>
      <c r="J78" s="62">
        <f t="shared" si="4"/>
        <v>8202900</v>
      </c>
      <c r="K78" s="63">
        <f t="shared" si="7"/>
        <v>41.014499999999998</v>
      </c>
      <c r="L78" s="63">
        <f>K78</f>
        <v>41.014499999999998</v>
      </c>
      <c r="M78" s="80"/>
      <c r="N78" s="83"/>
      <c r="O78" s="11"/>
      <c r="P78"/>
      <c r="Q78"/>
    </row>
    <row r="79" spans="1:17" s="1" customFormat="1" ht="30" customHeight="1" x14ac:dyDescent="0.35">
      <c r="A79" s="15"/>
      <c r="B79" s="32" t="s">
        <v>88</v>
      </c>
      <c r="C79" s="43"/>
      <c r="D79" s="49"/>
      <c r="E79" s="49"/>
      <c r="F79" s="51"/>
      <c r="G79" s="89"/>
      <c r="H79" s="62"/>
      <c r="I79" s="62"/>
      <c r="J79" s="62"/>
      <c r="K79" s="63"/>
      <c r="L79" s="56"/>
      <c r="M79" s="74"/>
      <c r="N79" s="83"/>
      <c r="O79" s="11"/>
      <c r="P79"/>
      <c r="Q79"/>
    </row>
    <row r="80" spans="1:17" s="1" customFormat="1" ht="30" customHeight="1" x14ac:dyDescent="0.35">
      <c r="A80" s="15"/>
      <c r="B80" s="28" t="s">
        <v>52</v>
      </c>
      <c r="C80" s="41">
        <f>C82</f>
        <v>10000000</v>
      </c>
      <c r="D80" s="41">
        <f t="shared" ref="D80:E80" si="22">D82</f>
        <v>6402900</v>
      </c>
      <c r="E80" s="41">
        <f t="shared" si="22"/>
        <v>0</v>
      </c>
      <c r="F80" s="51">
        <f t="shared" si="1"/>
        <v>6402900</v>
      </c>
      <c r="G80" s="89">
        <f t="shared" si="6"/>
        <v>64.028999999999996</v>
      </c>
      <c r="H80" s="62">
        <f t="shared" si="2"/>
        <v>6402900</v>
      </c>
      <c r="I80" s="62">
        <f t="shared" si="3"/>
        <v>0</v>
      </c>
      <c r="J80" s="62">
        <f t="shared" si="4"/>
        <v>6402900</v>
      </c>
      <c r="K80" s="63">
        <f t="shared" si="7"/>
        <v>64.028999999999996</v>
      </c>
      <c r="L80" s="66"/>
      <c r="M80" s="80"/>
      <c r="N80" s="83"/>
      <c r="O80" s="11"/>
      <c r="P80"/>
      <c r="Q80"/>
    </row>
    <row r="81" spans="1:17" s="95" customFormat="1" ht="30" customHeight="1" x14ac:dyDescent="0.35">
      <c r="A81" s="15"/>
      <c r="B81" s="32" t="s">
        <v>89</v>
      </c>
      <c r="C81" s="100"/>
      <c r="D81" s="49"/>
      <c r="E81" s="49"/>
      <c r="F81" s="93"/>
      <c r="G81" s="94"/>
      <c r="H81" s="57"/>
      <c r="I81" s="57"/>
      <c r="J81" s="57"/>
      <c r="K81" s="58"/>
      <c r="L81" s="56"/>
      <c r="M81" s="74"/>
      <c r="N81" s="83"/>
      <c r="O81" s="11"/>
      <c r="P81"/>
      <c r="Q81"/>
    </row>
    <row r="82" spans="1:17" s="95" customFormat="1" ht="30" customHeight="1" x14ac:dyDescent="0.35">
      <c r="A82" s="15"/>
      <c r="B82" s="27" t="s">
        <v>53</v>
      </c>
      <c r="C82" s="38">
        <v>10000000</v>
      </c>
      <c r="D82" s="59">
        <v>6402900</v>
      </c>
      <c r="E82" s="52">
        <v>0</v>
      </c>
      <c r="F82" s="93">
        <f t="shared" si="1"/>
        <v>6402900</v>
      </c>
      <c r="G82" s="94">
        <f t="shared" si="6"/>
        <v>64.028999999999996</v>
      </c>
      <c r="H82" s="57">
        <f t="shared" si="2"/>
        <v>6402900</v>
      </c>
      <c r="I82" s="57">
        <f t="shared" si="3"/>
        <v>0</v>
      </c>
      <c r="J82" s="57">
        <f t="shared" si="4"/>
        <v>6402900</v>
      </c>
      <c r="K82" s="58">
        <f t="shared" si="7"/>
        <v>64.028999999999996</v>
      </c>
      <c r="L82" s="56"/>
      <c r="M82" s="74"/>
      <c r="N82" s="83"/>
      <c r="O82" s="11"/>
      <c r="P82"/>
      <c r="Q82"/>
    </row>
    <row r="83" spans="1:17" s="95" customFormat="1" ht="30" customHeight="1" x14ac:dyDescent="0.35">
      <c r="A83" s="15"/>
      <c r="B83" s="32" t="s">
        <v>90</v>
      </c>
      <c r="C83" s="38"/>
      <c r="D83" s="49"/>
      <c r="E83" s="49"/>
      <c r="F83" s="93"/>
      <c r="G83" s="94"/>
      <c r="H83" s="57"/>
      <c r="I83" s="57"/>
      <c r="J83" s="57"/>
      <c r="K83" s="58"/>
      <c r="L83" s="56"/>
      <c r="M83" s="74"/>
      <c r="N83" s="83"/>
      <c r="O83" s="11"/>
      <c r="P83"/>
      <c r="Q83"/>
    </row>
    <row r="84" spans="1:17" s="1" customFormat="1" ht="30" customHeight="1" x14ac:dyDescent="0.35">
      <c r="A84" s="15"/>
      <c r="B84" s="37" t="s">
        <v>54</v>
      </c>
      <c r="C84" s="41">
        <f>C86</f>
        <v>10000000</v>
      </c>
      <c r="D84" s="41">
        <f t="shared" ref="D84:E84" si="23">D86</f>
        <v>1800000</v>
      </c>
      <c r="E84" s="41">
        <f t="shared" si="23"/>
        <v>0</v>
      </c>
      <c r="F84" s="51">
        <f t="shared" si="1"/>
        <v>1800000</v>
      </c>
      <c r="G84" s="89">
        <f t="shared" si="6"/>
        <v>18</v>
      </c>
      <c r="H84" s="62">
        <f t="shared" si="2"/>
        <v>1800000</v>
      </c>
      <c r="I84" s="62">
        <f t="shared" si="3"/>
        <v>0</v>
      </c>
      <c r="J84" s="62">
        <f t="shared" si="4"/>
        <v>1800000</v>
      </c>
      <c r="K84" s="63">
        <f t="shared" si="7"/>
        <v>18</v>
      </c>
      <c r="L84" s="66"/>
      <c r="M84" s="80"/>
      <c r="N84" s="83"/>
      <c r="O84" s="11"/>
      <c r="P84"/>
      <c r="Q84"/>
    </row>
    <row r="85" spans="1:17" s="95" customFormat="1" ht="30" customHeight="1" x14ac:dyDescent="0.35">
      <c r="A85" s="15"/>
      <c r="B85" s="32" t="s">
        <v>91</v>
      </c>
      <c r="C85" s="100"/>
      <c r="D85" s="49"/>
      <c r="E85" s="49"/>
      <c r="F85" s="93"/>
      <c r="G85" s="94"/>
      <c r="H85" s="57"/>
      <c r="I85" s="57"/>
      <c r="J85" s="57"/>
      <c r="K85" s="58"/>
      <c r="L85" s="56"/>
      <c r="M85" s="74"/>
      <c r="N85" s="83"/>
      <c r="O85" s="11"/>
      <c r="P85"/>
      <c r="Q85"/>
    </row>
    <row r="86" spans="1:17" s="95" customFormat="1" ht="30" customHeight="1" x14ac:dyDescent="0.35">
      <c r="A86" s="15"/>
      <c r="B86" s="27" t="s">
        <v>55</v>
      </c>
      <c r="C86" s="38">
        <v>10000000</v>
      </c>
      <c r="D86" s="59">
        <v>1800000</v>
      </c>
      <c r="E86" s="98">
        <v>0</v>
      </c>
      <c r="F86" s="93">
        <f t="shared" si="1"/>
        <v>1800000</v>
      </c>
      <c r="G86" s="94">
        <f t="shared" si="6"/>
        <v>18</v>
      </c>
      <c r="H86" s="57">
        <f t="shared" si="2"/>
        <v>1800000</v>
      </c>
      <c r="I86" s="57">
        <f t="shared" si="3"/>
        <v>0</v>
      </c>
      <c r="J86" s="57">
        <f t="shared" si="4"/>
        <v>1800000</v>
      </c>
      <c r="K86" s="58">
        <f t="shared" si="7"/>
        <v>18</v>
      </c>
      <c r="L86" s="56"/>
      <c r="M86" s="74"/>
      <c r="N86" s="83"/>
      <c r="O86" s="11"/>
      <c r="P86"/>
      <c r="Q86"/>
    </row>
    <row r="87" spans="1:17" s="1" customFormat="1" ht="30" customHeight="1" x14ac:dyDescent="0.35">
      <c r="A87" s="15"/>
      <c r="B87" s="96" t="s">
        <v>92</v>
      </c>
      <c r="C87" s="38"/>
      <c r="D87" s="49"/>
      <c r="E87" s="49"/>
      <c r="F87" s="51"/>
      <c r="G87" s="89"/>
      <c r="H87" s="62"/>
      <c r="I87" s="62"/>
      <c r="J87" s="62"/>
      <c r="K87" s="63"/>
      <c r="L87" s="56"/>
      <c r="M87" s="74"/>
      <c r="N87" s="83"/>
      <c r="O87" s="11"/>
      <c r="P87"/>
      <c r="Q87"/>
    </row>
    <row r="88" spans="1:17" s="1" customFormat="1" ht="30" customHeight="1" x14ac:dyDescent="0.35">
      <c r="A88" s="67">
        <v>4</v>
      </c>
      <c r="B88" s="36" t="s">
        <v>56</v>
      </c>
      <c r="C88" s="40">
        <f>C90</f>
        <v>31962500</v>
      </c>
      <c r="D88" s="43">
        <f t="shared" ref="D88:E88" si="24">D90</f>
        <v>3600000</v>
      </c>
      <c r="E88" s="43">
        <f t="shared" si="24"/>
        <v>0</v>
      </c>
      <c r="F88" s="51">
        <f t="shared" ref="F88:F112" si="25">D88+E88</f>
        <v>3600000</v>
      </c>
      <c r="G88" s="89">
        <f t="shared" ref="G88:G112" si="26">F88/C88*100</f>
        <v>11.263199061400078</v>
      </c>
      <c r="H88" s="62">
        <f t="shared" ref="H88:H112" si="27">D88</f>
        <v>3600000</v>
      </c>
      <c r="I88" s="62">
        <f t="shared" ref="I88:I112" si="28">E88</f>
        <v>0</v>
      </c>
      <c r="J88" s="62">
        <f t="shared" ref="J88:J112" si="29">F88</f>
        <v>3600000</v>
      </c>
      <c r="K88" s="63">
        <f t="shared" si="7"/>
        <v>11.263199061400078</v>
      </c>
      <c r="L88" s="63">
        <f>K88</f>
        <v>11.263199061400078</v>
      </c>
      <c r="M88" s="80"/>
      <c r="N88" s="83"/>
      <c r="O88" s="11"/>
      <c r="P88"/>
      <c r="Q88"/>
    </row>
    <row r="89" spans="1:17" s="1" customFormat="1" ht="30" customHeight="1" x14ac:dyDescent="0.35">
      <c r="A89" s="15"/>
      <c r="B89" s="32" t="s">
        <v>93</v>
      </c>
      <c r="C89" s="43"/>
      <c r="D89" s="49"/>
      <c r="E89" s="49"/>
      <c r="F89" s="51"/>
      <c r="G89" s="89"/>
      <c r="H89" s="62"/>
      <c r="I89" s="62"/>
      <c r="J89" s="62"/>
      <c r="K89" s="63"/>
      <c r="L89" s="56"/>
      <c r="M89" s="74"/>
      <c r="N89" s="83"/>
      <c r="O89" s="11"/>
      <c r="P89"/>
      <c r="Q89"/>
    </row>
    <row r="90" spans="1:17" s="1" customFormat="1" ht="30" customHeight="1" x14ac:dyDescent="0.35">
      <c r="A90" s="15"/>
      <c r="B90" s="37" t="s">
        <v>57</v>
      </c>
      <c r="C90" s="41">
        <f>SUM(C92)</f>
        <v>31962500</v>
      </c>
      <c r="D90" s="41">
        <f t="shared" ref="D90:E90" si="30">SUM(D92)</f>
        <v>3600000</v>
      </c>
      <c r="E90" s="41">
        <f t="shared" si="30"/>
        <v>0</v>
      </c>
      <c r="F90" s="51">
        <f t="shared" si="25"/>
        <v>3600000</v>
      </c>
      <c r="G90" s="89">
        <f t="shared" si="26"/>
        <v>11.263199061400078</v>
      </c>
      <c r="H90" s="62">
        <f t="shared" si="27"/>
        <v>3600000</v>
      </c>
      <c r="I90" s="62">
        <f t="shared" si="28"/>
        <v>0</v>
      </c>
      <c r="J90" s="62">
        <f t="shared" si="29"/>
        <v>3600000</v>
      </c>
      <c r="K90" s="63">
        <f t="shared" ref="K90:K112" si="31">J90/C90*100</f>
        <v>11.263199061400078</v>
      </c>
      <c r="L90" s="66"/>
      <c r="M90" s="80"/>
      <c r="N90" s="83"/>
      <c r="O90" s="11"/>
      <c r="P90"/>
      <c r="Q90"/>
    </row>
    <row r="91" spans="1:17" s="95" customFormat="1" ht="30" customHeight="1" x14ac:dyDescent="0.35">
      <c r="A91" s="15"/>
      <c r="B91" s="32" t="s">
        <v>89</v>
      </c>
      <c r="C91" s="100"/>
      <c r="D91" s="49"/>
      <c r="E91" s="49"/>
      <c r="F91" s="93"/>
      <c r="G91" s="94"/>
      <c r="H91" s="57"/>
      <c r="I91" s="57"/>
      <c r="J91" s="57"/>
      <c r="K91" s="58"/>
      <c r="L91" s="56"/>
      <c r="M91" s="74"/>
      <c r="N91" s="83"/>
      <c r="O91" s="11"/>
      <c r="P91"/>
      <c r="Q91"/>
    </row>
    <row r="92" spans="1:17" s="95" customFormat="1" ht="36" customHeight="1" x14ac:dyDescent="0.35">
      <c r="A92" s="15"/>
      <c r="B92" s="27" t="s">
        <v>58</v>
      </c>
      <c r="C92" s="38">
        <v>31962500</v>
      </c>
      <c r="D92" s="52">
        <v>3600000</v>
      </c>
      <c r="E92" s="52">
        <v>0</v>
      </c>
      <c r="F92" s="93">
        <f t="shared" si="25"/>
        <v>3600000</v>
      </c>
      <c r="G92" s="94">
        <f t="shared" si="26"/>
        <v>11.263199061400078</v>
      </c>
      <c r="H92" s="57">
        <f t="shared" si="27"/>
        <v>3600000</v>
      </c>
      <c r="I92" s="57">
        <f t="shared" si="28"/>
        <v>0</v>
      </c>
      <c r="J92" s="57">
        <f t="shared" si="29"/>
        <v>3600000</v>
      </c>
      <c r="K92" s="58">
        <f t="shared" si="31"/>
        <v>11.263199061400078</v>
      </c>
      <c r="L92" s="56"/>
      <c r="M92" s="74"/>
      <c r="N92" s="83"/>
      <c r="O92" s="11"/>
      <c r="P92"/>
      <c r="Q92"/>
    </row>
    <row r="93" spans="1:17" s="1" customFormat="1" ht="30" customHeight="1" x14ac:dyDescent="0.35">
      <c r="A93" s="15"/>
      <c r="B93" s="96" t="s">
        <v>94</v>
      </c>
      <c r="C93" s="38"/>
      <c r="D93" s="49"/>
      <c r="E93" s="49"/>
      <c r="F93" s="51"/>
      <c r="G93" s="89"/>
      <c r="H93" s="62"/>
      <c r="I93" s="62"/>
      <c r="J93" s="62"/>
      <c r="K93" s="63"/>
      <c r="L93" s="56"/>
      <c r="M93" s="74"/>
      <c r="N93" s="83"/>
      <c r="O93" s="11"/>
      <c r="P93"/>
      <c r="Q93"/>
    </row>
    <row r="94" spans="1:17" s="1" customFormat="1" ht="30" customHeight="1" x14ac:dyDescent="0.35">
      <c r="A94" s="67">
        <v>5</v>
      </c>
      <c r="B94" s="36" t="s">
        <v>59</v>
      </c>
      <c r="C94" s="40">
        <f>SUM(C96)</f>
        <v>53600000</v>
      </c>
      <c r="D94" s="43">
        <f t="shared" ref="D94:E94" si="32">SUM(D96)</f>
        <v>0</v>
      </c>
      <c r="E94" s="43">
        <f t="shared" si="32"/>
        <v>0</v>
      </c>
      <c r="F94" s="51">
        <f t="shared" si="25"/>
        <v>0</v>
      </c>
      <c r="G94" s="89">
        <f t="shared" si="26"/>
        <v>0</v>
      </c>
      <c r="H94" s="62">
        <f t="shared" si="27"/>
        <v>0</v>
      </c>
      <c r="I94" s="62">
        <f t="shared" si="28"/>
        <v>0</v>
      </c>
      <c r="J94" s="62">
        <f t="shared" si="29"/>
        <v>0</v>
      </c>
      <c r="K94" s="63">
        <f t="shared" si="31"/>
        <v>0</v>
      </c>
      <c r="L94" s="69">
        <f>K94</f>
        <v>0</v>
      </c>
      <c r="M94" s="80"/>
      <c r="N94" s="83"/>
      <c r="O94" s="11"/>
      <c r="P94"/>
      <c r="Q94"/>
    </row>
    <row r="95" spans="1:17" s="1" customFormat="1" ht="30" customHeight="1" x14ac:dyDescent="0.35">
      <c r="A95" s="15"/>
      <c r="B95" s="32" t="s">
        <v>95</v>
      </c>
      <c r="C95" s="43"/>
      <c r="D95" s="49"/>
      <c r="E95" s="49"/>
      <c r="F95" s="51"/>
      <c r="G95" s="89"/>
      <c r="H95" s="62"/>
      <c r="I95" s="62"/>
      <c r="J95" s="62"/>
      <c r="K95" s="63"/>
      <c r="L95" s="56"/>
      <c r="M95" s="74"/>
      <c r="N95" s="83"/>
      <c r="O95" s="11"/>
      <c r="P95"/>
      <c r="Q95"/>
    </row>
    <row r="96" spans="1:17" s="1" customFormat="1" ht="30" customHeight="1" x14ac:dyDescent="0.35">
      <c r="A96" s="15"/>
      <c r="B96" s="37" t="s">
        <v>60</v>
      </c>
      <c r="C96" s="41">
        <f>SUM(C98:C100)</f>
        <v>53600000</v>
      </c>
      <c r="D96" s="41">
        <f t="shared" ref="D96:E96" si="33">SUM(D98:D100)</f>
        <v>0</v>
      </c>
      <c r="E96" s="41">
        <f t="shared" si="33"/>
        <v>0</v>
      </c>
      <c r="F96" s="51">
        <f t="shared" si="25"/>
        <v>0</v>
      </c>
      <c r="G96" s="89">
        <f t="shared" si="26"/>
        <v>0</v>
      </c>
      <c r="H96" s="62">
        <f t="shared" si="27"/>
        <v>0</v>
      </c>
      <c r="I96" s="62">
        <f t="shared" si="28"/>
        <v>0</v>
      </c>
      <c r="J96" s="62">
        <f t="shared" si="29"/>
        <v>0</v>
      </c>
      <c r="K96" s="63">
        <f t="shared" si="31"/>
        <v>0</v>
      </c>
      <c r="L96" s="66"/>
      <c r="M96" s="80"/>
      <c r="N96" s="83"/>
      <c r="O96" s="11"/>
      <c r="P96"/>
      <c r="Q96"/>
    </row>
    <row r="97" spans="1:17" s="1" customFormat="1" ht="30" customHeight="1" x14ac:dyDescent="0.35">
      <c r="A97" s="15"/>
      <c r="B97" s="32" t="s">
        <v>96</v>
      </c>
      <c r="C97" s="41"/>
      <c r="D97" s="49"/>
      <c r="E97" s="49"/>
      <c r="F97" s="51"/>
      <c r="G97" s="89"/>
      <c r="H97" s="62"/>
      <c r="I97" s="62"/>
      <c r="J97" s="62"/>
      <c r="K97" s="63"/>
      <c r="L97" s="56"/>
      <c r="M97" s="74"/>
      <c r="N97" s="83"/>
      <c r="O97" s="11"/>
      <c r="P97"/>
      <c r="Q97"/>
    </row>
    <row r="98" spans="1:17" s="95" customFormat="1" ht="30" customHeight="1" x14ac:dyDescent="0.35">
      <c r="A98" s="15"/>
      <c r="B98" s="26" t="s">
        <v>61</v>
      </c>
      <c r="C98" s="38">
        <v>48200000</v>
      </c>
      <c r="D98" s="59">
        <v>0</v>
      </c>
      <c r="E98" s="52">
        <v>0</v>
      </c>
      <c r="F98" s="93">
        <f t="shared" si="25"/>
        <v>0</v>
      </c>
      <c r="G98" s="94">
        <f t="shared" si="26"/>
        <v>0</v>
      </c>
      <c r="H98" s="57">
        <f t="shared" si="27"/>
        <v>0</v>
      </c>
      <c r="I98" s="57">
        <f t="shared" si="28"/>
        <v>0</v>
      </c>
      <c r="J98" s="57">
        <f t="shared" si="29"/>
        <v>0</v>
      </c>
      <c r="K98" s="58">
        <f t="shared" si="31"/>
        <v>0</v>
      </c>
      <c r="L98" s="56"/>
      <c r="M98" s="74"/>
      <c r="N98" s="83"/>
      <c r="O98" s="11"/>
      <c r="P98"/>
      <c r="Q98"/>
    </row>
    <row r="99" spans="1:17" s="95" customFormat="1" ht="30" customHeight="1" x14ac:dyDescent="0.35">
      <c r="A99" s="15"/>
      <c r="B99" s="32" t="s">
        <v>97</v>
      </c>
      <c r="C99" s="38"/>
      <c r="D99" s="49"/>
      <c r="E99" s="49"/>
      <c r="F99" s="93"/>
      <c r="G99" s="94"/>
      <c r="H99" s="57"/>
      <c r="I99" s="57"/>
      <c r="J99" s="57"/>
      <c r="K99" s="58"/>
      <c r="L99" s="56"/>
      <c r="M99" s="74"/>
      <c r="N99" s="83"/>
      <c r="O99" s="11"/>
      <c r="P99"/>
      <c r="Q99"/>
    </row>
    <row r="100" spans="1:17" s="95" customFormat="1" ht="41.5" customHeight="1" x14ac:dyDescent="0.35">
      <c r="A100" s="15"/>
      <c r="B100" s="27" t="s">
        <v>62</v>
      </c>
      <c r="C100" s="38">
        <v>5400000</v>
      </c>
      <c r="D100" s="59">
        <v>0</v>
      </c>
      <c r="E100" s="52">
        <v>0</v>
      </c>
      <c r="F100" s="93">
        <f t="shared" si="25"/>
        <v>0</v>
      </c>
      <c r="G100" s="94">
        <f t="shared" si="26"/>
        <v>0</v>
      </c>
      <c r="H100" s="57">
        <f t="shared" si="27"/>
        <v>0</v>
      </c>
      <c r="I100" s="57">
        <f t="shared" si="28"/>
        <v>0</v>
      </c>
      <c r="J100" s="57">
        <f t="shared" si="29"/>
        <v>0</v>
      </c>
      <c r="K100" s="58">
        <f t="shared" si="31"/>
        <v>0</v>
      </c>
      <c r="L100" s="56"/>
      <c r="M100" s="74"/>
      <c r="N100" s="83"/>
      <c r="O100" s="11"/>
      <c r="P100"/>
      <c r="Q100"/>
    </row>
    <row r="101" spans="1:17" s="1" customFormat="1" ht="30" customHeight="1" x14ac:dyDescent="0.35">
      <c r="A101" s="15"/>
      <c r="B101" s="96" t="s">
        <v>98</v>
      </c>
      <c r="C101" s="50"/>
      <c r="D101" s="49"/>
      <c r="E101" s="49"/>
      <c r="F101" s="51"/>
      <c r="G101" s="89"/>
      <c r="H101" s="62"/>
      <c r="I101" s="62"/>
      <c r="J101" s="62"/>
      <c r="K101" s="63"/>
      <c r="L101" s="56"/>
      <c r="M101" s="74"/>
      <c r="N101" s="83"/>
      <c r="O101" s="11"/>
      <c r="P101"/>
      <c r="Q101"/>
    </row>
    <row r="102" spans="1:17" s="1" customFormat="1" ht="30" customHeight="1" x14ac:dyDescent="0.35">
      <c r="A102" s="67">
        <v>6</v>
      </c>
      <c r="B102" s="36" t="s">
        <v>63</v>
      </c>
      <c r="C102" s="40">
        <f>C104</f>
        <v>21500000</v>
      </c>
      <c r="D102" s="43">
        <f t="shared" ref="D102:E102" si="34">D104</f>
        <v>4000000</v>
      </c>
      <c r="E102" s="43">
        <f t="shared" si="34"/>
        <v>0</v>
      </c>
      <c r="F102" s="51">
        <f t="shared" si="25"/>
        <v>4000000</v>
      </c>
      <c r="G102" s="89">
        <f t="shared" si="26"/>
        <v>18.604651162790699</v>
      </c>
      <c r="H102" s="62">
        <f t="shared" si="27"/>
        <v>4000000</v>
      </c>
      <c r="I102" s="62">
        <f t="shared" si="28"/>
        <v>0</v>
      </c>
      <c r="J102" s="62">
        <f t="shared" si="29"/>
        <v>4000000</v>
      </c>
      <c r="K102" s="63">
        <f t="shared" si="31"/>
        <v>18.604651162790699</v>
      </c>
      <c r="L102" s="63">
        <f>K102</f>
        <v>18.604651162790699</v>
      </c>
      <c r="M102" s="80"/>
      <c r="N102" s="83"/>
      <c r="O102" s="11"/>
      <c r="P102"/>
      <c r="Q102"/>
    </row>
    <row r="103" spans="1:17" s="1" customFormat="1" ht="30" customHeight="1" x14ac:dyDescent="0.35">
      <c r="A103" s="15"/>
      <c r="B103" s="32" t="s">
        <v>99</v>
      </c>
      <c r="C103" s="43"/>
      <c r="D103" s="49"/>
      <c r="E103" s="49"/>
      <c r="F103" s="51"/>
      <c r="G103" s="89"/>
      <c r="H103" s="62"/>
      <c r="I103" s="62"/>
      <c r="J103" s="62"/>
      <c r="K103" s="63"/>
      <c r="L103" s="56"/>
      <c r="M103" s="74"/>
      <c r="N103" s="83"/>
      <c r="O103" s="11"/>
      <c r="P103"/>
      <c r="Q103"/>
    </row>
    <row r="104" spans="1:17" s="1" customFormat="1" ht="30" customHeight="1" x14ac:dyDescent="0.35">
      <c r="A104" s="15"/>
      <c r="B104" s="37" t="s">
        <v>64</v>
      </c>
      <c r="C104" s="41">
        <f>SUM(C106:C110)</f>
        <v>21500000</v>
      </c>
      <c r="D104" s="41">
        <f t="shared" ref="D104:E104" si="35">SUM(D106:D110)</f>
        <v>4000000</v>
      </c>
      <c r="E104" s="41">
        <f t="shared" si="35"/>
        <v>0</v>
      </c>
      <c r="F104" s="51">
        <f t="shared" si="25"/>
        <v>4000000</v>
      </c>
      <c r="G104" s="89">
        <f t="shared" si="26"/>
        <v>18.604651162790699</v>
      </c>
      <c r="H104" s="62">
        <f t="shared" si="27"/>
        <v>4000000</v>
      </c>
      <c r="I104" s="62">
        <f t="shared" si="28"/>
        <v>0</v>
      </c>
      <c r="J104" s="62">
        <f t="shared" si="29"/>
        <v>4000000</v>
      </c>
      <c r="K104" s="63">
        <f t="shared" si="31"/>
        <v>18.604651162790699</v>
      </c>
      <c r="L104" s="66"/>
      <c r="M104" s="80"/>
      <c r="N104" s="83"/>
      <c r="O104" s="11"/>
      <c r="P104"/>
      <c r="Q104"/>
    </row>
    <row r="105" spans="1:17" s="95" customFormat="1" ht="30" customHeight="1" x14ac:dyDescent="0.35">
      <c r="A105" s="15"/>
      <c r="B105" s="32" t="s">
        <v>100</v>
      </c>
      <c r="C105" s="100"/>
      <c r="D105" s="49"/>
      <c r="E105" s="49"/>
      <c r="F105" s="93"/>
      <c r="G105" s="94"/>
      <c r="H105" s="57"/>
      <c r="I105" s="57"/>
      <c r="J105" s="57"/>
      <c r="K105" s="58"/>
      <c r="L105" s="56"/>
      <c r="M105" s="74"/>
      <c r="N105" s="83"/>
      <c r="O105" s="11"/>
      <c r="P105"/>
      <c r="Q105"/>
    </row>
    <row r="106" spans="1:17" s="95" customFormat="1" ht="30" customHeight="1" x14ac:dyDescent="0.35">
      <c r="A106" s="15"/>
      <c r="B106" s="27" t="s">
        <v>65</v>
      </c>
      <c r="C106" s="38">
        <v>2000000</v>
      </c>
      <c r="D106" s="59">
        <v>0</v>
      </c>
      <c r="E106" s="52">
        <v>0</v>
      </c>
      <c r="F106" s="93">
        <f t="shared" si="25"/>
        <v>0</v>
      </c>
      <c r="G106" s="94">
        <f t="shared" si="26"/>
        <v>0</v>
      </c>
      <c r="H106" s="57">
        <f t="shared" si="27"/>
        <v>0</v>
      </c>
      <c r="I106" s="57">
        <f t="shared" si="28"/>
        <v>0</v>
      </c>
      <c r="J106" s="57">
        <f t="shared" si="29"/>
        <v>0</v>
      </c>
      <c r="K106" s="58">
        <f t="shared" si="31"/>
        <v>0</v>
      </c>
      <c r="L106" s="56"/>
      <c r="M106" s="74"/>
      <c r="N106" s="83"/>
      <c r="O106" s="11"/>
      <c r="P106"/>
      <c r="Q106"/>
    </row>
    <row r="107" spans="1:17" s="95" customFormat="1" ht="30" customHeight="1" x14ac:dyDescent="0.35">
      <c r="A107" s="15"/>
      <c r="B107" s="32" t="s">
        <v>101</v>
      </c>
      <c r="C107" s="38"/>
      <c r="D107" s="49"/>
      <c r="E107" s="49"/>
      <c r="F107" s="93"/>
      <c r="G107" s="94"/>
      <c r="H107" s="57"/>
      <c r="I107" s="57"/>
      <c r="J107" s="57"/>
      <c r="K107" s="58"/>
      <c r="L107" s="56"/>
      <c r="M107" s="74"/>
      <c r="N107" s="83"/>
      <c r="O107" s="11"/>
      <c r="P107"/>
      <c r="Q107"/>
    </row>
    <row r="108" spans="1:17" s="95" customFormat="1" ht="30" customHeight="1" x14ac:dyDescent="0.35">
      <c r="A108" s="15"/>
      <c r="B108" s="31" t="s">
        <v>66</v>
      </c>
      <c r="C108" s="38">
        <v>15500000</v>
      </c>
      <c r="D108" s="59">
        <v>0</v>
      </c>
      <c r="E108" s="52">
        <v>0</v>
      </c>
      <c r="F108" s="93">
        <f t="shared" si="25"/>
        <v>0</v>
      </c>
      <c r="G108" s="94">
        <f t="shared" si="26"/>
        <v>0</v>
      </c>
      <c r="H108" s="57">
        <f t="shared" si="27"/>
        <v>0</v>
      </c>
      <c r="I108" s="57">
        <f t="shared" si="28"/>
        <v>0</v>
      </c>
      <c r="J108" s="57">
        <f t="shared" si="29"/>
        <v>0</v>
      </c>
      <c r="K108" s="58">
        <f t="shared" si="31"/>
        <v>0</v>
      </c>
      <c r="L108" s="56"/>
      <c r="M108" s="74"/>
      <c r="N108" s="83"/>
      <c r="O108" s="11"/>
      <c r="P108"/>
      <c r="Q108"/>
    </row>
    <row r="109" spans="1:17" s="95" customFormat="1" ht="30" customHeight="1" x14ac:dyDescent="0.35">
      <c r="A109" s="15"/>
      <c r="B109" s="32" t="s">
        <v>102</v>
      </c>
      <c r="C109" s="38"/>
      <c r="D109" s="49"/>
      <c r="E109" s="49"/>
      <c r="F109" s="93"/>
      <c r="G109" s="94"/>
      <c r="H109" s="57"/>
      <c r="I109" s="57"/>
      <c r="J109" s="57"/>
      <c r="K109" s="58"/>
      <c r="L109" s="56"/>
      <c r="M109" s="74"/>
      <c r="N109" s="83"/>
      <c r="O109" s="11"/>
      <c r="P109"/>
      <c r="Q109"/>
    </row>
    <row r="110" spans="1:17" s="95" customFormat="1" ht="30" customHeight="1" x14ac:dyDescent="0.35">
      <c r="A110" s="15"/>
      <c r="B110" s="27" t="s">
        <v>67</v>
      </c>
      <c r="C110" s="38">
        <v>4000000</v>
      </c>
      <c r="D110" s="59">
        <v>4000000</v>
      </c>
      <c r="E110" s="52">
        <v>0</v>
      </c>
      <c r="F110" s="93">
        <f t="shared" si="25"/>
        <v>4000000</v>
      </c>
      <c r="G110" s="94">
        <f t="shared" si="26"/>
        <v>100</v>
      </c>
      <c r="H110" s="57">
        <f t="shared" si="27"/>
        <v>4000000</v>
      </c>
      <c r="I110" s="57">
        <f t="shared" si="28"/>
        <v>0</v>
      </c>
      <c r="J110" s="57">
        <f t="shared" si="29"/>
        <v>4000000</v>
      </c>
      <c r="K110" s="58">
        <f t="shared" si="31"/>
        <v>100</v>
      </c>
      <c r="L110" s="56"/>
      <c r="M110" s="74"/>
      <c r="N110" s="83"/>
      <c r="O110" s="11"/>
      <c r="P110"/>
      <c r="Q110"/>
    </row>
    <row r="111" spans="1:17" s="1" customFormat="1" ht="30" customHeight="1" x14ac:dyDescent="0.35">
      <c r="A111" s="15"/>
      <c r="B111" s="47"/>
      <c r="C111" s="49"/>
      <c r="D111" s="49"/>
      <c r="E111" s="57"/>
      <c r="F111" s="51"/>
      <c r="G111" s="89"/>
      <c r="H111" s="62"/>
      <c r="I111" s="62"/>
      <c r="J111" s="62"/>
      <c r="K111" s="63"/>
      <c r="L111" s="61"/>
      <c r="M111" s="79"/>
      <c r="N111" s="86"/>
      <c r="O111" s="11"/>
      <c r="P111"/>
      <c r="Q111"/>
    </row>
    <row r="112" spans="1:17" s="1" customFormat="1" ht="30" customHeight="1" x14ac:dyDescent="0.35">
      <c r="A112" s="12"/>
      <c r="B112" s="13" t="s">
        <v>18</v>
      </c>
      <c r="C112" s="44">
        <f>C12+C70+C78+C88+C94+C102</f>
        <v>2452061374</v>
      </c>
      <c r="D112" s="44">
        <f>SUM(D12+D70+D78+D88+D94+D102)</f>
        <v>381317444</v>
      </c>
      <c r="E112" s="44">
        <f>SUM(E12+E70+E78+E88+E94+E102)</f>
        <v>221047748</v>
      </c>
      <c r="F112" s="51">
        <f t="shared" si="25"/>
        <v>602365192</v>
      </c>
      <c r="G112" s="89">
        <f t="shared" si="26"/>
        <v>24.565665377998812</v>
      </c>
      <c r="H112" s="62">
        <f t="shared" si="27"/>
        <v>381317444</v>
      </c>
      <c r="I112" s="62">
        <f t="shared" si="28"/>
        <v>221047748</v>
      </c>
      <c r="J112" s="62">
        <f t="shared" si="29"/>
        <v>602365192</v>
      </c>
      <c r="K112" s="89">
        <f t="shared" si="31"/>
        <v>24.565665377998812</v>
      </c>
      <c r="L112" s="90">
        <f>K112</f>
        <v>24.565665377998812</v>
      </c>
      <c r="M112" s="78"/>
      <c r="N112" s="86"/>
      <c r="O112" s="11"/>
      <c r="P112"/>
      <c r="Q112"/>
    </row>
    <row r="113" spans="1:19" x14ac:dyDescent="0.35">
      <c r="A113" s="16"/>
      <c r="B113" s="17"/>
      <c r="C113" s="14"/>
      <c r="D113" s="14"/>
      <c r="E113" s="14"/>
      <c r="F113" s="14"/>
      <c r="G113" s="18"/>
      <c r="H113" s="14"/>
      <c r="I113" s="14"/>
      <c r="J113" s="14"/>
      <c r="K113" s="18"/>
      <c r="L113" s="18"/>
      <c r="M113" s="18"/>
      <c r="N113" s="18"/>
      <c r="R113" s="1"/>
      <c r="S113" s="1"/>
    </row>
    <row r="114" spans="1:19" ht="15.5" x14ac:dyDescent="0.35">
      <c r="A114" s="16"/>
      <c r="B114" s="16"/>
      <c r="C114" s="19"/>
      <c r="D114" s="19"/>
      <c r="E114" s="19"/>
      <c r="F114" s="19"/>
      <c r="G114" s="16"/>
      <c r="H114" s="110" t="s">
        <v>115</v>
      </c>
      <c r="I114" s="110"/>
      <c r="J114" s="110"/>
      <c r="K114" s="110"/>
      <c r="L114" s="20"/>
      <c r="M114" s="20"/>
      <c r="N114" s="20"/>
      <c r="R114" s="1"/>
      <c r="S114" s="1"/>
    </row>
    <row r="115" spans="1:19" ht="15.5" x14ac:dyDescent="0.35">
      <c r="A115" s="16"/>
      <c r="B115" s="16"/>
      <c r="C115" s="19"/>
      <c r="D115" s="19"/>
      <c r="E115" s="11"/>
      <c r="F115" s="19"/>
      <c r="G115" s="16"/>
      <c r="H115" s="21"/>
      <c r="I115" s="70"/>
      <c r="J115" s="70"/>
      <c r="K115" s="70"/>
      <c r="L115" s="20"/>
      <c r="M115" s="20"/>
      <c r="N115" s="20"/>
      <c r="R115" s="1"/>
      <c r="S115" s="1"/>
    </row>
    <row r="116" spans="1:19" ht="15.5" x14ac:dyDescent="0.35">
      <c r="A116" s="16"/>
      <c r="B116" s="20"/>
      <c r="C116" s="19"/>
      <c r="D116" s="19"/>
      <c r="E116" s="19"/>
      <c r="F116" s="22"/>
      <c r="G116" s="16"/>
      <c r="H116" s="110" t="s">
        <v>19</v>
      </c>
      <c r="I116" s="110"/>
      <c r="J116" s="110"/>
      <c r="K116" s="110"/>
      <c r="L116" s="20"/>
      <c r="M116" s="20"/>
      <c r="N116" s="20"/>
      <c r="R116" s="1"/>
      <c r="S116" s="1"/>
    </row>
    <row r="117" spans="1:19" ht="15.5" x14ac:dyDescent="0.35">
      <c r="A117" s="16"/>
      <c r="B117" s="20"/>
      <c r="C117" s="16"/>
      <c r="D117" s="16"/>
      <c r="E117" s="16"/>
      <c r="F117" s="16"/>
      <c r="G117" s="16"/>
      <c r="H117" s="23"/>
      <c r="I117" s="70"/>
      <c r="J117" s="21"/>
      <c r="K117" s="21"/>
      <c r="L117" s="16"/>
      <c r="M117" s="16"/>
      <c r="N117" s="16"/>
      <c r="R117" s="1"/>
      <c r="S117" s="1"/>
    </row>
    <row r="118" spans="1:19" ht="15.5" x14ac:dyDescent="0.35">
      <c r="A118" s="16"/>
      <c r="B118" s="16"/>
      <c r="C118" s="16"/>
      <c r="D118" s="16"/>
      <c r="E118" s="16"/>
      <c r="F118" s="16"/>
      <c r="G118" s="16"/>
      <c r="H118" s="21"/>
      <c r="I118" s="21"/>
      <c r="J118" s="21"/>
      <c r="K118" s="21"/>
      <c r="L118" s="16"/>
      <c r="M118" s="16"/>
      <c r="N118" s="16"/>
      <c r="R118" s="1"/>
      <c r="S118" s="1"/>
    </row>
    <row r="119" spans="1:19" ht="15.5" x14ac:dyDescent="0.35">
      <c r="A119" s="16"/>
      <c r="B119" s="16"/>
      <c r="C119" s="16"/>
      <c r="D119" s="16"/>
      <c r="E119" s="16"/>
      <c r="F119" s="16"/>
      <c r="G119" s="16"/>
      <c r="H119" s="21"/>
      <c r="I119" s="21"/>
      <c r="J119" s="21"/>
      <c r="K119" s="21"/>
      <c r="L119" s="16"/>
      <c r="M119" s="16"/>
      <c r="N119" s="16"/>
      <c r="R119" s="1"/>
      <c r="S119" s="1"/>
    </row>
    <row r="120" spans="1:19" ht="15.5" x14ac:dyDescent="0.35">
      <c r="I120" s="103" t="s">
        <v>107</v>
      </c>
      <c r="J120" s="103"/>
      <c r="N120"/>
    </row>
    <row r="121" spans="1:19" ht="15.5" x14ac:dyDescent="0.35">
      <c r="I121" s="104" t="s">
        <v>108</v>
      </c>
      <c r="J121" s="104"/>
      <c r="N121"/>
    </row>
    <row r="122" spans="1:19" ht="15.5" x14ac:dyDescent="0.35">
      <c r="I122" s="91" t="s">
        <v>109</v>
      </c>
      <c r="J122" s="91"/>
      <c r="K122" s="91"/>
      <c r="N122"/>
    </row>
    <row r="123" spans="1:19" x14ac:dyDescent="0.35">
      <c r="N123"/>
    </row>
    <row r="124" spans="1:19" x14ac:dyDescent="0.35">
      <c r="N124"/>
    </row>
    <row r="125" spans="1:19" x14ac:dyDescent="0.35">
      <c r="N125"/>
    </row>
    <row r="126" spans="1:19" x14ac:dyDescent="0.35">
      <c r="N126"/>
    </row>
    <row r="127" spans="1:19" x14ac:dyDescent="0.35">
      <c r="N127"/>
    </row>
    <row r="128" spans="1:19" x14ac:dyDescent="0.35">
      <c r="N128"/>
    </row>
    <row r="129" spans="14:14" x14ac:dyDescent="0.35">
      <c r="N129"/>
    </row>
    <row r="130" spans="14:14" x14ac:dyDescent="0.35">
      <c r="N130"/>
    </row>
    <row r="131" spans="14:14" x14ac:dyDescent="0.35">
      <c r="N131"/>
    </row>
    <row r="132" spans="14:14" x14ac:dyDescent="0.35">
      <c r="N132"/>
    </row>
    <row r="133" spans="14:14" x14ac:dyDescent="0.35">
      <c r="N133"/>
    </row>
    <row r="134" spans="14:14" x14ac:dyDescent="0.35">
      <c r="N134"/>
    </row>
    <row r="135" spans="14:14" x14ac:dyDescent="0.35">
      <c r="N135"/>
    </row>
    <row r="136" spans="14:14" x14ac:dyDescent="0.35">
      <c r="N136"/>
    </row>
    <row r="137" spans="14:14" x14ac:dyDescent="0.35">
      <c r="N137"/>
    </row>
    <row r="138" spans="14:14" x14ac:dyDescent="0.35">
      <c r="N138"/>
    </row>
    <row r="139" spans="14:14" x14ac:dyDescent="0.35">
      <c r="N139"/>
    </row>
    <row r="140" spans="14:14" x14ac:dyDescent="0.35">
      <c r="N140"/>
    </row>
    <row r="141" spans="14:14" x14ac:dyDescent="0.35">
      <c r="N141"/>
    </row>
    <row r="142" spans="14:14" x14ac:dyDescent="0.35">
      <c r="N142"/>
    </row>
    <row r="143" spans="14:14" x14ac:dyDescent="0.35">
      <c r="N143"/>
    </row>
    <row r="144" spans="14:14" x14ac:dyDescent="0.35">
      <c r="N144"/>
    </row>
    <row r="145" spans="14:14" x14ac:dyDescent="0.35">
      <c r="N145"/>
    </row>
    <row r="146" spans="14:14" x14ac:dyDescent="0.35">
      <c r="N146"/>
    </row>
    <row r="147" spans="14:14" x14ac:dyDescent="0.35">
      <c r="N147"/>
    </row>
    <row r="148" spans="14:14" x14ac:dyDescent="0.35">
      <c r="N148"/>
    </row>
    <row r="149" spans="14:14" x14ac:dyDescent="0.35">
      <c r="N149"/>
    </row>
    <row r="150" spans="14:14" x14ac:dyDescent="0.35">
      <c r="N150"/>
    </row>
    <row r="151" spans="14:14" x14ac:dyDescent="0.35">
      <c r="N151"/>
    </row>
    <row r="152" spans="14:14" x14ac:dyDescent="0.35">
      <c r="N152"/>
    </row>
    <row r="153" spans="14:14" x14ac:dyDescent="0.35">
      <c r="N153"/>
    </row>
    <row r="154" spans="14:14" x14ac:dyDescent="0.35">
      <c r="N154"/>
    </row>
    <row r="155" spans="14:14" x14ac:dyDescent="0.35">
      <c r="N155"/>
    </row>
    <row r="156" spans="14:14" x14ac:dyDescent="0.35">
      <c r="N156"/>
    </row>
    <row r="157" spans="14:14" x14ac:dyDescent="0.35">
      <c r="N157"/>
    </row>
    <row r="158" spans="14:14" x14ac:dyDescent="0.35">
      <c r="N158"/>
    </row>
    <row r="159" spans="14:14" x14ac:dyDescent="0.35">
      <c r="N159"/>
    </row>
    <row r="160" spans="14:14" x14ac:dyDescent="0.35">
      <c r="N160"/>
    </row>
    <row r="161" spans="14:14" x14ac:dyDescent="0.35">
      <c r="N161"/>
    </row>
    <row r="162" spans="14:14" x14ac:dyDescent="0.35">
      <c r="N162"/>
    </row>
    <row r="163" spans="14:14" x14ac:dyDescent="0.35">
      <c r="N163"/>
    </row>
    <row r="164" spans="14:14" x14ac:dyDescent="0.35">
      <c r="N164"/>
    </row>
    <row r="165" spans="14:14" x14ac:dyDescent="0.35">
      <c r="N165"/>
    </row>
    <row r="166" spans="14:14" x14ac:dyDescent="0.35">
      <c r="N166"/>
    </row>
    <row r="167" spans="14:14" x14ac:dyDescent="0.35">
      <c r="N167"/>
    </row>
    <row r="168" spans="14:14" x14ac:dyDescent="0.35">
      <c r="N168"/>
    </row>
    <row r="169" spans="14:14" x14ac:dyDescent="0.35">
      <c r="N169"/>
    </row>
    <row r="170" spans="14:14" x14ac:dyDescent="0.35">
      <c r="N170"/>
    </row>
    <row r="171" spans="14:14" x14ac:dyDescent="0.35">
      <c r="N171"/>
    </row>
    <row r="172" spans="14:14" x14ac:dyDescent="0.35">
      <c r="N172"/>
    </row>
    <row r="173" spans="14:14" x14ac:dyDescent="0.35">
      <c r="N173"/>
    </row>
    <row r="174" spans="14:14" x14ac:dyDescent="0.35">
      <c r="N174"/>
    </row>
    <row r="175" spans="14:14" x14ac:dyDescent="0.35">
      <c r="N175"/>
    </row>
    <row r="176" spans="14:14" x14ac:dyDescent="0.35">
      <c r="N176"/>
    </row>
    <row r="177" spans="14:14" x14ac:dyDescent="0.35">
      <c r="N177"/>
    </row>
    <row r="178" spans="14:14" x14ac:dyDescent="0.35">
      <c r="N178"/>
    </row>
    <row r="179" spans="14:14" x14ac:dyDescent="0.35">
      <c r="N179"/>
    </row>
    <row r="180" spans="14:14" x14ac:dyDescent="0.35">
      <c r="N180"/>
    </row>
    <row r="181" spans="14:14" x14ac:dyDescent="0.35">
      <c r="N181"/>
    </row>
    <row r="182" spans="14:14" x14ac:dyDescent="0.35">
      <c r="N182"/>
    </row>
    <row r="183" spans="14:14" x14ac:dyDescent="0.35">
      <c r="N183"/>
    </row>
    <row r="184" spans="14:14" x14ac:dyDescent="0.35">
      <c r="N184"/>
    </row>
    <row r="185" spans="14:14" x14ac:dyDescent="0.35">
      <c r="N185"/>
    </row>
    <row r="186" spans="14:14" x14ac:dyDescent="0.35">
      <c r="N186"/>
    </row>
    <row r="187" spans="14:14" x14ac:dyDescent="0.35">
      <c r="N187"/>
    </row>
    <row r="188" spans="14:14" x14ac:dyDescent="0.35">
      <c r="N188"/>
    </row>
    <row r="189" spans="14:14" x14ac:dyDescent="0.35">
      <c r="N189"/>
    </row>
    <row r="190" spans="14:14" x14ac:dyDescent="0.35">
      <c r="N190"/>
    </row>
    <row r="191" spans="14:14" x14ac:dyDescent="0.35">
      <c r="N191"/>
    </row>
    <row r="192" spans="14:14" x14ac:dyDescent="0.35">
      <c r="N192"/>
    </row>
    <row r="193" spans="14:14" x14ac:dyDescent="0.35">
      <c r="N193"/>
    </row>
    <row r="194" spans="14:14" x14ac:dyDescent="0.35">
      <c r="N194"/>
    </row>
    <row r="195" spans="14:14" x14ac:dyDescent="0.35">
      <c r="N195"/>
    </row>
    <row r="196" spans="14:14" x14ac:dyDescent="0.35">
      <c r="N196"/>
    </row>
    <row r="197" spans="14:14" x14ac:dyDescent="0.35">
      <c r="N197"/>
    </row>
    <row r="198" spans="14:14" x14ac:dyDescent="0.35">
      <c r="N198"/>
    </row>
    <row r="199" spans="14:14" x14ac:dyDescent="0.35">
      <c r="N199"/>
    </row>
    <row r="200" spans="14:14" x14ac:dyDescent="0.35">
      <c r="N200"/>
    </row>
    <row r="201" spans="14:14" x14ac:dyDescent="0.35">
      <c r="N201"/>
    </row>
    <row r="202" spans="14:14" x14ac:dyDescent="0.35">
      <c r="N202"/>
    </row>
    <row r="203" spans="14:14" x14ac:dyDescent="0.35">
      <c r="N203"/>
    </row>
    <row r="204" spans="14:14" x14ac:dyDescent="0.35">
      <c r="N204"/>
    </row>
    <row r="205" spans="14:14" x14ac:dyDescent="0.35">
      <c r="N205"/>
    </row>
    <row r="206" spans="14:14" x14ac:dyDescent="0.35">
      <c r="N206"/>
    </row>
    <row r="207" spans="14:14" x14ac:dyDescent="0.35">
      <c r="N207"/>
    </row>
    <row r="208" spans="14:14" x14ac:dyDescent="0.35">
      <c r="N208"/>
    </row>
    <row r="209" spans="14:14" x14ac:dyDescent="0.35">
      <c r="N209"/>
    </row>
    <row r="210" spans="14:14" x14ac:dyDescent="0.35">
      <c r="N210"/>
    </row>
    <row r="211" spans="14:14" x14ac:dyDescent="0.35">
      <c r="N211"/>
    </row>
    <row r="212" spans="14:14" x14ac:dyDescent="0.35">
      <c r="N212"/>
    </row>
    <row r="213" spans="14:14" x14ac:dyDescent="0.35">
      <c r="N213"/>
    </row>
    <row r="214" spans="14:14" x14ac:dyDescent="0.35">
      <c r="N214"/>
    </row>
    <row r="215" spans="14:14" x14ac:dyDescent="0.35">
      <c r="N215"/>
    </row>
    <row r="216" spans="14:14" x14ac:dyDescent="0.35">
      <c r="N216"/>
    </row>
    <row r="217" spans="14:14" x14ac:dyDescent="0.35">
      <c r="N217"/>
    </row>
    <row r="218" spans="14:14" x14ac:dyDescent="0.35">
      <c r="N218"/>
    </row>
    <row r="219" spans="14:14" x14ac:dyDescent="0.35">
      <c r="N219"/>
    </row>
    <row r="220" spans="14:14" x14ac:dyDescent="0.35">
      <c r="N220"/>
    </row>
    <row r="221" spans="14:14" x14ac:dyDescent="0.35">
      <c r="N221"/>
    </row>
    <row r="222" spans="14:14" x14ac:dyDescent="0.35">
      <c r="N222"/>
    </row>
    <row r="223" spans="14:14" x14ac:dyDescent="0.35">
      <c r="N223"/>
    </row>
    <row r="224" spans="14:14" x14ac:dyDescent="0.35">
      <c r="N224"/>
    </row>
    <row r="225" spans="14:14" x14ac:dyDescent="0.35">
      <c r="N225"/>
    </row>
    <row r="226" spans="14:14" x14ac:dyDescent="0.35">
      <c r="N226"/>
    </row>
    <row r="227" spans="14:14" x14ac:dyDescent="0.35">
      <c r="N227"/>
    </row>
    <row r="228" spans="14:14" x14ac:dyDescent="0.35">
      <c r="N228"/>
    </row>
    <row r="229" spans="14:14" x14ac:dyDescent="0.35">
      <c r="N229"/>
    </row>
    <row r="230" spans="14:14" x14ac:dyDescent="0.35">
      <c r="N230"/>
    </row>
    <row r="231" spans="14:14" x14ac:dyDescent="0.35">
      <c r="N231"/>
    </row>
    <row r="232" spans="14:14" x14ac:dyDescent="0.35">
      <c r="N232"/>
    </row>
    <row r="233" spans="14:14" x14ac:dyDescent="0.35">
      <c r="N233"/>
    </row>
    <row r="234" spans="14:14" x14ac:dyDescent="0.35">
      <c r="N234"/>
    </row>
    <row r="235" spans="14:14" x14ac:dyDescent="0.35">
      <c r="N235"/>
    </row>
    <row r="236" spans="14:14" x14ac:dyDescent="0.35">
      <c r="N236"/>
    </row>
    <row r="237" spans="14:14" x14ac:dyDescent="0.35">
      <c r="N237"/>
    </row>
    <row r="238" spans="14:14" x14ac:dyDescent="0.35">
      <c r="N238"/>
    </row>
    <row r="239" spans="14:14" x14ac:dyDescent="0.35">
      <c r="N239"/>
    </row>
    <row r="240" spans="14:14" x14ac:dyDescent="0.35">
      <c r="N240"/>
    </row>
    <row r="241" spans="14:14" x14ac:dyDescent="0.35">
      <c r="N241"/>
    </row>
    <row r="242" spans="14:14" x14ac:dyDescent="0.35">
      <c r="N242"/>
    </row>
    <row r="243" spans="14:14" x14ac:dyDescent="0.35">
      <c r="N243"/>
    </row>
    <row r="244" spans="14:14" x14ac:dyDescent="0.35">
      <c r="N244"/>
    </row>
    <row r="245" spans="14:14" x14ac:dyDescent="0.35">
      <c r="N245"/>
    </row>
    <row r="246" spans="14:14" x14ac:dyDescent="0.35">
      <c r="N246"/>
    </row>
    <row r="247" spans="14:14" x14ac:dyDescent="0.35">
      <c r="N247"/>
    </row>
    <row r="248" spans="14:14" x14ac:dyDescent="0.35">
      <c r="N248"/>
    </row>
    <row r="249" spans="14:14" x14ac:dyDescent="0.35">
      <c r="N249"/>
    </row>
    <row r="250" spans="14:14" x14ac:dyDescent="0.35">
      <c r="N250"/>
    </row>
    <row r="251" spans="14:14" x14ac:dyDescent="0.35">
      <c r="N251"/>
    </row>
    <row r="252" spans="14:14" x14ac:dyDescent="0.35">
      <c r="N252"/>
    </row>
    <row r="253" spans="14:14" x14ac:dyDescent="0.35">
      <c r="N253"/>
    </row>
    <row r="254" spans="14:14" x14ac:dyDescent="0.35">
      <c r="N254"/>
    </row>
    <row r="255" spans="14:14" x14ac:dyDescent="0.35">
      <c r="N255"/>
    </row>
    <row r="256" spans="14:14" x14ac:dyDescent="0.35">
      <c r="N256"/>
    </row>
    <row r="257" spans="14:14" x14ac:dyDescent="0.35">
      <c r="N257"/>
    </row>
    <row r="258" spans="14:14" x14ac:dyDescent="0.35">
      <c r="N258"/>
    </row>
    <row r="259" spans="14:14" x14ac:dyDescent="0.35">
      <c r="N259"/>
    </row>
    <row r="260" spans="14:14" x14ac:dyDescent="0.35">
      <c r="N260"/>
    </row>
    <row r="261" spans="14:14" x14ac:dyDescent="0.35">
      <c r="N261"/>
    </row>
    <row r="262" spans="14:14" x14ac:dyDescent="0.35">
      <c r="N262"/>
    </row>
    <row r="263" spans="14:14" x14ac:dyDescent="0.35">
      <c r="N263"/>
    </row>
    <row r="264" spans="14:14" x14ac:dyDescent="0.35">
      <c r="N264"/>
    </row>
    <row r="265" spans="14:14" x14ac:dyDescent="0.35">
      <c r="N265"/>
    </row>
    <row r="266" spans="14:14" x14ac:dyDescent="0.35">
      <c r="N266"/>
    </row>
    <row r="267" spans="14:14" x14ac:dyDescent="0.35">
      <c r="N267"/>
    </row>
    <row r="268" spans="14:14" x14ac:dyDescent="0.35">
      <c r="N268"/>
    </row>
    <row r="269" spans="14:14" x14ac:dyDescent="0.35">
      <c r="N269"/>
    </row>
    <row r="270" spans="14:14" x14ac:dyDescent="0.35">
      <c r="N270"/>
    </row>
    <row r="271" spans="14:14" x14ac:dyDescent="0.35">
      <c r="N271"/>
    </row>
    <row r="272" spans="14:14" x14ac:dyDescent="0.35">
      <c r="N272"/>
    </row>
    <row r="273" spans="14:14" x14ac:dyDescent="0.35">
      <c r="N273"/>
    </row>
    <row r="274" spans="14:14" x14ac:dyDescent="0.35">
      <c r="N274"/>
    </row>
    <row r="275" spans="14:14" x14ac:dyDescent="0.35">
      <c r="N275"/>
    </row>
    <row r="276" spans="14:14" x14ac:dyDescent="0.35">
      <c r="N276"/>
    </row>
    <row r="277" spans="14:14" x14ac:dyDescent="0.35">
      <c r="N277"/>
    </row>
    <row r="278" spans="14:14" x14ac:dyDescent="0.35">
      <c r="N278"/>
    </row>
    <row r="279" spans="14:14" x14ac:dyDescent="0.35">
      <c r="N279"/>
    </row>
    <row r="280" spans="14:14" x14ac:dyDescent="0.35">
      <c r="N280"/>
    </row>
    <row r="281" spans="14:14" x14ac:dyDescent="0.35">
      <c r="N281"/>
    </row>
    <row r="282" spans="14:14" x14ac:dyDescent="0.35">
      <c r="N282"/>
    </row>
    <row r="283" spans="14:14" x14ac:dyDescent="0.35">
      <c r="N283"/>
    </row>
    <row r="284" spans="14:14" x14ac:dyDescent="0.35">
      <c r="N284"/>
    </row>
    <row r="285" spans="14:14" x14ac:dyDescent="0.35">
      <c r="N285"/>
    </row>
    <row r="286" spans="14:14" x14ac:dyDescent="0.35">
      <c r="N286"/>
    </row>
    <row r="287" spans="14:14" x14ac:dyDescent="0.35">
      <c r="N287"/>
    </row>
    <row r="288" spans="14:14" x14ac:dyDescent="0.35">
      <c r="N288"/>
    </row>
    <row r="289" spans="14:14" x14ac:dyDescent="0.35">
      <c r="N289"/>
    </row>
    <row r="290" spans="14:14" x14ac:dyDescent="0.35">
      <c r="N290"/>
    </row>
    <row r="291" spans="14:14" x14ac:dyDescent="0.35">
      <c r="N291"/>
    </row>
    <row r="292" spans="14:14" x14ac:dyDescent="0.35">
      <c r="N292"/>
    </row>
    <row r="293" spans="14:14" x14ac:dyDescent="0.35">
      <c r="N293"/>
    </row>
    <row r="294" spans="14:14" x14ac:dyDescent="0.35">
      <c r="N294"/>
    </row>
  </sheetData>
  <mergeCells count="8">
    <mergeCell ref="I120:J120"/>
    <mergeCell ref="I121:J121"/>
    <mergeCell ref="A1:M1"/>
    <mergeCell ref="A2:M2"/>
    <mergeCell ref="L7:L8"/>
    <mergeCell ref="M7:M8"/>
    <mergeCell ref="H114:K114"/>
    <mergeCell ref="H116:K116"/>
  </mergeCells>
  <pageMargins left="1.4960629921259843" right="0.39370078740157483" top="0.74803149606299213" bottom="0.74803149606299213" header="0.31496062992125984" footer="0.31496062992125984"/>
  <pageSetup paperSize="5" scale="80" orientation="landscape" horizontalDpi="4294967293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POK MARET 2022 (3)</vt:lpstr>
      <vt:lpstr>POK APRIL 2022 (2)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2023-04-26T03:50:06Z</cp:lastPrinted>
  <dcterms:created xsi:type="dcterms:W3CDTF">2021-05-20T00:58:03Z</dcterms:created>
  <dcterms:modified xsi:type="dcterms:W3CDTF">2023-04-26T04:33:16Z</dcterms:modified>
</cp:coreProperties>
</file>