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DAH\LKJIP 2022 MJGD ( BAPERLITBANG )\"/>
    </mc:Choice>
  </mc:AlternateContent>
  <xr:revisionPtr revIDLastSave="0" documentId="13_ncr:1_{CB7F5AAA-D02D-49BF-8364-8EFC1FC894A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NSTRA" sheetId="3" r:id="rId1"/>
    <sheet name="KEC. MJGD " sheetId="6" r:id="rId2"/>
    <sheet name="renstra 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8" i="6" l="1"/>
  <c r="I101" i="7"/>
  <c r="M101" i="7"/>
  <c r="S100" i="7"/>
  <c r="S99" i="7" s="1"/>
  <c r="R100" i="7"/>
  <c r="R99" i="7" s="1"/>
  <c r="Q99" i="7"/>
  <c r="Q101" i="7" s="1"/>
  <c r="O99" i="7"/>
  <c r="O101" i="7" s="1"/>
  <c r="M99" i="7"/>
  <c r="K99" i="7"/>
  <c r="I99" i="7"/>
  <c r="S98" i="7"/>
  <c r="S96" i="7" s="1"/>
  <c r="R98" i="7"/>
  <c r="S97" i="7"/>
  <c r="R97" i="7"/>
  <c r="R96" i="7" s="1"/>
  <c r="Q96" i="7"/>
  <c r="P96" i="7"/>
  <c r="O96" i="7"/>
  <c r="N96" i="7"/>
  <c r="M96" i="7"/>
  <c r="L96" i="7"/>
  <c r="K96" i="7"/>
  <c r="J96" i="7"/>
  <c r="I96" i="7"/>
  <c r="S95" i="7"/>
  <c r="R95" i="7"/>
  <c r="S94" i="7"/>
  <c r="R94" i="7"/>
  <c r="S93" i="7"/>
  <c r="S92" i="7" s="1"/>
  <c r="R93" i="7"/>
  <c r="R92" i="7" s="1"/>
  <c r="Q92" i="7"/>
  <c r="P92" i="7"/>
  <c r="O92" i="7"/>
  <c r="N92" i="7"/>
  <c r="M92" i="7"/>
  <c r="L92" i="7"/>
  <c r="K92" i="7"/>
  <c r="J92" i="7"/>
  <c r="I92" i="7"/>
  <c r="S91" i="7"/>
  <c r="R91" i="7"/>
  <c r="S90" i="7"/>
  <c r="R90" i="7"/>
  <c r="S89" i="7"/>
  <c r="S88" i="7" s="1"/>
  <c r="R89" i="7"/>
  <c r="R88" i="7" s="1"/>
  <c r="Q88" i="7"/>
  <c r="P88" i="7"/>
  <c r="O88" i="7"/>
  <c r="N88" i="7"/>
  <c r="M88" i="7"/>
  <c r="L88" i="7"/>
  <c r="K88" i="7"/>
  <c r="J88" i="7"/>
  <c r="I88" i="7"/>
  <c r="S87" i="7"/>
  <c r="R87" i="7"/>
  <c r="S86" i="7"/>
  <c r="R86" i="7"/>
  <c r="S85" i="7"/>
  <c r="R85" i="7"/>
  <c r="S84" i="7"/>
  <c r="R84" i="7"/>
  <c r="R83" i="7" s="1"/>
  <c r="S83" i="7"/>
  <c r="Q83" i="7"/>
  <c r="P83" i="7"/>
  <c r="O83" i="7"/>
  <c r="N83" i="7"/>
  <c r="M83" i="7"/>
  <c r="L83" i="7"/>
  <c r="K83" i="7"/>
  <c r="J83" i="7"/>
  <c r="I83" i="7"/>
  <c r="S82" i="7"/>
  <c r="S81" i="7" s="1"/>
  <c r="R82" i="7"/>
  <c r="Q81" i="7"/>
  <c r="O81" i="7"/>
  <c r="M81" i="7"/>
  <c r="K81" i="7"/>
  <c r="I81" i="7"/>
  <c r="K77" i="7"/>
  <c r="I77" i="7"/>
  <c r="S74" i="7"/>
  <c r="R74" i="7"/>
  <c r="S71" i="7"/>
  <c r="Q71" i="7"/>
  <c r="O71" i="7"/>
  <c r="M71" i="7"/>
  <c r="K71" i="7"/>
  <c r="I71" i="7"/>
  <c r="S68" i="7"/>
  <c r="Q66" i="7"/>
  <c r="S66" i="7" s="1"/>
  <c r="O66" i="7"/>
  <c r="M66" i="7"/>
  <c r="K66" i="7"/>
  <c r="I66" i="7"/>
  <c r="S63" i="7"/>
  <c r="Q62" i="7"/>
  <c r="O62" i="7"/>
  <c r="S62" i="7" s="1"/>
  <c r="M62" i="7"/>
  <c r="K62" i="7"/>
  <c r="I62" i="7"/>
  <c r="S59" i="7"/>
  <c r="Q56" i="7"/>
  <c r="S56" i="7" s="1"/>
  <c r="O56" i="7"/>
  <c r="M56" i="7"/>
  <c r="K56" i="7"/>
  <c r="I56" i="7"/>
  <c r="Q53" i="7"/>
  <c r="S53" i="7" s="1"/>
  <c r="O53" i="7"/>
  <c r="M53" i="7"/>
  <c r="K53" i="7"/>
  <c r="S52" i="7"/>
  <c r="Q51" i="7"/>
  <c r="S51" i="7" s="1"/>
  <c r="O51" i="7"/>
  <c r="M51" i="7"/>
  <c r="K51" i="7"/>
  <c r="I51" i="7"/>
  <c r="Q47" i="7"/>
  <c r="O47" i="7"/>
  <c r="M47" i="7"/>
  <c r="K47" i="7"/>
  <c r="I47" i="7"/>
  <c r="S46" i="7"/>
  <c r="R46" i="7"/>
  <c r="S45" i="7"/>
  <c r="R45" i="7"/>
  <c r="S44" i="7"/>
  <c r="R44" i="7"/>
  <c r="S43" i="7"/>
  <c r="R43" i="7"/>
  <c r="S42" i="7"/>
  <c r="R42" i="7"/>
  <c r="S41" i="7"/>
  <c r="R41" i="7"/>
  <c r="S40" i="7"/>
  <c r="S39" i="7"/>
  <c r="S38" i="7"/>
  <c r="Q37" i="7"/>
  <c r="S37" i="7" s="1"/>
  <c r="O37" i="7"/>
  <c r="M37" i="7"/>
  <c r="K37" i="7"/>
  <c r="I37" i="7"/>
  <c r="S35" i="7"/>
  <c r="S34" i="7"/>
  <c r="S33" i="7"/>
  <c r="S32" i="7"/>
  <c r="S31" i="7"/>
  <c r="R31" i="7"/>
  <c r="S30" i="7"/>
  <c r="R30" i="7"/>
  <c r="S29" i="7"/>
  <c r="R29" i="7"/>
  <c r="S28" i="7"/>
  <c r="R28" i="7"/>
  <c r="S27" i="7"/>
  <c r="R27" i="7"/>
  <c r="S26" i="7"/>
  <c r="R26" i="7"/>
  <c r="S25" i="7"/>
  <c r="R25" i="7"/>
  <c r="S24" i="7"/>
  <c r="R24" i="7"/>
  <c r="S23" i="7"/>
  <c r="R23" i="7"/>
  <c r="Q22" i="7"/>
  <c r="S22" i="7" s="1"/>
  <c r="O22" i="7"/>
  <c r="M22" i="7"/>
  <c r="K22" i="7"/>
  <c r="I22" i="7"/>
  <c r="M20" i="7"/>
  <c r="O20" i="7" s="1"/>
  <c r="Q20" i="7" s="1"/>
  <c r="S20" i="7" s="1"/>
  <c r="K20" i="7"/>
  <c r="S19" i="7"/>
  <c r="S18" i="7"/>
  <c r="S17" i="7"/>
  <c r="S16" i="7"/>
  <c r="S15" i="7"/>
  <c r="S14" i="7"/>
  <c r="S13" i="7"/>
  <c r="S12" i="7"/>
  <c r="O11" i="7"/>
  <c r="Q11" i="7" s="1"/>
  <c r="S11" i="7" s="1"/>
  <c r="K9" i="7"/>
  <c r="K101" i="7" s="1"/>
  <c r="I9" i="7"/>
  <c r="O24" i="6"/>
  <c r="O17" i="6"/>
  <c r="O15" i="6"/>
  <c r="O10" i="6"/>
  <c r="O9" i="6"/>
  <c r="O58" i="6" s="1"/>
  <c r="M17" i="6"/>
  <c r="M24" i="6"/>
  <c r="M28" i="6"/>
  <c r="I9" i="6"/>
  <c r="K9" i="6"/>
  <c r="K52" i="6"/>
  <c r="K51" i="6" s="1"/>
  <c r="K48" i="6"/>
  <c r="K47" i="6" s="1"/>
  <c r="K44" i="6"/>
  <c r="K43" i="6"/>
  <c r="K41" i="6"/>
  <c r="K38" i="6"/>
  <c r="K34" i="6"/>
  <c r="K33" i="6"/>
  <c r="K28" i="6"/>
  <c r="K24" i="6"/>
  <c r="K17" i="6"/>
  <c r="K10" i="6"/>
  <c r="K37" i="6"/>
  <c r="I43" i="6"/>
  <c r="I37" i="6"/>
  <c r="S9" i="7" l="1"/>
  <c r="S101" i="7" s="1"/>
  <c r="O52" i="6"/>
  <c r="O48" i="6"/>
  <c r="O44" i="6"/>
  <c r="O41" i="6"/>
  <c r="O38" i="6"/>
  <c r="O34" i="6"/>
  <c r="O28" i="6"/>
  <c r="O33" i="6" l="1"/>
  <c r="O37" i="6"/>
  <c r="O47" i="6"/>
  <c r="O51" i="6"/>
  <c r="O43" i="6"/>
  <c r="O63" i="3" l="1"/>
  <c r="M63" i="3"/>
  <c r="K63" i="3"/>
  <c r="I63" i="3"/>
  <c r="O58" i="3"/>
  <c r="M58" i="3"/>
  <c r="K58" i="3"/>
  <c r="I58" i="3"/>
  <c r="O54" i="3"/>
  <c r="M54" i="3"/>
  <c r="K54" i="3"/>
  <c r="I54" i="3"/>
  <c r="O48" i="3"/>
  <c r="M48" i="3"/>
  <c r="K48" i="3"/>
  <c r="I48" i="3"/>
  <c r="O45" i="3"/>
  <c r="M45" i="3"/>
  <c r="K45" i="3"/>
  <c r="I45" i="3"/>
  <c r="O39" i="3"/>
  <c r="M39" i="3"/>
  <c r="K39" i="3"/>
  <c r="I39" i="3"/>
  <c r="O34" i="3"/>
  <c r="M34" i="3"/>
  <c r="K34" i="3"/>
  <c r="I34" i="3"/>
  <c r="O19" i="3"/>
  <c r="M19" i="3"/>
  <c r="K19" i="3"/>
  <c r="I19" i="3"/>
  <c r="G54" i="3" l="1"/>
  <c r="G39" i="3"/>
  <c r="G43" i="3"/>
  <c r="G63" i="3"/>
  <c r="G58" i="3"/>
  <c r="G48" i="3"/>
  <c r="G34" i="3" l="1"/>
  <c r="G19" i="3"/>
  <c r="I17" i="3"/>
  <c r="K17" i="3" l="1"/>
  <c r="M17" i="3" s="1"/>
  <c r="O17" i="3" s="1"/>
  <c r="Q17" i="3" s="1"/>
  <c r="I6" i="3"/>
  <c r="G6" i="3"/>
  <c r="Q79" i="3" l="1"/>
  <c r="P79" i="3"/>
  <c r="P22" i="3" l="1"/>
  <c r="P21" i="3"/>
  <c r="P20" i="3"/>
  <c r="P28" i="3"/>
  <c r="P27" i="3"/>
  <c r="P26" i="3"/>
  <c r="P25" i="3"/>
  <c r="P24" i="3"/>
  <c r="P23" i="3"/>
  <c r="Q28" i="3"/>
  <c r="Q27" i="3"/>
  <c r="Q26" i="3"/>
  <c r="Q25" i="3"/>
  <c r="Q24" i="3"/>
  <c r="Q23" i="3"/>
  <c r="Q22" i="3"/>
  <c r="Q21" i="3"/>
  <c r="Q20" i="3"/>
  <c r="Q33" i="3"/>
  <c r="Q32" i="3"/>
  <c r="Q31" i="3"/>
  <c r="Q30" i="3"/>
  <c r="Q29" i="3"/>
  <c r="Q19" i="3"/>
  <c r="M18" i="3"/>
  <c r="Q9" i="3"/>
  <c r="Q11" i="3"/>
  <c r="Q12" i="3"/>
  <c r="Q13" i="3"/>
  <c r="Q14" i="3"/>
  <c r="Q15" i="3"/>
  <c r="Q16" i="3"/>
  <c r="M8" i="3"/>
  <c r="O8" i="3" s="1"/>
  <c r="Q8" i="3" s="1"/>
  <c r="Q6" i="3"/>
</calcChain>
</file>

<file path=xl/sharedStrings.xml><?xml version="1.0" encoding="utf-8"?>
<sst xmlns="http://schemas.openxmlformats.org/spreadsheetml/2006/main" count="702" uniqueCount="341">
  <si>
    <t>Target</t>
  </si>
  <si>
    <t>Program Pelayanan Administrasi Perkantoran</t>
  </si>
  <si>
    <t>Penyediaan jasa surat menyurat</t>
  </si>
  <si>
    <t>Penyediaan jasa komunikasi, sumber daya air dan listrik</t>
  </si>
  <si>
    <t>Penyediaan jasa kebersihan kantor</t>
  </si>
  <si>
    <t>Penyediaan alat tulis kantor</t>
  </si>
  <si>
    <t>Penyediaan barang cetakan dan penggandaan</t>
  </si>
  <si>
    <t>Penyediaan bahan bacaan dan peraturan perundang-undangan</t>
  </si>
  <si>
    <t>Penyediaan makanan dan minuman</t>
  </si>
  <si>
    <t>Program Peningkatan Sarana dan Prasarana Aparatur</t>
  </si>
  <si>
    <t>tersedianya perlengkapan rumah jabatan</t>
  </si>
  <si>
    <t>Pengadaan Peralatan Gedung Kantor</t>
  </si>
  <si>
    <t>tesedianya perlengkapan gedung kantor</t>
  </si>
  <si>
    <t>tesedianya peralatan gedung kantor</t>
  </si>
  <si>
    <t>Pengadaan Komputer</t>
  </si>
  <si>
    <t>tersedianya komputer dan printer</t>
  </si>
  <si>
    <t>Pengadaan Meubeler</t>
  </si>
  <si>
    <t>Pengadaan Alat-studio</t>
  </si>
  <si>
    <t>terpeliharanya gedung kantor</t>
  </si>
  <si>
    <t>terpeliharanya kendaraan dinas</t>
  </si>
  <si>
    <t>terpeliharanya peralatan gedung kantor</t>
  </si>
  <si>
    <t>Program peningkatan pengembangan sistem pelaporan capaian kinerja dan keuangan</t>
  </si>
  <si>
    <t>Penyusunan Renstra OPD</t>
  </si>
  <si>
    <t>Program peningkatan keamanan dan kenyamanan lingkungan</t>
  </si>
  <si>
    <t>Pembinaan Linmas/Kamtibmas</t>
  </si>
  <si>
    <t>Pembinaan Wilayah/Daerah</t>
  </si>
  <si>
    <t>Program pengembangan wawasan kebangsaan</t>
  </si>
  <si>
    <t>Fasilitasi Kegiatan FKUB Tingkat Kecamatan</t>
  </si>
  <si>
    <t>Fasilitasi Paskibraka Kecamatan</t>
  </si>
  <si>
    <t>Fasilitasi Pelaksanaan Kegiatan Daerah</t>
  </si>
  <si>
    <t>Program peningkatan partisipasi masyarakat dalam membangun desa</t>
  </si>
  <si>
    <t>Pelaksanaan musyawarah pembangunan desa</t>
  </si>
  <si>
    <t>Fasilitasi Pelaksanaan Dana Desa</t>
  </si>
  <si>
    <t>Program peningkatan kapasitas aparatur pemerintah desa</t>
  </si>
  <si>
    <t>Pembinaan Kegiatan Administrasi Pemerintahan Desa</t>
  </si>
  <si>
    <t>Penyelenggaraan Pemilihan Kepala Desa</t>
  </si>
  <si>
    <t>Pengadaan Perlengkapan Gedung Kantor</t>
  </si>
  <si>
    <t>Pemeliharaan Rutin/Berkala Kendaraan Dinas/Operasional</t>
  </si>
  <si>
    <t>Pengadaan Tralis kantor</t>
  </si>
  <si>
    <t>Pemeliharaan Rutin/Berkala Peralatan Gedung kantor</t>
  </si>
  <si>
    <t>Pemeliharaan Rutin/Berkala Meubeler</t>
  </si>
  <si>
    <t>terpeliharanya Meubeler Kantor</t>
  </si>
  <si>
    <t>Tersedianya Tralis kantor</t>
  </si>
  <si>
    <t>Pemeliharaan Rutin/Berkala  Gedung Kantor</t>
  </si>
  <si>
    <t>Terpeliharanya  Gedung kantor</t>
  </si>
  <si>
    <t>Penataan Taman Kantor</t>
  </si>
  <si>
    <t>Pengadaan Backdrop</t>
  </si>
  <si>
    <t>tersedianya taman kantor</t>
  </si>
  <si>
    <t>tersedianya  backdrop kantor</t>
  </si>
  <si>
    <t>Program dan Kegiatan</t>
  </si>
  <si>
    <t>Indikator Kinerja Program (outcome) dan Kegiatan (output)</t>
  </si>
  <si>
    <t>Satuan</t>
  </si>
  <si>
    <t>Target Kinerja Sasaran</t>
  </si>
  <si>
    <t>Target Akhir Renstra</t>
  </si>
  <si>
    <t>Unit Kerja perangkat daerah Penanggung-jawab</t>
  </si>
  <si>
    <t xml:space="preserve"> Rp (.000) </t>
  </si>
  <si>
    <t xml:space="preserve"> Target </t>
  </si>
  <si>
    <t>Tersedianya Administrasi Perkantoran</t>
  </si>
  <si>
    <t>%</t>
  </si>
  <si>
    <t>pembayaran jasa surat menyurat</t>
  </si>
  <si>
    <t>orang</t>
  </si>
  <si>
    <t xml:space="preserve">Pembayaran jasa komunikasi, sumber daya air dan listrik </t>
  </si>
  <si>
    <t>item</t>
  </si>
  <si>
    <t>Pembayaran jasa kebersihan kantor</t>
  </si>
  <si>
    <t xml:space="preserve">Tersedianya alat tulis kantor </t>
  </si>
  <si>
    <t>Tersedianya barang cetakan dan penggandaan</t>
  </si>
  <si>
    <t>lembar</t>
  </si>
  <si>
    <t>Tersedianya bahan bacaan dan peraturan peundang-undangan</t>
  </si>
  <si>
    <t>tahun</t>
  </si>
  <si>
    <t>Penyediaan bahan logistik kantor</t>
  </si>
  <si>
    <t>tersedianya bahan logistik kantor</t>
  </si>
  <si>
    <t xml:space="preserve">Tersedianya makanan dan minuman karyawan </t>
  </si>
  <si>
    <t>Rapat-rapat koordinasi dan konsultasi ke dalam/luar daerah</t>
  </si>
  <si>
    <t>Rapat-rapat koordinasi dan konsultasi dalam dan luar daerah</t>
  </si>
  <si>
    <t>kali</t>
  </si>
  <si>
    <t>unit</t>
  </si>
  <si>
    <t>kegiatan</t>
  </si>
  <si>
    <t>desa</t>
  </si>
  <si>
    <t>Program peningkatan peran serta kepemudaaan</t>
  </si>
  <si>
    <t>Fasilitasi Peningkatan Peran Serta Kepemudaan</t>
  </si>
  <si>
    <t>Program Peningkatan Kualitas Hidup dan Perlindungan Perempuan</t>
  </si>
  <si>
    <t>Pembinaan PKK Kecamatan</t>
  </si>
  <si>
    <t>Evaluasi Pemberdyaan Masyarakat, Perlombaan desa/kelurahan</t>
  </si>
  <si>
    <t>Pengisian kekosongan formasi jabatan perangkat desa se Kabupaten Karanganyar</t>
  </si>
  <si>
    <t>Program Peningkatan Penyelenggaraan Pemdes/Kelurahan</t>
  </si>
  <si>
    <t>Monitoring dan Evaluasi Penyelenggaraan Pemerintah Desa/Kelurahan</t>
  </si>
  <si>
    <t xml:space="preserve">Program Pembangunan kewilayahan </t>
  </si>
  <si>
    <t>% lembaga kemasyarakatan aktif</t>
  </si>
  <si>
    <t>% wilayah dalam keadaan kondusif</t>
  </si>
  <si>
    <t>% wilayah tertib perda</t>
  </si>
  <si>
    <t>% sarpras wilayah dalam kondisi baik</t>
  </si>
  <si>
    <t xml:space="preserve">% Desa memiliki APDes dan RKPDes sesuai ketentuan </t>
  </si>
  <si>
    <t xml:space="preserve">% kehadiran musrenbang </t>
  </si>
  <si>
    <t>bulan</t>
  </si>
  <si>
    <t>tersedianya meubeluer rumah jabatan</t>
  </si>
  <si>
    <t>kec.mojogedang</t>
  </si>
  <si>
    <t>Kec.mojogedang</t>
  </si>
  <si>
    <t>Pembangunan Gedung Kantor</t>
  </si>
  <si>
    <t>Desa</t>
  </si>
  <si>
    <t>Penyediaan Komponen Instalansi Listrik/Penerangan Bangunan Kantor</t>
  </si>
  <si>
    <t>Pembayaran Komponen Istalansi Listrik/Penerangan Bangunan Kantor</t>
  </si>
  <si>
    <t>Tersedianya Rutin/Berkala Kendaraan Dinas/Operasional</t>
  </si>
  <si>
    <t>Penyusunan Pelaporan Keuangan Akir Tahun</t>
  </si>
  <si>
    <t>Tercapainya Pelaporan Keuangan Akir Tahun</t>
  </si>
  <si>
    <t>Tahun</t>
  </si>
  <si>
    <t>Penyusunan Laporan Capaian Kinerja dan Iktisarrealisasi Kinerja SKPD</t>
  </si>
  <si>
    <t>Tercapanya Laporan Capaian Kinerja dan Iktisarrealisasi Kinerja SKPD</t>
  </si>
  <si>
    <t>Fasilitasi Kegiatan Keagamaan dan Sosial Budaya</t>
  </si>
  <si>
    <t>Kegiatan</t>
  </si>
  <si>
    <t>Pembinaan Perangkat Desa</t>
  </si>
  <si>
    <t>Pelaksanaan Sosialisasi yang terkait dengan kesetaraan gender, pemberdayaan perempuan dan perlindungan anak</t>
  </si>
  <si>
    <t>Program Peningkatan Iklim Investasi dan Realisasi Investasi</t>
  </si>
  <si>
    <t>Fasilitasi kegiatan PATEN tingkat Kecamatan</t>
  </si>
  <si>
    <t>jenis</t>
  </si>
  <si>
    <t>Jumlah</t>
  </si>
  <si>
    <t>-</t>
  </si>
  <si>
    <t xml:space="preserve">Terpenuhinya sarana dan prasarana Aparatur </t>
  </si>
  <si>
    <t>Sasaran</t>
  </si>
  <si>
    <t>Tujuan</t>
  </si>
  <si>
    <t>Tabel 6.1</t>
  </si>
  <si>
    <t>Rencana Program, Kegiatan, Indikator Kinerja, Kelompok Sasaran, dan Pendanaan Indikatif Kecamatan Mojogedang</t>
  </si>
  <si>
    <t>Meningkatkan Pembangunan kewilayahan dan Pelayanan Kecamatan</t>
  </si>
  <si>
    <t>Meningkatnya Kwalitas Pelayanan Kecamatan</t>
  </si>
  <si>
    <t xml:space="preserve">Program penunjang urusan pemerintahan daerah </t>
  </si>
  <si>
    <t>Perencanaan, penganggaran dan Evaluasi Kinerja Perangkat Daerah</t>
  </si>
  <si>
    <t>Administrasi  Kepegawaian Perangkat Daerah</t>
  </si>
  <si>
    <t>Administrasi umun Perangkat Dearah</t>
  </si>
  <si>
    <t>Penyediaan jasa penunjang urusan pemerintahan Daerah</t>
  </si>
  <si>
    <t>Pemeliharaan Barang Milik Daerah Penunjang Urusan Pemerintahan Daerah</t>
  </si>
  <si>
    <t xml:space="preserve">Program Penyelengaraan Pemerintahan Dan Pelayanan Pubik </t>
  </si>
  <si>
    <t xml:space="preserve">Penyelengaraan Urusan Pemerintahan yang tidak dilaksanakan oleh unit Kerja Perangkat Daerah yang ada di Kecamatan </t>
  </si>
  <si>
    <t xml:space="preserve">Program Pemberdayaan Masyarakat Desa dan Kelurahan </t>
  </si>
  <si>
    <t xml:space="preserve">Koordinasi kegiatan Pemberdayaan Desa </t>
  </si>
  <si>
    <t xml:space="preserve">Pemberdayaan Lembaga Kemasyarakatan Tingkat Kecamatan </t>
  </si>
  <si>
    <t>Program Koordinasi Ketentraman dan Ketertiban Umun</t>
  </si>
  <si>
    <t>Koordinasi upaya penyelengaraan ketentraman dan ketertiban umum</t>
  </si>
  <si>
    <t xml:space="preserve">Program Penyelengaraan Urusan Pemerintahan Umum </t>
  </si>
  <si>
    <t xml:space="preserve">Penyelengaraan urusan pemerintahan umum sesuai Penugasan kepala Dearah </t>
  </si>
  <si>
    <t>Fasilitasi rekomendasi dan Koordinai pembinaan dan Pengawasan pemerintahan Desa</t>
  </si>
  <si>
    <t>Program Pembinaan dan Pengawasan Pemerintahan Desa</t>
  </si>
  <si>
    <t>JUMLAH</t>
  </si>
  <si>
    <t>SAKIP</t>
  </si>
  <si>
    <t>NILAI</t>
  </si>
  <si>
    <t xml:space="preserve">Persentase Wilayah dalam keadaan Kondusif </t>
  </si>
  <si>
    <t>SKOR</t>
  </si>
  <si>
    <t>Persentase Desa yang memiliki APBDesa dan RKPDesa sesuai ketentuan</t>
  </si>
  <si>
    <t>Persen</t>
  </si>
  <si>
    <t xml:space="preserve">Persentase Desa / Kelurahan Tertib Perda </t>
  </si>
  <si>
    <t xml:space="preserve">Indek Kepuasan Masyarakat </t>
  </si>
  <si>
    <t>Persentase lembaga kemasyarakatan  aktif.</t>
  </si>
  <si>
    <t>Program, Kegiatan dan Sub kegiatan</t>
  </si>
  <si>
    <t>* Penyusunan Dokumen Perencanaan Perangkat Daerah</t>
  </si>
  <si>
    <t xml:space="preserve">* Evaluasi Kinerja Perangkat Daerah </t>
  </si>
  <si>
    <t xml:space="preserve">* Pendidikan dan Pelatihan Pegawai Berdasarkan Tugas dan Fungsi </t>
  </si>
  <si>
    <t>* Penyediaan Komponen Instalasi Listrik / Penerangan Bangunan Kantor</t>
  </si>
  <si>
    <t xml:space="preserve">* Penyediaan Peralatan dan Perlengkapan Kantor </t>
  </si>
  <si>
    <t xml:space="preserve">* Penyediaan Bahan Logistik Kantor </t>
  </si>
  <si>
    <t xml:space="preserve">* Penyediaan Barang Cetakan dan Pengadaan </t>
  </si>
  <si>
    <t xml:space="preserve">* Penyediaan Bahan Bacaan dan Peraturan Perundang Undangan </t>
  </si>
  <si>
    <t xml:space="preserve">* Penyelengaraan Rapat Koordinasi dan Konsultasi SKPD </t>
  </si>
  <si>
    <t>* Penyediaan Jasa Surat menyurat</t>
  </si>
  <si>
    <t>* Penyediaan Jasa Komunikasi, Sumber Daya Air dan Listrik</t>
  </si>
  <si>
    <t>* Penyediaan Jasa Pelayanan Umum Kantor</t>
  </si>
  <si>
    <t xml:space="preserve">* Penyediaan Jasa Pemeliharaan, Biaya Pemeliharaan dan Pajak Kendaraan Perorangan Dinas / Kendaraan Dinas Jabatan </t>
  </si>
  <si>
    <t xml:space="preserve">* Pemeliharaan Peralatan dan Mesin Lainnya </t>
  </si>
  <si>
    <t>* Pemeliharan Aset Tetap Lainnya</t>
  </si>
  <si>
    <t>* Pemeliharaan / Rehabilitasi Gedung Kantor dan Bangunan Lainnya.</t>
  </si>
  <si>
    <t>* Fasilitasi Percepatan Pencapian  Standar Pelayanan Minimal di Wilayah Kecamatan</t>
  </si>
  <si>
    <t>*Peningkatan Partisipasi Masyarakat dalam Forum Musyawarah Perencanaan Pembangunan di Desa.</t>
  </si>
  <si>
    <t>*Peningkatan Efektifitas Kegiatan Pemberdayaan Masyarakat di Wilayah Kecamatan</t>
  </si>
  <si>
    <t>*Penyelenggaraan Lembaga Kemasyarakata</t>
  </si>
  <si>
    <t>* Sinergitas dengan Kepolisian Negara Republik Indonesia,Tentara Nasional Indonesia dan Instansi Vertikal di Wilayah Kecamatan</t>
  </si>
  <si>
    <t>* Peningkatan Efektifitas Pelaksanaan Pelayanan kepada Masyarakat di Wilayah Kecamatan</t>
  </si>
  <si>
    <t>* Pembinaan Persatuan dan Kesatuan Bangsa</t>
  </si>
  <si>
    <t>* Pembinaan Kerukunan Antrasuku dan Intrasuku,Umat Beragama, Ras, dan Golongan Lainnya Guna Mewujudkan Stabilitas Keamanan Lokal, Regional, dan Nasional.</t>
  </si>
  <si>
    <t>* Fasilitasi Penyusunan Peraturan Desa dan Peraturan Kepala Desa.</t>
  </si>
  <si>
    <t>* Fasilitasi Administrasi Tata Pemerintahan Desa.</t>
  </si>
  <si>
    <t>* Fasilitasi Pengelolaan Keuangan Desa dan Pendayagunaan Aset Desa.</t>
  </si>
  <si>
    <t>* Fasilitasi Pelaksanaan Tugas Kepala Desa dan Perangkat Desa.</t>
  </si>
  <si>
    <t>* Rekomendasi Pengangkatan dan Pemberhentian Perangkat Desa.</t>
  </si>
  <si>
    <t>1 kegt.</t>
  </si>
  <si>
    <t>1 th</t>
  </si>
  <si>
    <t>Kode</t>
  </si>
  <si>
    <t>Kondisi Tahun 2020</t>
  </si>
  <si>
    <t>Cakupan Perencanaan,Penganggaran,dan Evaluasi Kinerja Perangkat Daerah</t>
  </si>
  <si>
    <t>Na</t>
  </si>
  <si>
    <t xml:space="preserve"> Rp </t>
  </si>
  <si>
    <t xml:space="preserve"> Rp  </t>
  </si>
  <si>
    <t>7-01,01</t>
  </si>
  <si>
    <t>7-01.01.2.01</t>
  </si>
  <si>
    <t>7-01.01.2.01.01</t>
  </si>
  <si>
    <t>7-01.01.2.01.07</t>
  </si>
  <si>
    <t>Tersusunnya dokumen Renja,RKA dan DPA</t>
  </si>
  <si>
    <t>Tersusunnya laporan LPT,LKjIP dan CALK</t>
  </si>
  <si>
    <t>Administrasi Keuangan Perangkat Daerah</t>
  </si>
  <si>
    <t>7-01.01.2.02</t>
  </si>
  <si>
    <t>7-01.01.2.02.01</t>
  </si>
  <si>
    <t>Penyediaan gaji dan Tunjangan ASN</t>
  </si>
  <si>
    <t>7-01.01.2.05</t>
  </si>
  <si>
    <t>7-01.01.2.05.09</t>
  </si>
  <si>
    <t>Tersediannya gaji ASN</t>
  </si>
  <si>
    <t>Tersediannya Gaji ASN</t>
  </si>
  <si>
    <t>Terwujudnya Peningkatan Kualitas Sumber Daya Aparatur</t>
  </si>
  <si>
    <t>7-01.01.2.06</t>
  </si>
  <si>
    <t>Aparatur yang mengikuti pendidikan dan pelatihan pegawai berdasarkan tugas dan fungsi</t>
  </si>
  <si>
    <t>7-01.01.2.06.01</t>
  </si>
  <si>
    <t>terwujudnya kegiatan pelayanan administrasi</t>
  </si>
  <si>
    <t>tersediannya komponen instalasi listrik/penerangan bangunan kantor</t>
  </si>
  <si>
    <t>7-01.01.2.06.02</t>
  </si>
  <si>
    <t>tersediannya alat tulis kantor</t>
  </si>
  <si>
    <t>7-01.01.2.06.04</t>
  </si>
  <si>
    <t>tersediannya logistik kantor ( bahan kebersihan,alat kebersihan,bahan makan dan minum)</t>
  </si>
  <si>
    <t>7-01.01.2.06.05</t>
  </si>
  <si>
    <t>terpenuhinya kebutuhan barang cetakan dan penggandaan</t>
  </si>
  <si>
    <t>7-01.01.2.06.06</t>
  </si>
  <si>
    <t>tersediannya bahan bacaan dan perundang-undangan</t>
  </si>
  <si>
    <t>7-01.01.2.06.09</t>
  </si>
  <si>
    <t>tersediannya makan minum rapat dan tersediannya SPPD rapat koordinasi/kunsultasi dalam daerah</t>
  </si>
  <si>
    <t>7-01.01.2.08</t>
  </si>
  <si>
    <t>terwujudnya penyediaan jasa penunjang urusan pemerintahan daerah</t>
  </si>
  <si>
    <t>7-01.01.2.08.01</t>
  </si>
  <si>
    <t>tersediannya jasa surat menyurat</t>
  </si>
  <si>
    <t>7-01.01.2.08.02</t>
  </si>
  <si>
    <t>tersediannya jasa komunikasi,sumber daya air dan listrik</t>
  </si>
  <si>
    <t>7-01.01.2.08.04</t>
  </si>
  <si>
    <t>tersedianya jasa pelayanan umum kantor ( 9 THL)</t>
  </si>
  <si>
    <t>7-01.01.2.09</t>
  </si>
  <si>
    <t>terwujudnya kelancaran operasional aparatur daerah</t>
  </si>
  <si>
    <t>7-01.01.2.09.01</t>
  </si>
  <si>
    <t>terpeliharannya kendaraan dinas operasional Kecamatan Mojogedang</t>
  </si>
  <si>
    <t>7-01.01.2.09.06</t>
  </si>
  <si>
    <t>terpeliharannya peralatan dan Mesin lainnya</t>
  </si>
  <si>
    <t>7-01.01.2.09.07</t>
  </si>
  <si>
    <t>terpeliharannya aset tetaplainnya kantor kecamatan Mojogedang</t>
  </si>
  <si>
    <t>7-01.01.2.09.09</t>
  </si>
  <si>
    <t>terpeliharannya gedung kantor Kecamatan Mojogedang</t>
  </si>
  <si>
    <t>07.01.02.2.02</t>
  </si>
  <si>
    <t>terwujudnya peningkatan pelayanan kepada masyarakat</t>
  </si>
  <si>
    <t>07.01.02.2.02.02</t>
  </si>
  <si>
    <t>terlaksanya kegiatan survei kepuasan masyarakat</t>
  </si>
  <si>
    <t>07.01.02.2.02.03</t>
  </si>
  <si>
    <t>terlaksananya kegiatan legalisasi</t>
  </si>
  <si>
    <t>07.01.03.2.01</t>
  </si>
  <si>
    <t>terwujudnya peningkatan partisipasi masyarakat dalam perencanaan pembangunan Desa dan lomba Desa</t>
  </si>
  <si>
    <t>07.01.03.2.01.01</t>
  </si>
  <si>
    <t>terlaksananya kegiatan musrenbangcam</t>
  </si>
  <si>
    <t>terlaksananya kegiatan lomba desa</t>
  </si>
  <si>
    <t>7.01.03.2.03</t>
  </si>
  <si>
    <t>terwujudnya fasilitasi penyelenggaraan lembaga kemasyarakatan</t>
  </si>
  <si>
    <t>7.01.03.2.03.01</t>
  </si>
  <si>
    <t>terlaksanya kegiatan pembinaan PKK Kecamatan</t>
  </si>
  <si>
    <t>terwujudnya keamanan,ketertiban dan kenyamanan wilayah kecamatan Mojogedang</t>
  </si>
  <si>
    <t>07.01.04.2.01</t>
  </si>
  <si>
    <t>07.01.04.2.01.01</t>
  </si>
  <si>
    <t>terlaksananya kegiatan pembinaan wilayah dan Linmas.</t>
  </si>
  <si>
    <t>* Operasional pemantauan PPKM Covid-19</t>
  </si>
  <si>
    <t>07.01.05.2.01</t>
  </si>
  <si>
    <t>terwujudnya persatuan dan kesatuan bangsa dan kerukunan antar umat beragama</t>
  </si>
  <si>
    <t>07.01.05.2.01.03</t>
  </si>
  <si>
    <t>terlaksananya kegiatan peringatan HUT RI</t>
  </si>
  <si>
    <t>terlaksananya fasilitasi kegiatan FKUB dan Kegiatan Sosial Budaya.</t>
  </si>
  <si>
    <t>07.01.06.2.01</t>
  </si>
  <si>
    <t>terwujudnya fasilitasi rekomendasi,koordinasi  pembinaan dan pengawasan Pemerintah Desa.</t>
  </si>
  <si>
    <t>07.01.06.2.01.01</t>
  </si>
  <si>
    <t>terlaksananya kegiatan Fasilitasi Penyusunan APBDesa</t>
  </si>
  <si>
    <t>07.01.06.2.01.02</t>
  </si>
  <si>
    <t>terlaksananya kegiatan pembinaan Administrasi Tata Pemerintahan Desa</t>
  </si>
  <si>
    <t>07.01.06.2.01.03</t>
  </si>
  <si>
    <t>terlaksananya kegiatan pengelolaan keuangan Desa</t>
  </si>
  <si>
    <t>07.01.06.2.01.05</t>
  </si>
  <si>
    <t>terlaksananya kegiatan pembinaan Kepala Desa dan Perangkat Desa.</t>
  </si>
  <si>
    <t>07.01.06.2.01.08</t>
  </si>
  <si>
    <t>terlaksananya kegiatan pengisian kekosongan Perangkat Desa.</t>
  </si>
  <si>
    <t>2 item</t>
  </si>
  <si>
    <t>3 item</t>
  </si>
  <si>
    <t>4 kegt.</t>
  </si>
  <si>
    <t>Kec. Mojogedang</t>
  </si>
  <si>
    <t xml:space="preserve"> </t>
  </si>
  <si>
    <t>Kabupaten Karanganyar Tahun 2022 - 2024</t>
  </si>
  <si>
    <t>Kabupaten Karanganyar Tahun 2019 - 2023</t>
  </si>
  <si>
    <t>Indikator Tujuan/Sasaran</t>
  </si>
  <si>
    <t>Nilai SAKIP</t>
  </si>
  <si>
    <t>Program Pelayanan Administrasi erkantoran</t>
  </si>
  <si>
    <t>Cakupan PelayananAdministrasi Perkantoran</t>
  </si>
  <si>
    <t>tersedianya bahan logistik rumah dinas</t>
  </si>
  <si>
    <t xml:space="preserve">Cakupan Pelayanan sarana dan prasarana Aparatur </t>
  </si>
  <si>
    <t>Pengadaan Pagar Halaman</t>
  </si>
  <si>
    <t>Tersedianya Pagar Halaman</t>
  </si>
  <si>
    <t>Pengadaan Lap Top</t>
  </si>
  <si>
    <t>tersedianya Lap Top</t>
  </si>
  <si>
    <t>Pengadaan Printer</t>
  </si>
  <si>
    <t>tersedianya  Printer</t>
  </si>
  <si>
    <t>Pengadaan Alat Studio</t>
  </si>
  <si>
    <t>Tersedianya alat Studio</t>
  </si>
  <si>
    <t>Pembangunan Rumah Dinas,Garasi, Pagar</t>
  </si>
  <si>
    <t>tesedianya Garasi, Pagar</t>
  </si>
  <si>
    <t>Pengadaan perlengkapan/mebelai Gedung/Kantor</t>
  </si>
  <si>
    <t>tesedianya perlengkapan/mebelai Gedung/Kantor</t>
  </si>
  <si>
    <t>Pengadaan perlengkapan rumah tangga</t>
  </si>
  <si>
    <t>tersedianya perlengkapan rumah tangga</t>
  </si>
  <si>
    <t>Pemeliharaan rutin/berkala Gedung Kantor</t>
  </si>
  <si>
    <t>tersedianya Pemeliharaan rutin/berkala Gedung Kantor</t>
  </si>
  <si>
    <t>Pemeliharaan rutin/ berkala kendaraan dinas/operasional</t>
  </si>
  <si>
    <t>terpeliharanya Pemeliharaan rutin/ berkala kendaraan dinas/operasional</t>
  </si>
  <si>
    <t>Pemeliharaan Rutin/Berkala peralatan gedung kantor</t>
  </si>
  <si>
    <t>terpeliharanya Rutin/Berkala peralatan gedung kantor</t>
  </si>
  <si>
    <t>Penataan halaman kantor</t>
  </si>
  <si>
    <t>terpeliharanya Penataan halaman kantor</t>
  </si>
  <si>
    <t>Fasilitas pemindahan Gedung Kantor</t>
  </si>
  <si>
    <t>terpeliharanya Fasilitas pemindahan Gedung Kantor</t>
  </si>
  <si>
    <t>Prosentase tertib pelaporan capaian kinerja dan keuangan</t>
  </si>
  <si>
    <t>Penyusunan Renja OPD</t>
  </si>
  <si>
    <t>Kec</t>
  </si>
  <si>
    <t>Penyusunan LKjlP OPD</t>
  </si>
  <si>
    <t>Penyusunan RKA DPA OPD</t>
  </si>
  <si>
    <t>Penyusunan LPT OPD</t>
  </si>
  <si>
    <t>Penyusunan CALK OPD</t>
  </si>
  <si>
    <t>Pelaksanaan Musyawarah Pembangunan Desa</t>
  </si>
  <si>
    <t>Prosentase pembinaan wilayah yang dilaksanakan</t>
  </si>
  <si>
    <t>Prosentase pengembangan keolahragaan</t>
  </si>
  <si>
    <t xml:space="preserve">Program Pengembangan dan Pembangunan kewilayah </t>
  </si>
  <si>
    <t>Fasilitasi dan koordinasi keamanan dan ketertiban</t>
  </si>
  <si>
    <t>Pembinaan Linmas dan Desa</t>
  </si>
  <si>
    <t>Program Fasilitasi dan koordinasiKesejahteraan Sosial</t>
  </si>
  <si>
    <t>Fasilitasi kegiatan FKUB</t>
  </si>
  <si>
    <t>Paskibraka</t>
  </si>
  <si>
    <t>Kepemudaan serta kegiatan Sosial Budaya</t>
  </si>
  <si>
    <t>Tarling Forkopimca</t>
  </si>
  <si>
    <t>Program Fasilitasi dan koordinasi Pemberdayaan masyarakat</t>
  </si>
  <si>
    <t>Kegiatan Pembinaan PKK</t>
  </si>
  <si>
    <t>Lomba Desa</t>
  </si>
  <si>
    <t>Fasilitasi Dana Desa</t>
  </si>
  <si>
    <t>Program Fasilitasi dan KoordinasiTata Pemerintahan</t>
  </si>
  <si>
    <t>Pembinaan Administrasi Desa</t>
  </si>
  <si>
    <t>Pengisian kekosongan jabatan Perangkat Desa</t>
  </si>
  <si>
    <t>Program Fasilitasi dan koordinasi Pelayanan Umum</t>
  </si>
  <si>
    <t>Dokumen Survey kepuasan masyarakat</t>
  </si>
  <si>
    <t>Kegiatan Legalisasi</t>
  </si>
  <si>
    <t>Program Peningkatan Kapasitas Sumber Daya Aparatur</t>
  </si>
  <si>
    <t>Bimbingan Tehnis dan Kursus Ketrampilan</t>
  </si>
  <si>
    <t>kec.Mojogedang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</si>
</sst>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Bookman Old Style"/>
      <family val="1"/>
    </font>
    <font>
      <sz val="8"/>
      <color indexed="8"/>
      <name val="Bookman Old Style"/>
      <family val="1"/>
    </font>
    <font>
      <b/>
      <sz val="8"/>
      <color rgb="FF000000"/>
      <name val="Bookman Old Style"/>
      <family val="1"/>
    </font>
    <font>
      <sz val="8"/>
      <color theme="1"/>
      <name val="Bookman Old Style"/>
      <family val="1"/>
    </font>
    <font>
      <sz val="8"/>
      <color rgb="FF000000"/>
      <name val="Bookman Old Style"/>
      <family val="1"/>
    </font>
    <font>
      <b/>
      <sz val="8"/>
      <color theme="1"/>
      <name val="Bookman Old Style"/>
      <family val="1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top"/>
    </xf>
    <xf numFmtId="0" fontId="3" fillId="0" borderId="0"/>
    <xf numFmtId="0" fontId="4" fillId="2" borderId="0">
      <alignment horizontal="left" vertical="top"/>
    </xf>
    <xf numFmtId="165" fontId="2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68">
    <xf numFmtId="0" fontId="0" fillId="0" borderId="0" xfId="0"/>
    <xf numFmtId="0" fontId="6" fillId="0" borderId="1" xfId="0" applyFont="1" applyBorder="1" applyAlignment="1" applyProtection="1">
      <alignment vertical="top" wrapText="1" readingOrder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8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64" fontId="8" fillId="0" borderId="1" xfId="1" applyFont="1" applyBorder="1" applyAlignment="1" applyProtection="1">
      <alignment vertical="top" readingOrder="1"/>
      <protection locked="0"/>
    </xf>
    <xf numFmtId="3" fontId="8" fillId="0" borderId="1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164" fontId="8" fillId="0" borderId="1" xfId="1" applyFont="1" applyBorder="1" applyAlignment="1" applyProtection="1">
      <alignment horizontal="right" vertical="top"/>
      <protection locked="0"/>
    </xf>
    <xf numFmtId="0" fontId="10" fillId="4" borderId="1" xfId="0" applyFont="1" applyFill="1" applyBorder="1" applyAlignment="1">
      <alignment horizontal="right" vertical="center"/>
    </xf>
    <xf numFmtId="164" fontId="10" fillId="4" borderId="1" xfId="0" applyNumberFormat="1" applyFont="1" applyFill="1" applyBorder="1" applyAlignment="1">
      <alignment horizontal="right" vertical="center"/>
    </xf>
    <xf numFmtId="164" fontId="10" fillId="4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164" fontId="8" fillId="4" borderId="1" xfId="1" applyFont="1" applyFill="1" applyBorder="1" applyAlignment="1">
      <alignment horizontal="right" vertical="center"/>
    </xf>
    <xf numFmtId="164" fontId="8" fillId="4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/>
    </xf>
    <xf numFmtId="164" fontId="10" fillId="0" borderId="1" xfId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164" fontId="8" fillId="0" borderId="1" xfId="1" applyFont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horizontal="right" vertical="center"/>
    </xf>
    <xf numFmtId="0" fontId="8" fillId="0" borderId="5" xfId="0" applyFont="1" applyBorder="1"/>
    <xf numFmtId="0" fontId="8" fillId="0" borderId="2" xfId="0" applyFont="1" applyBorder="1" applyAlignment="1">
      <alignment vertical="top" wrapText="1"/>
    </xf>
    <xf numFmtId="0" fontId="7" fillId="5" borderId="1" xfId="0" applyFont="1" applyFill="1" applyBorder="1" applyAlignment="1">
      <alignment horizontal="left" vertical="top" wrapText="1"/>
    </xf>
    <xf numFmtId="3" fontId="10" fillId="5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right" vertical="center"/>
    </xf>
    <xf numFmtId="164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vertical="center"/>
    </xf>
    <xf numFmtId="0" fontId="11" fillId="0" borderId="0" xfId="0" applyFont="1"/>
    <xf numFmtId="0" fontId="7" fillId="0" borderId="1" xfId="0" applyFont="1" applyBorder="1" applyAlignment="1">
      <alignment horizontal="left" vertical="center" wrapText="1"/>
    </xf>
    <xf numFmtId="164" fontId="10" fillId="0" borderId="1" xfId="0" quotePrefix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9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right" vertical="center"/>
    </xf>
    <xf numFmtId="164" fontId="8" fillId="8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3" fontId="8" fillId="8" borderId="1" xfId="0" applyNumberFormat="1" applyFont="1" applyFill="1" applyBorder="1" applyAlignment="1">
      <alignment horizontal="right" vertical="center"/>
    </xf>
    <xf numFmtId="0" fontId="10" fillId="8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4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3" fontId="10" fillId="8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21" fontId="8" fillId="0" borderId="2" xfId="0" applyNumberFormat="1" applyFont="1" applyBorder="1" applyAlignment="1">
      <alignment vertical="top" wrapText="1"/>
    </xf>
    <xf numFmtId="21" fontId="8" fillId="0" borderId="4" xfId="0" applyNumberFormat="1" applyFont="1" applyBorder="1" applyAlignment="1">
      <alignment vertical="top" wrapText="1"/>
    </xf>
    <xf numFmtId="21" fontId="10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12" fillId="4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4" fontId="8" fillId="0" borderId="1" xfId="1" applyFont="1" applyBorder="1" applyAlignment="1" applyProtection="1">
      <alignment vertical="center" readingOrder="1"/>
      <protection locked="0"/>
    </xf>
    <xf numFmtId="0" fontId="8" fillId="6" borderId="1" xfId="0" applyFont="1" applyFill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164" fontId="8" fillId="6" borderId="1" xfId="1" applyFont="1" applyFill="1" applyBorder="1" applyAlignment="1" applyProtection="1">
      <alignment vertical="center" readingOrder="1"/>
      <protection locked="0"/>
    </xf>
    <xf numFmtId="3" fontId="10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10" fillId="6" borderId="1" xfId="0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164" fontId="8" fillId="6" borderId="1" xfId="1" applyFont="1" applyFill="1" applyBorder="1" applyAlignment="1" applyProtection="1">
      <alignment vertical="top" readingOrder="1"/>
      <protection locked="0"/>
    </xf>
    <xf numFmtId="164" fontId="8" fillId="6" borderId="1" xfId="1" applyFont="1" applyFill="1" applyBorder="1" applyAlignment="1" applyProtection="1">
      <alignment horizontal="right" vertical="top"/>
      <protection locked="0"/>
    </xf>
    <xf numFmtId="164" fontId="10" fillId="6" borderId="1" xfId="0" applyNumberFormat="1" applyFont="1" applyFill="1" applyBorder="1" applyAlignment="1">
      <alignment horizontal="right" vertical="center"/>
    </xf>
    <xf numFmtId="164" fontId="10" fillId="6" borderId="1" xfId="0" applyNumberFormat="1" applyFont="1" applyFill="1" applyBorder="1" applyAlignment="1">
      <alignment horizontal="right" vertical="center" wrapText="1"/>
    </xf>
    <xf numFmtId="164" fontId="8" fillId="6" borderId="1" xfId="1" applyFont="1" applyFill="1" applyBorder="1" applyAlignment="1">
      <alignment horizontal="right" vertical="center"/>
    </xf>
    <xf numFmtId="164" fontId="8" fillId="6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horizontal="right" vertical="center" wrapText="1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10" fillId="6" borderId="1" xfId="1" applyFont="1" applyFill="1" applyBorder="1" applyAlignment="1">
      <alignment horizontal="right" vertical="center"/>
    </xf>
    <xf numFmtId="0" fontId="10" fillId="0" borderId="4" xfId="0" applyFont="1" applyBorder="1" applyAlignment="1">
      <alignment vertical="top" wrapText="1"/>
    </xf>
    <xf numFmtId="0" fontId="10" fillId="6" borderId="1" xfId="0" applyFont="1" applyFill="1" applyBorder="1" applyAlignment="1">
      <alignment vertical="center"/>
    </xf>
    <xf numFmtId="164" fontId="10" fillId="6" borderId="1" xfId="0" applyNumberFormat="1" applyFont="1" applyFill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0" fillId="4" borderId="1" xfId="1" applyFont="1" applyFill="1" applyBorder="1" applyAlignment="1">
      <alignment horizontal="right" vertical="center"/>
    </xf>
    <xf numFmtId="3" fontId="10" fillId="4" borderId="1" xfId="0" applyNumberFormat="1" applyFont="1" applyFill="1" applyBorder="1" applyAlignment="1">
      <alignment horizontal="right" vertical="center"/>
    </xf>
    <xf numFmtId="0" fontId="8" fillId="4" borderId="0" xfId="0" applyFont="1" applyFill="1"/>
    <xf numFmtId="0" fontId="8" fillId="5" borderId="0" xfId="0" applyFont="1" applyFill="1"/>
    <xf numFmtId="0" fontId="0" fillId="5" borderId="0" xfId="0" applyFill="1"/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5" fillId="0" borderId="2" xfId="1" applyFont="1" applyBorder="1" applyAlignment="1" applyProtection="1">
      <alignment horizontal="center" vertical="top" readingOrder="1"/>
      <protection locked="0"/>
    </xf>
    <xf numFmtId="164" fontId="5" fillId="0" borderId="3" xfId="1" applyFont="1" applyBorder="1" applyAlignment="1" applyProtection="1">
      <alignment horizontal="center" vertical="top" readingOrder="1"/>
      <protection locked="0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right" vertical="center"/>
    </xf>
    <xf numFmtId="3" fontId="7" fillId="6" borderId="1" xfId="0" applyNumberFormat="1" applyFont="1" applyFill="1" applyBorder="1" applyAlignment="1">
      <alignment horizontal="right" vertical="center"/>
    </xf>
    <xf numFmtId="164" fontId="5" fillId="0" borderId="2" xfId="1" applyFont="1" applyBorder="1" applyAlignment="1" applyProtection="1">
      <alignment horizontal="center" vertical="center" readingOrder="1"/>
      <protection locked="0"/>
    </xf>
    <xf numFmtId="164" fontId="5" fillId="0" borderId="3" xfId="1" applyFont="1" applyBorder="1" applyAlignment="1" applyProtection="1">
      <alignment horizontal="center" vertical="center" readingOrder="1"/>
      <protection locked="0"/>
    </xf>
    <xf numFmtId="0" fontId="8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7">
    <cellStyle name="Comma [0] 53" xfId="6" xr:uid="{00000000-0005-0000-0000-000001000000}"/>
    <cellStyle name="Comma 14" xfId="5" xr:uid="{00000000-0005-0000-0000-000002000000}"/>
    <cellStyle name="Koma [0]" xfId="1" builtinId="6"/>
    <cellStyle name="Normal" xfId="0" builtinId="0"/>
    <cellStyle name="Normal 2 29" xfId="2" xr:uid="{00000000-0005-0000-0000-000004000000}"/>
    <cellStyle name="Normal 57" xfId="3" xr:uid="{00000000-0005-0000-0000-000005000000}"/>
    <cellStyle name="S4 2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79"/>
  <sheetViews>
    <sheetView zoomScale="102" zoomScaleNormal="102" workbookViewId="0">
      <selection activeCell="B1" sqref="B1"/>
    </sheetView>
  </sheetViews>
  <sheetFormatPr defaultRowHeight="12.75" x14ac:dyDescent="0.25"/>
  <cols>
    <col min="1" max="1" width="9.140625" style="3"/>
    <col min="2" max="2" width="20.28515625" style="3" customWidth="1"/>
    <col min="3" max="3" width="19.28515625" style="3" customWidth="1"/>
    <col min="4" max="4" width="9.140625" style="3"/>
    <col min="5" max="6" width="9.28515625" style="3" bestFit="1" customWidth="1"/>
    <col min="7" max="7" width="10.85546875" style="3" bestFit="1" customWidth="1"/>
    <col min="8" max="8" width="9.28515625" style="3" bestFit="1" customWidth="1"/>
    <col min="9" max="9" width="10.85546875" style="3" bestFit="1" customWidth="1"/>
    <col min="10" max="16" width="9.28515625" style="3" bestFit="1" customWidth="1"/>
    <col min="17" max="17" width="10" style="3" bestFit="1" customWidth="1"/>
    <col min="18" max="16384" width="9.140625" style="3"/>
  </cols>
  <sheetData>
    <row r="3" spans="2:18" ht="31.5" customHeight="1" x14ac:dyDescent="0.25">
      <c r="B3" s="143" t="s">
        <v>49</v>
      </c>
      <c r="C3" s="143" t="s">
        <v>50</v>
      </c>
      <c r="D3" s="143" t="s">
        <v>51</v>
      </c>
      <c r="E3" s="2"/>
      <c r="F3" s="143" t="s">
        <v>52</v>
      </c>
      <c r="G3" s="143"/>
      <c r="H3" s="143"/>
      <c r="I3" s="143"/>
      <c r="J3" s="143"/>
      <c r="K3" s="143"/>
      <c r="L3" s="143"/>
      <c r="M3" s="143"/>
      <c r="N3" s="143"/>
      <c r="O3" s="143"/>
      <c r="P3" s="143" t="s">
        <v>53</v>
      </c>
      <c r="Q3" s="143"/>
      <c r="R3" s="143" t="s">
        <v>54</v>
      </c>
    </row>
    <row r="4" spans="2:18" x14ac:dyDescent="0.25">
      <c r="B4" s="143"/>
      <c r="C4" s="143"/>
      <c r="D4" s="143"/>
      <c r="E4" s="143">
        <v>2018</v>
      </c>
      <c r="F4" s="143">
        <v>2019</v>
      </c>
      <c r="G4" s="143"/>
      <c r="H4" s="143">
        <v>2020</v>
      </c>
      <c r="I4" s="143"/>
      <c r="J4" s="143">
        <v>2021</v>
      </c>
      <c r="K4" s="143"/>
      <c r="L4" s="143">
        <v>2022</v>
      </c>
      <c r="M4" s="143"/>
      <c r="N4" s="143">
        <v>2023</v>
      </c>
      <c r="O4" s="143"/>
      <c r="P4" s="143"/>
      <c r="Q4" s="143"/>
      <c r="R4" s="143"/>
    </row>
    <row r="5" spans="2:18" ht="22.5" x14ac:dyDescent="0.25">
      <c r="B5" s="143"/>
      <c r="C5" s="143"/>
      <c r="D5" s="143"/>
      <c r="E5" s="143"/>
      <c r="F5" s="2" t="s">
        <v>0</v>
      </c>
      <c r="G5" s="2" t="s">
        <v>55</v>
      </c>
      <c r="H5" s="2" t="s">
        <v>0</v>
      </c>
      <c r="I5" s="2" t="s">
        <v>55</v>
      </c>
      <c r="J5" s="2" t="s">
        <v>0</v>
      </c>
      <c r="K5" s="2" t="s">
        <v>55</v>
      </c>
      <c r="L5" s="2"/>
      <c r="M5" s="2" t="s">
        <v>55</v>
      </c>
      <c r="N5" s="2" t="s">
        <v>0</v>
      </c>
      <c r="O5" s="2" t="s">
        <v>55</v>
      </c>
      <c r="P5" s="2" t="s">
        <v>56</v>
      </c>
      <c r="Q5" s="2" t="s">
        <v>55</v>
      </c>
      <c r="R5" s="143"/>
    </row>
    <row r="6" spans="2:18" ht="29.25" customHeight="1" x14ac:dyDescent="0.25">
      <c r="B6" s="144" t="s">
        <v>1</v>
      </c>
      <c r="C6" s="144" t="s">
        <v>57</v>
      </c>
      <c r="D6" s="149" t="s">
        <v>58</v>
      </c>
      <c r="E6" s="147">
        <v>100</v>
      </c>
      <c r="F6" s="147">
        <v>100</v>
      </c>
      <c r="G6" s="145">
        <f>SUM(G8:G17)</f>
        <v>150290</v>
      </c>
      <c r="H6" s="147">
        <v>100</v>
      </c>
      <c r="I6" s="148">
        <f>I8+I9+I10+I11+I12+I13+I14+I15+I16+I17</f>
        <v>226830</v>
      </c>
      <c r="J6" s="147">
        <v>100</v>
      </c>
      <c r="K6" s="148">
        <v>193760</v>
      </c>
      <c r="L6" s="147">
        <v>100</v>
      </c>
      <c r="M6" s="148">
        <v>197160</v>
      </c>
      <c r="N6" s="147">
        <v>100</v>
      </c>
      <c r="O6" s="148">
        <v>201860</v>
      </c>
      <c r="P6" s="147">
        <v>100</v>
      </c>
      <c r="Q6" s="148">
        <f>O6+M6+K6+I6+G6</f>
        <v>969900</v>
      </c>
      <c r="R6" s="144" t="s">
        <v>95</v>
      </c>
    </row>
    <row r="7" spans="2:18" x14ac:dyDescent="0.25">
      <c r="B7" s="144"/>
      <c r="C7" s="144"/>
      <c r="D7" s="149"/>
      <c r="E7" s="147"/>
      <c r="F7" s="147"/>
      <c r="G7" s="146"/>
      <c r="H7" s="147"/>
      <c r="I7" s="148"/>
      <c r="J7" s="147"/>
      <c r="K7" s="148"/>
      <c r="L7" s="147"/>
      <c r="M7" s="148"/>
      <c r="N7" s="147"/>
      <c r="O7" s="148"/>
      <c r="P7" s="147"/>
      <c r="Q7" s="148"/>
      <c r="R7" s="144"/>
    </row>
    <row r="8" spans="2:18" ht="34.5" customHeight="1" x14ac:dyDescent="0.25">
      <c r="B8" s="4" t="s">
        <v>2</v>
      </c>
      <c r="C8" s="4" t="s">
        <v>59</v>
      </c>
      <c r="D8" s="5" t="s">
        <v>60</v>
      </c>
      <c r="E8" s="6"/>
      <c r="F8" s="22">
        <v>3</v>
      </c>
      <c r="G8" s="23">
        <v>15600</v>
      </c>
      <c r="H8" s="22">
        <v>3</v>
      </c>
      <c r="I8" s="24">
        <v>40000</v>
      </c>
      <c r="J8" s="22">
        <v>3</v>
      </c>
      <c r="K8" s="24">
        <v>20000</v>
      </c>
      <c r="L8" s="22">
        <v>3</v>
      </c>
      <c r="M8" s="24">
        <f t="shared" ref="M8:M18" si="0">K8+(K8*0.05)</f>
        <v>21000</v>
      </c>
      <c r="N8" s="22">
        <v>3</v>
      </c>
      <c r="O8" s="24">
        <f t="shared" ref="O8" si="1">M8+(M8*0.05)</f>
        <v>22050</v>
      </c>
      <c r="P8" s="22">
        <v>12</v>
      </c>
      <c r="Q8" s="25">
        <f>O8+M8+K8+I8+G8</f>
        <v>118650</v>
      </c>
      <c r="R8" s="25"/>
    </row>
    <row r="9" spans="2:18" ht="68.25" customHeight="1" x14ac:dyDescent="0.25">
      <c r="B9" s="4" t="s">
        <v>3</v>
      </c>
      <c r="C9" s="4" t="s">
        <v>61</v>
      </c>
      <c r="D9" s="5" t="s">
        <v>62</v>
      </c>
      <c r="E9" s="6"/>
      <c r="F9" s="22">
        <v>3</v>
      </c>
      <c r="G9" s="23">
        <v>21040</v>
      </c>
      <c r="H9" s="22">
        <v>3</v>
      </c>
      <c r="I9" s="24">
        <v>22040</v>
      </c>
      <c r="J9" s="22">
        <v>3</v>
      </c>
      <c r="K9" s="24">
        <v>22040</v>
      </c>
      <c r="L9" s="22">
        <v>3</v>
      </c>
      <c r="M9" s="24">
        <v>22040</v>
      </c>
      <c r="N9" s="22">
        <v>3</v>
      </c>
      <c r="O9" s="24">
        <v>22040</v>
      </c>
      <c r="P9" s="22">
        <v>12</v>
      </c>
      <c r="Q9" s="25">
        <f t="shared" ref="Q9:Q16" si="2">O9+M9+K9+I9+G9</f>
        <v>109200</v>
      </c>
      <c r="R9" s="26"/>
    </row>
    <row r="10" spans="2:18" ht="68.25" customHeight="1" x14ac:dyDescent="0.25">
      <c r="B10" s="4" t="s">
        <v>99</v>
      </c>
      <c r="C10" s="4" t="s">
        <v>100</v>
      </c>
      <c r="D10" s="5" t="s">
        <v>62</v>
      </c>
      <c r="E10" s="6">
        <v>1</v>
      </c>
      <c r="F10" s="22">
        <v>1</v>
      </c>
      <c r="G10" s="23">
        <v>3180</v>
      </c>
      <c r="H10" s="22"/>
      <c r="I10" s="24">
        <v>5916</v>
      </c>
      <c r="J10" s="22"/>
      <c r="K10" s="24">
        <v>5916</v>
      </c>
      <c r="L10" s="22"/>
      <c r="M10" s="24">
        <v>5916</v>
      </c>
      <c r="N10" s="22"/>
      <c r="O10" s="24">
        <v>5916</v>
      </c>
      <c r="P10" s="22"/>
      <c r="Q10" s="25"/>
      <c r="R10" s="26"/>
    </row>
    <row r="11" spans="2:18" ht="45.75" customHeight="1" x14ac:dyDescent="0.25">
      <c r="B11" s="4" t="s">
        <v>4</v>
      </c>
      <c r="C11" s="4" t="s">
        <v>63</v>
      </c>
      <c r="D11" s="5" t="s">
        <v>60</v>
      </c>
      <c r="E11" s="6"/>
      <c r="F11" s="22">
        <v>9</v>
      </c>
      <c r="G11" s="23">
        <v>79746</v>
      </c>
      <c r="H11" s="22">
        <v>2</v>
      </c>
      <c r="I11" s="23">
        <v>92770</v>
      </c>
      <c r="J11" s="22">
        <v>2</v>
      </c>
      <c r="K11" s="23">
        <v>79746</v>
      </c>
      <c r="L11" s="22">
        <v>2</v>
      </c>
      <c r="M11" s="23">
        <v>79746</v>
      </c>
      <c r="N11" s="22">
        <v>2</v>
      </c>
      <c r="O11" s="23">
        <v>79746</v>
      </c>
      <c r="P11" s="22">
        <v>8</v>
      </c>
      <c r="Q11" s="25">
        <f t="shared" si="2"/>
        <v>411754</v>
      </c>
      <c r="R11" s="27"/>
    </row>
    <row r="12" spans="2:18" ht="34.5" customHeight="1" x14ac:dyDescent="0.25">
      <c r="B12" s="4" t="s">
        <v>5</v>
      </c>
      <c r="C12" s="4" t="s">
        <v>64</v>
      </c>
      <c r="D12" s="5" t="s">
        <v>62</v>
      </c>
      <c r="E12" s="6"/>
      <c r="F12" s="22">
        <v>30</v>
      </c>
      <c r="G12" s="23">
        <v>10908</v>
      </c>
      <c r="H12" s="22">
        <v>22</v>
      </c>
      <c r="I12" s="24">
        <v>14800</v>
      </c>
      <c r="J12" s="22">
        <v>22</v>
      </c>
      <c r="K12" s="24">
        <v>15700</v>
      </c>
      <c r="L12" s="22">
        <v>22</v>
      </c>
      <c r="M12" s="24">
        <v>14490</v>
      </c>
      <c r="N12" s="22">
        <v>22</v>
      </c>
      <c r="O12" s="24">
        <v>14490</v>
      </c>
      <c r="P12" s="22">
        <v>88</v>
      </c>
      <c r="Q12" s="25">
        <f t="shared" si="2"/>
        <v>70388</v>
      </c>
      <c r="R12" s="27"/>
    </row>
    <row r="13" spans="2:18" ht="57" customHeight="1" x14ac:dyDescent="0.25">
      <c r="B13" s="4" t="s">
        <v>6</v>
      </c>
      <c r="C13" s="4" t="s">
        <v>65</v>
      </c>
      <c r="D13" s="5" t="s">
        <v>66</v>
      </c>
      <c r="E13" s="6"/>
      <c r="F13" s="24">
        <v>1</v>
      </c>
      <c r="G13" s="23">
        <v>2654</v>
      </c>
      <c r="H13" s="24"/>
      <c r="I13" s="24">
        <v>6429</v>
      </c>
      <c r="J13" s="24"/>
      <c r="K13" s="24">
        <v>6429</v>
      </c>
      <c r="L13" s="24"/>
      <c r="M13" s="24">
        <v>6429</v>
      </c>
      <c r="N13" s="24"/>
      <c r="O13" s="24">
        <v>6429</v>
      </c>
      <c r="P13" s="24"/>
      <c r="Q13" s="25">
        <f t="shared" si="2"/>
        <v>28370</v>
      </c>
      <c r="R13" s="27"/>
    </row>
    <row r="14" spans="2:18" ht="68.25" customHeight="1" x14ac:dyDescent="0.25">
      <c r="B14" s="4" t="s">
        <v>7</v>
      </c>
      <c r="C14" s="4" t="s">
        <v>67</v>
      </c>
      <c r="D14" s="5" t="s">
        <v>68</v>
      </c>
      <c r="E14" s="6"/>
      <c r="F14" s="22">
        <v>1</v>
      </c>
      <c r="G14" s="23">
        <v>3000</v>
      </c>
      <c r="H14" s="22">
        <v>1</v>
      </c>
      <c r="I14" s="24">
        <v>3000</v>
      </c>
      <c r="J14" s="22">
        <v>1</v>
      </c>
      <c r="K14" s="24">
        <v>3000</v>
      </c>
      <c r="L14" s="22">
        <v>1</v>
      </c>
      <c r="M14" s="24">
        <v>3000</v>
      </c>
      <c r="N14" s="22">
        <v>1</v>
      </c>
      <c r="O14" s="24">
        <v>3000</v>
      </c>
      <c r="P14" s="22">
        <v>4</v>
      </c>
      <c r="Q14" s="25">
        <f t="shared" si="2"/>
        <v>15000</v>
      </c>
      <c r="R14" s="27"/>
    </row>
    <row r="15" spans="2:18" ht="45.75" customHeight="1" x14ac:dyDescent="0.25">
      <c r="B15" s="4" t="s">
        <v>69</v>
      </c>
      <c r="C15" s="4" t="s">
        <v>70</v>
      </c>
      <c r="D15" s="5" t="s">
        <v>62</v>
      </c>
      <c r="E15" s="6"/>
      <c r="F15" s="22">
        <v>7</v>
      </c>
      <c r="G15" s="23">
        <v>1662</v>
      </c>
      <c r="H15" s="22">
        <v>9</v>
      </c>
      <c r="I15" s="24">
        <v>13750</v>
      </c>
      <c r="J15" s="22">
        <v>9</v>
      </c>
      <c r="K15" s="24">
        <v>13750</v>
      </c>
      <c r="L15" s="22">
        <v>9</v>
      </c>
      <c r="M15" s="24">
        <v>13750</v>
      </c>
      <c r="N15" s="22">
        <v>9</v>
      </c>
      <c r="O15" s="24">
        <v>13750</v>
      </c>
      <c r="P15" s="22">
        <v>36</v>
      </c>
      <c r="Q15" s="25">
        <f t="shared" si="2"/>
        <v>56662</v>
      </c>
      <c r="R15" s="27"/>
    </row>
    <row r="16" spans="2:18" ht="57" customHeight="1" x14ac:dyDescent="0.25">
      <c r="B16" s="4" t="s">
        <v>8</v>
      </c>
      <c r="C16" s="4" t="s">
        <v>71</v>
      </c>
      <c r="D16" s="5" t="s">
        <v>60</v>
      </c>
      <c r="E16" s="6"/>
      <c r="F16" s="22">
        <v>0</v>
      </c>
      <c r="G16" s="23">
        <v>0</v>
      </c>
      <c r="H16" s="22">
        <v>720</v>
      </c>
      <c r="I16" s="24">
        <v>15000</v>
      </c>
      <c r="J16" s="22">
        <v>720</v>
      </c>
      <c r="K16" s="24">
        <v>15000</v>
      </c>
      <c r="L16" s="22">
        <v>720</v>
      </c>
      <c r="M16" s="24">
        <v>15000</v>
      </c>
      <c r="N16" s="22">
        <v>720</v>
      </c>
      <c r="O16" s="24">
        <v>15000</v>
      </c>
      <c r="P16" s="24">
        <v>2880</v>
      </c>
      <c r="Q16" s="25">
        <f t="shared" si="2"/>
        <v>60000</v>
      </c>
      <c r="R16" s="7"/>
    </row>
    <row r="17" spans="2:18" ht="57" customHeight="1" x14ac:dyDescent="0.25">
      <c r="B17" s="4" t="s">
        <v>72</v>
      </c>
      <c r="C17" s="4" t="s">
        <v>73</v>
      </c>
      <c r="D17" s="5" t="s">
        <v>74</v>
      </c>
      <c r="E17" s="6"/>
      <c r="F17" s="22">
        <v>3</v>
      </c>
      <c r="G17" s="23">
        <v>12500</v>
      </c>
      <c r="H17" s="22">
        <v>150</v>
      </c>
      <c r="I17" s="24">
        <f t="shared" ref="I17" si="3">G17+(G17*0.05)</f>
        <v>13125</v>
      </c>
      <c r="J17" s="22">
        <v>150</v>
      </c>
      <c r="K17" s="24">
        <f t="shared" ref="K17" si="4">I17+(I17*0.05)</f>
        <v>13781.25</v>
      </c>
      <c r="L17" s="22">
        <v>150</v>
      </c>
      <c r="M17" s="24">
        <f t="shared" ref="M17" si="5">K17+(K17*0.05)</f>
        <v>14470.3125</v>
      </c>
      <c r="N17" s="22">
        <v>150</v>
      </c>
      <c r="O17" s="24">
        <f t="shared" ref="O17" si="6">M17+(M17*0.05)</f>
        <v>15193.828125</v>
      </c>
      <c r="P17" s="22">
        <v>600</v>
      </c>
      <c r="Q17" s="25">
        <f t="shared" ref="Q17" si="7">O17+M17+K17+I17+G17</f>
        <v>69070.390625</v>
      </c>
      <c r="R17" s="27"/>
    </row>
    <row r="18" spans="2:18" x14ac:dyDescent="0.25">
      <c r="B18" s="4"/>
      <c r="C18" s="4"/>
      <c r="D18" s="5"/>
      <c r="E18" s="6"/>
      <c r="F18" s="22"/>
      <c r="G18" s="22"/>
      <c r="H18" s="22"/>
      <c r="I18" s="22"/>
      <c r="J18" s="22"/>
      <c r="K18" s="22"/>
      <c r="L18" s="22"/>
      <c r="M18" s="24">
        <f t="shared" si="0"/>
        <v>0</v>
      </c>
      <c r="N18" s="22"/>
      <c r="O18" s="22"/>
      <c r="P18" s="22"/>
      <c r="Q18" s="22"/>
      <c r="R18" s="27"/>
    </row>
    <row r="19" spans="2:18" ht="54.75" customHeight="1" x14ac:dyDescent="0.25">
      <c r="B19" s="8" t="s">
        <v>9</v>
      </c>
      <c r="C19" s="8" t="s">
        <v>116</v>
      </c>
      <c r="D19" s="9" t="s">
        <v>58</v>
      </c>
      <c r="E19" s="1"/>
      <c r="F19" s="28">
        <v>100</v>
      </c>
      <c r="G19" s="29">
        <f>SUM(G20:G33)</f>
        <v>4037000</v>
      </c>
      <c r="H19" s="28">
        <v>100</v>
      </c>
      <c r="I19" s="29">
        <f>SUM(I20:I33)</f>
        <v>423000</v>
      </c>
      <c r="J19" s="28">
        <v>100</v>
      </c>
      <c r="K19" s="29">
        <f>SUM(K20:K33)</f>
        <v>182000</v>
      </c>
      <c r="L19" s="28">
        <v>100</v>
      </c>
      <c r="M19" s="24">
        <f>SUM(M20:M33)</f>
        <v>102000</v>
      </c>
      <c r="N19" s="28">
        <v>100</v>
      </c>
      <c r="O19" s="29">
        <f>SUM(O20:O33)</f>
        <v>102000</v>
      </c>
      <c r="P19" s="28">
        <v>100</v>
      </c>
      <c r="Q19" s="25">
        <f t="shared" ref="P19:Q28" si="8">O19+M19+K19+I19+G19</f>
        <v>4846000</v>
      </c>
      <c r="R19" s="150" t="s">
        <v>95</v>
      </c>
    </row>
    <row r="20" spans="2:18" ht="45.75" customHeight="1" x14ac:dyDescent="0.25">
      <c r="B20" s="1" t="s">
        <v>97</v>
      </c>
      <c r="C20" s="1" t="s">
        <v>10</v>
      </c>
      <c r="D20" s="1" t="s">
        <v>62</v>
      </c>
      <c r="E20" s="1"/>
      <c r="F20" s="22">
        <v>1</v>
      </c>
      <c r="G20" s="23">
        <v>4000000</v>
      </c>
      <c r="H20" s="22">
        <v>1</v>
      </c>
      <c r="I20" s="23">
        <v>0</v>
      </c>
      <c r="J20" s="22"/>
      <c r="K20" s="24"/>
      <c r="L20" s="22"/>
      <c r="M20" s="24"/>
      <c r="N20" s="22"/>
      <c r="O20" s="24"/>
      <c r="P20" s="25">
        <f t="shared" si="8"/>
        <v>2</v>
      </c>
      <c r="Q20" s="25">
        <f t="shared" si="8"/>
        <v>4000000</v>
      </c>
      <c r="R20" s="150"/>
    </row>
    <row r="21" spans="2:18" ht="68.25" customHeight="1" x14ac:dyDescent="0.25">
      <c r="B21" s="1" t="s">
        <v>38</v>
      </c>
      <c r="C21" s="1" t="s">
        <v>42</v>
      </c>
      <c r="D21" s="1" t="s">
        <v>62</v>
      </c>
      <c r="E21" s="1"/>
      <c r="F21" s="22">
        <v>0</v>
      </c>
      <c r="G21" s="23">
        <v>0</v>
      </c>
      <c r="H21" s="22">
        <v>2</v>
      </c>
      <c r="I21" s="23">
        <v>0</v>
      </c>
      <c r="J21" s="22"/>
      <c r="K21" s="24"/>
      <c r="L21" s="22"/>
      <c r="M21" s="24"/>
      <c r="N21" s="22"/>
      <c r="O21" s="24"/>
      <c r="P21" s="25">
        <f t="shared" si="8"/>
        <v>2</v>
      </c>
      <c r="Q21" s="25">
        <f t="shared" si="8"/>
        <v>0</v>
      </c>
      <c r="R21" s="27"/>
    </row>
    <row r="22" spans="2:18" ht="57" customHeight="1" x14ac:dyDescent="0.25">
      <c r="B22" s="1" t="s">
        <v>45</v>
      </c>
      <c r="C22" s="1" t="s">
        <v>47</v>
      </c>
      <c r="D22" s="1" t="s">
        <v>62</v>
      </c>
      <c r="E22" s="1"/>
      <c r="F22" s="22">
        <v>0</v>
      </c>
      <c r="G22" s="23">
        <v>0</v>
      </c>
      <c r="H22" s="22">
        <v>12</v>
      </c>
      <c r="I22" s="23">
        <v>1000</v>
      </c>
      <c r="J22" s="22">
        <v>0</v>
      </c>
      <c r="K22" s="24">
        <v>0</v>
      </c>
      <c r="L22" s="22"/>
      <c r="M22" s="24">
        <v>0</v>
      </c>
      <c r="N22" s="22"/>
      <c r="O22" s="24">
        <v>0</v>
      </c>
      <c r="P22" s="25">
        <f t="shared" si="8"/>
        <v>12</v>
      </c>
      <c r="Q22" s="25">
        <f t="shared" si="8"/>
        <v>1000</v>
      </c>
      <c r="R22" s="27"/>
    </row>
    <row r="23" spans="2:18" ht="57" customHeight="1" x14ac:dyDescent="0.25">
      <c r="B23" s="1" t="s">
        <v>46</v>
      </c>
      <c r="C23" s="1" t="s">
        <v>48</v>
      </c>
      <c r="D23" s="1" t="s">
        <v>62</v>
      </c>
      <c r="E23" s="1"/>
      <c r="F23" s="22">
        <v>0</v>
      </c>
      <c r="G23" s="23">
        <v>0</v>
      </c>
      <c r="H23" s="22">
        <v>1</v>
      </c>
      <c r="I23" s="23">
        <v>0</v>
      </c>
      <c r="J23" s="22"/>
      <c r="K23" s="24">
        <v>0</v>
      </c>
      <c r="L23" s="22"/>
      <c r="M23" s="24">
        <v>0</v>
      </c>
      <c r="N23" s="22"/>
      <c r="O23" s="24">
        <v>0</v>
      </c>
      <c r="P23" s="25">
        <f t="shared" si="8"/>
        <v>1</v>
      </c>
      <c r="Q23" s="25">
        <f t="shared" si="8"/>
        <v>0</v>
      </c>
      <c r="R23" s="27"/>
    </row>
    <row r="24" spans="2:18" ht="57" customHeight="1" x14ac:dyDescent="0.25">
      <c r="B24" s="1" t="s">
        <v>37</v>
      </c>
      <c r="C24" s="1" t="s">
        <v>101</v>
      </c>
      <c r="D24" s="1" t="s">
        <v>75</v>
      </c>
      <c r="E24" s="1">
        <v>4</v>
      </c>
      <c r="F24" s="22">
        <v>4</v>
      </c>
      <c r="G24" s="23">
        <v>25000</v>
      </c>
      <c r="H24" s="22">
        <v>2</v>
      </c>
      <c r="I24" s="23">
        <v>25000</v>
      </c>
      <c r="J24" s="22"/>
      <c r="K24" s="23">
        <v>25000</v>
      </c>
      <c r="L24" s="22"/>
      <c r="M24" s="23">
        <v>25000</v>
      </c>
      <c r="N24" s="22"/>
      <c r="O24" s="23">
        <v>25000</v>
      </c>
      <c r="P24" s="25">
        <f t="shared" si="8"/>
        <v>6</v>
      </c>
      <c r="Q24" s="25">
        <f t="shared" si="8"/>
        <v>125000</v>
      </c>
      <c r="R24" s="27"/>
    </row>
    <row r="25" spans="2:18" ht="57" customHeight="1" x14ac:dyDescent="0.25">
      <c r="B25" s="1" t="s">
        <v>11</v>
      </c>
      <c r="C25" s="1" t="s">
        <v>12</v>
      </c>
      <c r="D25" s="1" t="s">
        <v>62</v>
      </c>
      <c r="E25" s="1"/>
      <c r="F25" s="22">
        <v>0</v>
      </c>
      <c r="G25" s="23">
        <v>0</v>
      </c>
      <c r="H25" s="22">
        <v>8</v>
      </c>
      <c r="I25" s="23">
        <v>140000</v>
      </c>
      <c r="J25" s="22"/>
      <c r="K25" s="24"/>
      <c r="L25" s="22"/>
      <c r="M25" s="24"/>
      <c r="N25" s="22"/>
      <c r="O25" s="24"/>
      <c r="P25" s="25">
        <f t="shared" si="8"/>
        <v>8</v>
      </c>
      <c r="Q25" s="25">
        <f t="shared" si="8"/>
        <v>140000</v>
      </c>
      <c r="R25" s="27"/>
    </row>
    <row r="26" spans="2:18" ht="57" customHeight="1" x14ac:dyDescent="0.25">
      <c r="B26" s="1" t="s">
        <v>36</v>
      </c>
      <c r="C26" s="1" t="s">
        <v>13</v>
      </c>
      <c r="D26" s="1" t="s">
        <v>62</v>
      </c>
      <c r="E26" s="1"/>
      <c r="F26" s="22">
        <v>0</v>
      </c>
      <c r="G26" s="23">
        <v>0</v>
      </c>
      <c r="H26" s="22">
        <v>10</v>
      </c>
      <c r="I26" s="23">
        <v>50000</v>
      </c>
      <c r="J26" s="22">
        <v>10</v>
      </c>
      <c r="K26" s="23">
        <v>50000</v>
      </c>
      <c r="L26" s="22">
        <v>10</v>
      </c>
      <c r="M26" s="23">
        <v>50000</v>
      </c>
      <c r="N26" s="22">
        <v>10</v>
      </c>
      <c r="O26" s="23">
        <v>50000</v>
      </c>
      <c r="P26" s="25">
        <f t="shared" si="8"/>
        <v>40</v>
      </c>
      <c r="Q26" s="25">
        <f t="shared" si="8"/>
        <v>200000</v>
      </c>
      <c r="R26" s="27"/>
    </row>
    <row r="27" spans="2:18" ht="57" customHeight="1" x14ac:dyDescent="0.25">
      <c r="B27" s="1" t="s">
        <v>14</v>
      </c>
      <c r="C27" s="1" t="s">
        <v>15</v>
      </c>
      <c r="D27" s="1" t="s">
        <v>75</v>
      </c>
      <c r="E27" s="1"/>
      <c r="F27" s="22">
        <v>2</v>
      </c>
      <c r="G27" s="23">
        <v>12000</v>
      </c>
      <c r="H27" s="22">
        <v>2</v>
      </c>
      <c r="I27" s="23">
        <v>15000</v>
      </c>
      <c r="J27" s="22"/>
      <c r="K27" s="23">
        <v>15000</v>
      </c>
      <c r="L27" s="22"/>
      <c r="M27" s="23">
        <v>15000</v>
      </c>
      <c r="N27" s="22"/>
      <c r="O27" s="23">
        <v>15000</v>
      </c>
      <c r="P27" s="25">
        <f t="shared" si="8"/>
        <v>4</v>
      </c>
      <c r="Q27" s="25">
        <f t="shared" si="8"/>
        <v>72000</v>
      </c>
      <c r="R27" s="27"/>
    </row>
    <row r="28" spans="2:18" ht="57" customHeight="1" x14ac:dyDescent="0.25">
      <c r="B28" s="1" t="s">
        <v>16</v>
      </c>
      <c r="C28" s="1" t="s">
        <v>94</v>
      </c>
      <c r="D28" s="1" t="s">
        <v>75</v>
      </c>
      <c r="E28" s="1"/>
      <c r="F28" s="22">
        <v>0</v>
      </c>
      <c r="G28" s="30">
        <v>0</v>
      </c>
      <c r="H28" s="22">
        <v>30</v>
      </c>
      <c r="I28" s="30">
        <v>180000</v>
      </c>
      <c r="J28" s="22"/>
      <c r="K28" s="24">
        <v>80000</v>
      </c>
      <c r="L28" s="22"/>
      <c r="M28" s="24">
        <v>0</v>
      </c>
      <c r="N28" s="22"/>
      <c r="O28" s="24">
        <v>0</v>
      </c>
      <c r="P28" s="25">
        <f t="shared" si="8"/>
        <v>30</v>
      </c>
      <c r="Q28" s="25">
        <f t="shared" si="8"/>
        <v>260000</v>
      </c>
      <c r="R28" s="27"/>
    </row>
    <row r="29" spans="2:18" ht="25.5" x14ac:dyDescent="0.25">
      <c r="B29" s="1" t="s">
        <v>17</v>
      </c>
      <c r="C29" s="1" t="s">
        <v>18</v>
      </c>
      <c r="D29" s="1" t="s">
        <v>75</v>
      </c>
      <c r="E29" s="1"/>
      <c r="F29" s="22">
        <v>0</v>
      </c>
      <c r="G29" s="23">
        <v>0</v>
      </c>
      <c r="H29" s="22">
        <v>1</v>
      </c>
      <c r="I29" s="23">
        <v>12000</v>
      </c>
      <c r="J29" s="22">
        <v>1</v>
      </c>
      <c r="K29" s="23">
        <v>12000</v>
      </c>
      <c r="L29" s="22">
        <v>1</v>
      </c>
      <c r="M29" s="23">
        <v>12000</v>
      </c>
      <c r="N29" s="22">
        <v>1</v>
      </c>
      <c r="O29" s="23">
        <v>12000</v>
      </c>
      <c r="P29" s="22">
        <v>1</v>
      </c>
      <c r="Q29" s="25">
        <f t="shared" ref="Q29:Q33" si="9">O29+M29+K29+I29+G29</f>
        <v>48000</v>
      </c>
      <c r="R29" s="27"/>
    </row>
    <row r="30" spans="2:18" ht="51" x14ac:dyDescent="0.25">
      <c r="B30" s="1" t="s">
        <v>37</v>
      </c>
      <c r="C30" s="1" t="s">
        <v>19</v>
      </c>
      <c r="D30" s="1" t="s">
        <v>93</v>
      </c>
      <c r="E30" s="1"/>
      <c r="F30" s="22">
        <v>0</v>
      </c>
      <c r="G30" s="23"/>
      <c r="H30" s="22"/>
      <c r="I30" s="23">
        <v>0</v>
      </c>
      <c r="J30" s="22"/>
      <c r="K30" s="23">
        <v>0</v>
      </c>
      <c r="L30" s="22"/>
      <c r="M30" s="23">
        <v>0</v>
      </c>
      <c r="N30" s="22"/>
      <c r="O30" s="23">
        <v>0</v>
      </c>
      <c r="P30" s="22">
        <v>12</v>
      </c>
      <c r="Q30" s="25">
        <f t="shared" si="9"/>
        <v>0</v>
      </c>
      <c r="R30" s="27"/>
    </row>
    <row r="31" spans="2:18" ht="51" x14ac:dyDescent="0.25">
      <c r="B31" s="1" t="s">
        <v>39</v>
      </c>
      <c r="C31" s="1" t="s">
        <v>20</v>
      </c>
      <c r="D31" s="1" t="s">
        <v>93</v>
      </c>
      <c r="E31" s="1"/>
      <c r="F31" s="22">
        <v>0</v>
      </c>
      <c r="G31" s="23"/>
      <c r="H31" s="22"/>
      <c r="I31" s="23">
        <v>0</v>
      </c>
      <c r="J31" s="22">
        <v>0</v>
      </c>
      <c r="K31" s="23">
        <v>0</v>
      </c>
      <c r="L31" s="22"/>
      <c r="M31" s="23">
        <v>0</v>
      </c>
      <c r="N31" s="22"/>
      <c r="O31" s="23">
        <v>0</v>
      </c>
      <c r="P31" s="22">
        <v>12</v>
      </c>
      <c r="Q31" s="25">
        <f t="shared" si="9"/>
        <v>0</v>
      </c>
      <c r="R31" s="27"/>
    </row>
    <row r="32" spans="2:18" ht="38.25" x14ac:dyDescent="0.25">
      <c r="B32" s="1" t="s">
        <v>40</v>
      </c>
      <c r="C32" s="1" t="s">
        <v>41</v>
      </c>
      <c r="D32" s="1" t="s">
        <v>75</v>
      </c>
      <c r="E32" s="1"/>
      <c r="F32" s="22">
        <v>0</v>
      </c>
      <c r="G32" s="23">
        <v>0</v>
      </c>
      <c r="H32" s="22"/>
      <c r="I32" s="23">
        <v>0</v>
      </c>
      <c r="J32" s="22">
        <v>0</v>
      </c>
      <c r="K32" s="23">
        <v>0</v>
      </c>
      <c r="L32" s="22"/>
      <c r="M32" s="23">
        <v>0</v>
      </c>
      <c r="N32" s="22"/>
      <c r="O32" s="23">
        <v>0</v>
      </c>
      <c r="P32" s="22">
        <v>25</v>
      </c>
      <c r="Q32" s="25">
        <f t="shared" si="9"/>
        <v>0</v>
      </c>
      <c r="R32" s="27"/>
    </row>
    <row r="33" spans="2:18" ht="38.25" x14ac:dyDescent="0.25">
      <c r="B33" s="1" t="s">
        <v>43</v>
      </c>
      <c r="C33" s="1" t="s">
        <v>44</v>
      </c>
      <c r="D33" s="1" t="s">
        <v>75</v>
      </c>
      <c r="E33" s="6"/>
      <c r="F33" s="22">
        <v>0</v>
      </c>
      <c r="G33" s="23">
        <v>0</v>
      </c>
      <c r="H33" s="22">
        <v>30</v>
      </c>
      <c r="I33" s="23">
        <v>0</v>
      </c>
      <c r="J33" s="22">
        <v>30</v>
      </c>
      <c r="K33" s="23">
        <v>0</v>
      </c>
      <c r="L33" s="22">
        <v>30</v>
      </c>
      <c r="M33" s="23">
        <v>0</v>
      </c>
      <c r="N33" s="22">
        <v>30</v>
      </c>
      <c r="O33" s="23">
        <v>0</v>
      </c>
      <c r="P33" s="22">
        <v>30</v>
      </c>
      <c r="Q33" s="25">
        <f t="shared" si="9"/>
        <v>0</v>
      </c>
      <c r="R33" s="27"/>
    </row>
    <row r="34" spans="2:18" ht="81.75" customHeight="1" x14ac:dyDescent="0.25">
      <c r="B34" s="8" t="s">
        <v>21</v>
      </c>
      <c r="C34" s="8"/>
      <c r="D34" s="9" t="s">
        <v>58</v>
      </c>
      <c r="E34" s="10"/>
      <c r="F34" s="28">
        <v>100</v>
      </c>
      <c r="G34" s="29">
        <f>SUM(G35:G37)</f>
        <v>34800</v>
      </c>
      <c r="H34" s="31"/>
      <c r="I34" s="32">
        <f>SUM(I35:I37)</f>
        <v>17000</v>
      </c>
      <c r="J34" s="31"/>
      <c r="K34" s="32">
        <f>SUM(K35:K37)</f>
        <v>15500</v>
      </c>
      <c r="L34" s="31"/>
      <c r="M34" s="32">
        <f>SUM(M35:M37)</f>
        <v>18000</v>
      </c>
      <c r="N34" s="31"/>
      <c r="O34" s="33">
        <f>SUM(O35:O37)</f>
        <v>18000</v>
      </c>
      <c r="P34" s="28">
        <v>100</v>
      </c>
      <c r="Q34" s="29">
        <v>25000</v>
      </c>
      <c r="R34" s="34" t="s">
        <v>96</v>
      </c>
    </row>
    <row r="35" spans="2:18" ht="51" customHeight="1" x14ac:dyDescent="0.25">
      <c r="B35" s="4" t="s">
        <v>105</v>
      </c>
      <c r="C35" s="4" t="s">
        <v>106</v>
      </c>
      <c r="D35" s="5" t="s">
        <v>104</v>
      </c>
      <c r="E35" s="6"/>
      <c r="F35" s="22">
        <v>1</v>
      </c>
      <c r="G35" s="24">
        <v>13300</v>
      </c>
      <c r="H35" s="35"/>
      <c r="I35" s="35">
        <v>14500</v>
      </c>
      <c r="J35" s="35"/>
      <c r="K35" s="35">
        <v>13000</v>
      </c>
      <c r="L35" s="35"/>
      <c r="M35" s="35">
        <v>15500</v>
      </c>
      <c r="N35" s="35"/>
      <c r="O35" s="36">
        <v>15000</v>
      </c>
      <c r="P35" s="22"/>
      <c r="Q35" s="24"/>
      <c r="R35" s="37"/>
    </row>
    <row r="36" spans="2:18" ht="44.25" customHeight="1" x14ac:dyDescent="0.25">
      <c r="B36" s="4" t="s">
        <v>102</v>
      </c>
      <c r="C36" s="4" t="s">
        <v>103</v>
      </c>
      <c r="D36" s="5" t="s">
        <v>104</v>
      </c>
      <c r="E36" s="6"/>
      <c r="F36" s="22">
        <v>1</v>
      </c>
      <c r="G36" s="24">
        <v>1500</v>
      </c>
      <c r="H36" s="35"/>
      <c r="I36" s="35">
        <v>2500</v>
      </c>
      <c r="J36" s="35"/>
      <c r="K36" s="35">
        <v>2500</v>
      </c>
      <c r="L36" s="35"/>
      <c r="M36" s="35">
        <v>2500</v>
      </c>
      <c r="N36" s="35"/>
      <c r="O36" s="36">
        <v>3000</v>
      </c>
      <c r="P36" s="22"/>
      <c r="Q36" s="24"/>
      <c r="R36" s="37"/>
    </row>
    <row r="37" spans="2:18" ht="34.5" customHeight="1" x14ac:dyDescent="0.25">
      <c r="B37" s="4" t="s">
        <v>22</v>
      </c>
      <c r="C37" s="4"/>
      <c r="D37" s="11" t="s">
        <v>76</v>
      </c>
      <c r="E37" s="12"/>
      <c r="F37" s="38">
        <v>1</v>
      </c>
      <c r="G37" s="39">
        <v>20000</v>
      </c>
      <c r="H37" s="40"/>
      <c r="I37" s="36">
        <v>0</v>
      </c>
      <c r="J37" s="36"/>
      <c r="K37" s="36">
        <v>0</v>
      </c>
      <c r="L37" s="36"/>
      <c r="M37" s="36">
        <v>0</v>
      </c>
      <c r="N37" s="36"/>
      <c r="O37" s="36">
        <v>0</v>
      </c>
      <c r="P37" s="38">
        <v>1</v>
      </c>
      <c r="Q37" s="39">
        <v>25000</v>
      </c>
      <c r="R37" s="34" t="s">
        <v>96</v>
      </c>
    </row>
    <row r="38" spans="2:18" x14ac:dyDescent="0.25">
      <c r="B38" s="4"/>
      <c r="C38" s="4"/>
      <c r="D38" s="11"/>
      <c r="E38" s="12"/>
      <c r="F38" s="38"/>
      <c r="G38" s="39"/>
      <c r="H38" s="40"/>
      <c r="I38" s="40"/>
      <c r="J38" s="40"/>
      <c r="K38" s="40"/>
      <c r="L38" s="40"/>
      <c r="M38" s="40"/>
      <c r="N38" s="40"/>
      <c r="O38" s="40"/>
      <c r="P38" s="38"/>
      <c r="Q38" s="38"/>
      <c r="R38" s="37"/>
    </row>
    <row r="39" spans="2:18" ht="63.75" customHeight="1" x14ac:dyDescent="0.25">
      <c r="B39" s="8" t="s">
        <v>23</v>
      </c>
      <c r="C39" s="8"/>
      <c r="D39" s="13" t="s">
        <v>58</v>
      </c>
      <c r="E39" s="14"/>
      <c r="F39" s="41">
        <v>100</v>
      </c>
      <c r="G39" s="42">
        <f>SUM(G40:G41)</f>
        <v>41693</v>
      </c>
      <c r="H39" s="43"/>
      <c r="I39" s="43">
        <f>SUM(I40:I42)</f>
        <v>0</v>
      </c>
      <c r="J39" s="43"/>
      <c r="K39" s="43">
        <f>SUM(K40:K41)</f>
        <v>0</v>
      </c>
      <c r="L39" s="43"/>
      <c r="M39" s="43">
        <f>SUM(M40:M41)</f>
        <v>0</v>
      </c>
      <c r="N39" s="43"/>
      <c r="O39" s="43">
        <f>SUM(O40:O41)</f>
        <v>0</v>
      </c>
      <c r="P39" s="41">
        <v>100</v>
      </c>
      <c r="Q39" s="42">
        <v>40600</v>
      </c>
      <c r="R39" s="34" t="s">
        <v>96</v>
      </c>
    </row>
    <row r="40" spans="2:18" ht="34.5" customHeight="1" x14ac:dyDescent="0.25">
      <c r="B40" s="4" t="s">
        <v>24</v>
      </c>
      <c r="C40" s="4"/>
      <c r="D40" s="11" t="s">
        <v>60</v>
      </c>
      <c r="E40" s="12"/>
      <c r="F40" s="38">
        <v>100</v>
      </c>
      <c r="G40" s="39">
        <v>5000</v>
      </c>
      <c r="H40" s="40"/>
      <c r="I40" s="40"/>
      <c r="J40" s="40"/>
      <c r="K40" s="40"/>
      <c r="L40" s="40"/>
      <c r="M40" s="40"/>
      <c r="N40" s="40"/>
      <c r="O40" s="40"/>
      <c r="P40" s="38">
        <v>45</v>
      </c>
      <c r="Q40" s="39">
        <v>6000</v>
      </c>
      <c r="R40" s="37"/>
    </row>
    <row r="41" spans="2:18" ht="34.5" customHeight="1" x14ac:dyDescent="0.25">
      <c r="B41" s="4" t="s">
        <v>25</v>
      </c>
      <c r="C41" s="4"/>
      <c r="D41" s="5" t="s">
        <v>77</v>
      </c>
      <c r="E41" s="6"/>
      <c r="F41" s="22">
        <v>13</v>
      </c>
      <c r="G41" s="24">
        <v>36693</v>
      </c>
      <c r="H41" s="44"/>
      <c r="I41" s="44"/>
      <c r="J41" s="44"/>
      <c r="K41" s="44"/>
      <c r="L41" s="44"/>
      <c r="M41" s="44"/>
      <c r="N41" s="44"/>
      <c r="O41" s="44"/>
      <c r="P41" s="22">
        <v>9</v>
      </c>
      <c r="Q41" s="24">
        <v>34600</v>
      </c>
      <c r="R41" s="27"/>
    </row>
    <row r="42" spans="2:18" x14ac:dyDescent="0.25">
      <c r="B42" s="4"/>
      <c r="C42" s="4"/>
      <c r="D42" s="5"/>
      <c r="E42" s="6"/>
      <c r="F42" s="22"/>
      <c r="G42" s="22"/>
      <c r="H42" s="44"/>
      <c r="I42" s="44"/>
      <c r="J42" s="44"/>
      <c r="K42" s="44"/>
      <c r="L42" s="44"/>
      <c r="M42" s="44"/>
      <c r="N42" s="44"/>
      <c r="O42" s="44"/>
      <c r="P42" s="22"/>
      <c r="Q42" s="22"/>
      <c r="R42" s="27"/>
    </row>
    <row r="43" spans="2:18" s="19" customFormat="1" ht="37.5" customHeight="1" x14ac:dyDescent="0.2">
      <c r="B43" s="16" t="s">
        <v>111</v>
      </c>
      <c r="C43" s="16"/>
      <c r="D43" s="17" t="s">
        <v>58</v>
      </c>
      <c r="E43" s="18"/>
      <c r="F43" s="28">
        <v>100</v>
      </c>
      <c r="G43" s="45">
        <f>SUM(G44)</f>
        <v>8664</v>
      </c>
      <c r="H43" s="31"/>
      <c r="I43" s="31"/>
      <c r="J43" s="31"/>
      <c r="K43" s="31"/>
      <c r="L43" s="31"/>
      <c r="M43" s="31"/>
      <c r="N43" s="31"/>
      <c r="O43" s="31"/>
      <c r="P43" s="28"/>
      <c r="Q43" s="28"/>
      <c r="R43" s="46"/>
    </row>
    <row r="44" spans="2:18" ht="44.25" customHeight="1" x14ac:dyDescent="0.25">
      <c r="B44" s="4" t="s">
        <v>112</v>
      </c>
      <c r="C44" s="4"/>
      <c r="D44" s="5" t="s">
        <v>113</v>
      </c>
      <c r="E44" s="6"/>
      <c r="F44" s="22">
        <v>4</v>
      </c>
      <c r="G44" s="47">
        <v>8664</v>
      </c>
      <c r="H44" s="35"/>
      <c r="I44" s="35">
        <v>8500</v>
      </c>
      <c r="J44" s="35"/>
      <c r="K44" s="35">
        <v>8500</v>
      </c>
      <c r="L44" s="35"/>
      <c r="M44" s="35">
        <v>9000</v>
      </c>
      <c r="N44" s="35"/>
      <c r="O44" s="35">
        <v>9500</v>
      </c>
      <c r="P44" s="22"/>
      <c r="Q44" s="22"/>
      <c r="R44" s="27"/>
    </row>
    <row r="45" spans="2:18" ht="54.75" customHeight="1" x14ac:dyDescent="0.25">
      <c r="B45" s="8" t="s">
        <v>78</v>
      </c>
      <c r="C45" s="8"/>
      <c r="D45" s="9" t="s">
        <v>58</v>
      </c>
      <c r="E45" s="10"/>
      <c r="F45" s="28">
        <v>0</v>
      </c>
      <c r="G45" s="29">
        <v>0</v>
      </c>
      <c r="H45" s="31"/>
      <c r="I45" s="32">
        <f>SUM(I46)</f>
        <v>4500</v>
      </c>
      <c r="J45" s="31"/>
      <c r="K45" s="32">
        <f>SUM(K46)</f>
        <v>4500</v>
      </c>
      <c r="L45" s="31"/>
      <c r="M45" s="32">
        <f>SUM(M46)</f>
        <v>4500</v>
      </c>
      <c r="N45" s="31"/>
      <c r="O45" s="32">
        <f>SUM(O46)</f>
        <v>4500</v>
      </c>
      <c r="P45" s="28">
        <v>100</v>
      </c>
      <c r="Q45" s="29">
        <v>12800</v>
      </c>
      <c r="R45" s="34" t="s">
        <v>96</v>
      </c>
    </row>
    <row r="46" spans="2:18" ht="57" customHeight="1" x14ac:dyDescent="0.25">
      <c r="B46" s="4" t="s">
        <v>79</v>
      </c>
      <c r="C46" s="4"/>
      <c r="D46" s="5" t="s">
        <v>76</v>
      </c>
      <c r="E46" s="6"/>
      <c r="F46" s="22">
        <v>0</v>
      </c>
      <c r="G46" s="24">
        <v>0</v>
      </c>
      <c r="H46" s="35">
        <v>5</v>
      </c>
      <c r="I46" s="35">
        <v>4500</v>
      </c>
      <c r="J46" s="35"/>
      <c r="K46" s="35">
        <v>4500</v>
      </c>
      <c r="L46" s="35"/>
      <c r="M46" s="35">
        <v>4500</v>
      </c>
      <c r="N46" s="35"/>
      <c r="O46" s="35">
        <v>4500</v>
      </c>
      <c r="P46" s="22">
        <v>2</v>
      </c>
      <c r="Q46" s="24">
        <v>12800</v>
      </c>
      <c r="R46" s="27"/>
    </row>
    <row r="47" spans="2:18" x14ac:dyDescent="0.25">
      <c r="B47" s="4"/>
      <c r="C47" s="4"/>
      <c r="D47" s="5"/>
      <c r="E47" s="6"/>
      <c r="F47" s="22"/>
      <c r="G47" s="22"/>
      <c r="H47" s="44"/>
      <c r="I47" s="44"/>
      <c r="J47" s="44"/>
      <c r="K47" s="44"/>
      <c r="L47" s="44"/>
      <c r="M47" s="44"/>
      <c r="N47" s="44"/>
      <c r="O47" s="44"/>
      <c r="P47" s="22"/>
      <c r="Q47" s="22"/>
      <c r="R47" s="27"/>
    </row>
    <row r="48" spans="2:18" ht="36.75" customHeight="1" x14ac:dyDescent="0.25">
      <c r="B48" s="8" t="s">
        <v>26</v>
      </c>
      <c r="C48" s="8"/>
      <c r="D48" s="9" t="s">
        <v>58</v>
      </c>
      <c r="E48" s="10"/>
      <c r="F48" s="28">
        <v>100</v>
      </c>
      <c r="G48" s="29">
        <f>SUM(G49:G52)</f>
        <v>74896.700000000012</v>
      </c>
      <c r="H48" s="31"/>
      <c r="I48" s="32">
        <f>SUM(I49:I52)</f>
        <v>440000</v>
      </c>
      <c r="J48" s="31"/>
      <c r="K48" s="32">
        <f>SUM(K49:K52)</f>
        <v>80000</v>
      </c>
      <c r="L48" s="31"/>
      <c r="M48" s="32">
        <f>SUM(M49:M52)</f>
        <v>87500</v>
      </c>
      <c r="N48" s="31"/>
      <c r="O48" s="32">
        <f>SUM(O49:O52)</f>
        <v>97500</v>
      </c>
      <c r="P48" s="28">
        <v>100</v>
      </c>
      <c r="Q48" s="29">
        <v>91000</v>
      </c>
      <c r="R48" s="34" t="s">
        <v>96</v>
      </c>
    </row>
    <row r="49" spans="2:18" ht="57" customHeight="1" x14ac:dyDescent="0.25">
      <c r="B49" s="4" t="s">
        <v>27</v>
      </c>
      <c r="C49" s="4"/>
      <c r="D49" s="5" t="s">
        <v>77</v>
      </c>
      <c r="E49" s="6"/>
      <c r="F49" s="22">
        <v>13</v>
      </c>
      <c r="G49" s="24">
        <v>11399.8</v>
      </c>
      <c r="H49" s="35">
        <v>13</v>
      </c>
      <c r="I49" s="35">
        <v>12000</v>
      </c>
      <c r="J49" s="35">
        <v>13</v>
      </c>
      <c r="K49" s="35">
        <v>12000</v>
      </c>
      <c r="L49" s="35">
        <v>13</v>
      </c>
      <c r="M49" s="35">
        <v>12500</v>
      </c>
      <c r="N49" s="35">
        <v>13</v>
      </c>
      <c r="O49" s="35">
        <v>12500</v>
      </c>
      <c r="P49" s="22">
        <v>9</v>
      </c>
      <c r="Q49" s="24">
        <v>9000</v>
      </c>
      <c r="R49" s="27"/>
    </row>
    <row r="50" spans="2:18" ht="34.5" customHeight="1" x14ac:dyDescent="0.25">
      <c r="B50" s="4" t="s">
        <v>28</v>
      </c>
      <c r="C50" s="4"/>
      <c r="D50" s="5" t="s">
        <v>60</v>
      </c>
      <c r="E50" s="6"/>
      <c r="F50" s="22">
        <v>73</v>
      </c>
      <c r="G50" s="24">
        <v>38300</v>
      </c>
      <c r="H50" s="35">
        <v>73</v>
      </c>
      <c r="I50" s="35">
        <v>400000</v>
      </c>
      <c r="J50" s="35">
        <v>73</v>
      </c>
      <c r="K50" s="35">
        <v>40000</v>
      </c>
      <c r="L50" s="35">
        <v>73</v>
      </c>
      <c r="M50" s="35">
        <v>45000</v>
      </c>
      <c r="N50" s="35">
        <v>73</v>
      </c>
      <c r="O50" s="35">
        <v>50000</v>
      </c>
      <c r="P50" s="22">
        <v>75</v>
      </c>
      <c r="Q50" s="24">
        <v>42000</v>
      </c>
      <c r="R50" s="27"/>
    </row>
    <row r="51" spans="2:18" ht="44.25" customHeight="1" x14ac:dyDescent="0.25">
      <c r="B51" s="4" t="s">
        <v>107</v>
      </c>
      <c r="C51" s="4"/>
      <c r="D51" s="5" t="s">
        <v>108</v>
      </c>
      <c r="E51" s="6"/>
      <c r="F51" s="22">
        <v>2</v>
      </c>
      <c r="G51" s="24">
        <v>25196.9</v>
      </c>
      <c r="H51" s="35">
        <v>3</v>
      </c>
      <c r="I51" s="35">
        <v>28000</v>
      </c>
      <c r="J51" s="35">
        <v>3</v>
      </c>
      <c r="K51" s="35">
        <v>28000</v>
      </c>
      <c r="L51" s="35">
        <v>3</v>
      </c>
      <c r="M51" s="35">
        <v>30000</v>
      </c>
      <c r="N51" s="35">
        <v>5</v>
      </c>
      <c r="O51" s="44">
        <v>35000</v>
      </c>
      <c r="P51" s="22"/>
      <c r="Q51" s="24"/>
      <c r="R51" s="27"/>
    </row>
    <row r="52" spans="2:18" ht="45.75" customHeight="1" x14ac:dyDescent="0.25">
      <c r="B52" s="4" t="s">
        <v>29</v>
      </c>
      <c r="C52" s="8"/>
      <c r="D52" s="5" t="s">
        <v>76</v>
      </c>
      <c r="E52" s="6"/>
      <c r="F52" s="47">
        <v>0</v>
      </c>
      <c r="G52" s="47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22">
        <v>4</v>
      </c>
      <c r="Q52" s="24">
        <v>40000</v>
      </c>
      <c r="R52" s="27"/>
    </row>
    <row r="53" spans="2:18" x14ac:dyDescent="0.25">
      <c r="B53" s="4"/>
      <c r="C53" s="4"/>
      <c r="D53" s="5"/>
      <c r="E53" s="6"/>
      <c r="F53" s="22"/>
      <c r="G53" s="22"/>
      <c r="H53" s="44"/>
      <c r="I53" s="44"/>
      <c r="J53" s="44"/>
      <c r="K53" s="44"/>
      <c r="L53" s="44"/>
      <c r="M53" s="44"/>
      <c r="N53" s="44"/>
      <c r="O53" s="44"/>
      <c r="P53" s="22"/>
      <c r="Q53" s="22"/>
      <c r="R53" s="27"/>
    </row>
    <row r="54" spans="2:18" ht="63.75" customHeight="1" x14ac:dyDescent="0.25">
      <c r="B54" s="8" t="s">
        <v>80</v>
      </c>
      <c r="C54" s="8"/>
      <c r="D54" s="9" t="s">
        <v>58</v>
      </c>
      <c r="E54" s="10"/>
      <c r="F54" s="28">
        <v>100</v>
      </c>
      <c r="G54" s="29">
        <f>SUM(G55:G56)</f>
        <v>16050</v>
      </c>
      <c r="H54" s="31"/>
      <c r="I54" s="32">
        <f>SUM(I55:I56)</f>
        <v>17000</v>
      </c>
      <c r="J54" s="31"/>
      <c r="K54" s="32">
        <f>SUM(K55:K56)</f>
        <v>19000</v>
      </c>
      <c r="L54" s="31"/>
      <c r="M54" s="32">
        <f>SUM(M55:M56)</f>
        <v>21000</v>
      </c>
      <c r="N54" s="31"/>
      <c r="O54" s="32">
        <f>SUM(O55:O56)</f>
        <v>20000</v>
      </c>
      <c r="P54" s="28">
        <v>100</v>
      </c>
      <c r="Q54" s="29">
        <v>10000</v>
      </c>
      <c r="R54" s="34" t="s">
        <v>96</v>
      </c>
    </row>
    <row r="55" spans="2:18" ht="71.25" customHeight="1" x14ac:dyDescent="0.25">
      <c r="B55" s="4" t="s">
        <v>110</v>
      </c>
      <c r="C55" s="4"/>
      <c r="D55" s="5" t="s">
        <v>76</v>
      </c>
      <c r="E55" s="6"/>
      <c r="F55" s="22">
        <v>1</v>
      </c>
      <c r="G55" s="24">
        <v>5020</v>
      </c>
      <c r="H55" s="35">
        <v>1</v>
      </c>
      <c r="I55" s="35">
        <v>5000</v>
      </c>
      <c r="J55" s="35">
        <v>2</v>
      </c>
      <c r="K55" s="35">
        <v>7000</v>
      </c>
      <c r="L55" s="35">
        <v>2</v>
      </c>
      <c r="M55" s="35">
        <v>7000</v>
      </c>
      <c r="N55" s="35">
        <v>2</v>
      </c>
      <c r="O55" s="35">
        <v>7000</v>
      </c>
      <c r="P55" s="22"/>
      <c r="Q55" s="24"/>
      <c r="R55" s="37"/>
    </row>
    <row r="56" spans="2:18" ht="34.5" customHeight="1" x14ac:dyDescent="0.25">
      <c r="B56" s="4" t="s">
        <v>81</v>
      </c>
      <c r="C56" s="4"/>
      <c r="D56" s="5" t="s">
        <v>76</v>
      </c>
      <c r="E56" s="6"/>
      <c r="F56" s="22">
        <v>13</v>
      </c>
      <c r="G56" s="24">
        <v>11030</v>
      </c>
      <c r="H56" s="35">
        <v>13</v>
      </c>
      <c r="I56" s="35">
        <v>12000</v>
      </c>
      <c r="J56" s="35">
        <v>13</v>
      </c>
      <c r="K56" s="35">
        <v>12000</v>
      </c>
      <c r="L56" s="35">
        <v>13</v>
      </c>
      <c r="M56" s="35">
        <v>14000</v>
      </c>
      <c r="N56" s="35">
        <v>13</v>
      </c>
      <c r="O56" s="35">
        <v>13000</v>
      </c>
      <c r="P56" s="22">
        <v>12</v>
      </c>
      <c r="Q56" s="24">
        <v>10000</v>
      </c>
      <c r="R56" s="27"/>
    </row>
    <row r="57" spans="2:18" x14ac:dyDescent="0.25">
      <c r="B57" s="4"/>
      <c r="C57" s="4"/>
      <c r="D57" s="5"/>
      <c r="E57" s="6"/>
      <c r="F57" s="22"/>
      <c r="G57" s="22"/>
      <c r="H57" s="44"/>
      <c r="I57" s="44"/>
      <c r="J57" s="44"/>
      <c r="K57" s="44"/>
      <c r="L57" s="44"/>
      <c r="M57" s="44"/>
      <c r="N57" s="44"/>
      <c r="O57" s="44"/>
      <c r="P57" s="22"/>
      <c r="Q57" s="22"/>
      <c r="R57" s="27"/>
    </row>
    <row r="58" spans="2:18" ht="72.75" customHeight="1" x14ac:dyDescent="0.25">
      <c r="B58" s="8" t="s">
        <v>30</v>
      </c>
      <c r="C58" s="4"/>
      <c r="D58" s="5" t="s">
        <v>58</v>
      </c>
      <c r="E58" s="6"/>
      <c r="F58" s="22">
        <v>100</v>
      </c>
      <c r="G58" s="24">
        <f>SUM(G59:G61)</f>
        <v>32441.3</v>
      </c>
      <c r="H58" s="44"/>
      <c r="I58" s="48">
        <f>SUM(I59:I61)</f>
        <v>33525</v>
      </c>
      <c r="J58" s="44"/>
      <c r="K58" s="48">
        <f>SUM(K59:K61)</f>
        <v>33525</v>
      </c>
      <c r="L58" s="44"/>
      <c r="M58" s="48">
        <f>SUM(M59:M61)</f>
        <v>33525</v>
      </c>
      <c r="N58" s="44"/>
      <c r="O58" s="44">
        <f>SUM(O59:O61)</f>
        <v>33525</v>
      </c>
      <c r="P58" s="22">
        <v>100</v>
      </c>
      <c r="Q58" s="24">
        <v>16000</v>
      </c>
      <c r="R58" s="27"/>
    </row>
    <row r="59" spans="2:18" ht="45.75" customHeight="1" x14ac:dyDescent="0.25">
      <c r="B59" s="4" t="s">
        <v>31</v>
      </c>
      <c r="C59" s="4"/>
      <c r="D59" s="5" t="s">
        <v>76</v>
      </c>
      <c r="E59" s="6"/>
      <c r="F59" s="22">
        <v>13</v>
      </c>
      <c r="G59" s="24">
        <v>8463</v>
      </c>
      <c r="H59" s="35">
        <v>13</v>
      </c>
      <c r="I59" s="35">
        <v>9000</v>
      </c>
      <c r="J59" s="35">
        <v>13</v>
      </c>
      <c r="K59" s="35">
        <v>9000</v>
      </c>
      <c r="L59" s="35">
        <v>13</v>
      </c>
      <c r="M59" s="35">
        <v>9000</v>
      </c>
      <c r="N59" s="35">
        <v>13</v>
      </c>
      <c r="O59" s="44">
        <v>9000</v>
      </c>
      <c r="P59" s="22">
        <v>1</v>
      </c>
      <c r="Q59" s="24">
        <v>10000</v>
      </c>
      <c r="R59" s="27"/>
    </row>
    <row r="60" spans="2:18" ht="45.75" customHeight="1" x14ac:dyDescent="0.25">
      <c r="B60" s="4" t="s">
        <v>32</v>
      </c>
      <c r="C60" s="4"/>
      <c r="D60" s="5" t="s">
        <v>77</v>
      </c>
      <c r="E60" s="6"/>
      <c r="F60" s="22">
        <v>13</v>
      </c>
      <c r="G60" s="24">
        <v>15525</v>
      </c>
      <c r="H60" s="44">
        <v>13</v>
      </c>
      <c r="I60" s="49">
        <v>15525</v>
      </c>
      <c r="J60" s="44">
        <v>13</v>
      </c>
      <c r="K60" s="49">
        <v>15525</v>
      </c>
      <c r="L60" s="44">
        <v>13</v>
      </c>
      <c r="M60" s="49">
        <v>15525</v>
      </c>
      <c r="N60" s="44">
        <v>13</v>
      </c>
      <c r="O60" s="49">
        <v>15525</v>
      </c>
      <c r="P60" s="22"/>
      <c r="Q60" s="24"/>
      <c r="R60" s="27"/>
    </row>
    <row r="61" spans="2:18" ht="79.5" customHeight="1" x14ac:dyDescent="0.25">
      <c r="B61" s="4" t="s">
        <v>82</v>
      </c>
      <c r="C61" s="4"/>
      <c r="D61" s="5" t="s">
        <v>76</v>
      </c>
      <c r="E61" s="6"/>
      <c r="F61" s="22">
        <v>1</v>
      </c>
      <c r="G61" s="24">
        <v>8453.2999999999993</v>
      </c>
      <c r="H61" s="35">
        <v>1</v>
      </c>
      <c r="I61" s="35">
        <v>9000</v>
      </c>
      <c r="J61" s="35">
        <v>1</v>
      </c>
      <c r="K61" s="35">
        <v>9000</v>
      </c>
      <c r="L61" s="35">
        <v>1</v>
      </c>
      <c r="M61" s="35">
        <v>9000</v>
      </c>
      <c r="N61" s="35">
        <v>1</v>
      </c>
      <c r="O61" s="35">
        <v>9000</v>
      </c>
      <c r="P61" s="22">
        <v>6</v>
      </c>
      <c r="Q61" s="24">
        <v>6000</v>
      </c>
      <c r="R61" s="27"/>
    </row>
    <row r="62" spans="2:18" x14ac:dyDescent="0.25">
      <c r="B62" s="4"/>
      <c r="C62" s="4"/>
      <c r="D62" s="5"/>
      <c r="E62" s="6"/>
      <c r="F62" s="22"/>
      <c r="G62" s="22"/>
      <c r="H62" s="44"/>
      <c r="I62" s="44"/>
      <c r="J62" s="44"/>
      <c r="K62" s="44"/>
      <c r="L62" s="44"/>
      <c r="M62" s="44"/>
      <c r="N62" s="44"/>
      <c r="O62" s="44"/>
      <c r="P62" s="22"/>
      <c r="Q62" s="22"/>
      <c r="R62" s="27"/>
    </row>
    <row r="63" spans="2:18" ht="54.75" customHeight="1" x14ac:dyDescent="0.25">
      <c r="B63" s="8" t="s">
        <v>33</v>
      </c>
      <c r="C63" s="8"/>
      <c r="D63" s="9" t="s">
        <v>58</v>
      </c>
      <c r="E63" s="10"/>
      <c r="F63" s="28">
        <v>100</v>
      </c>
      <c r="G63" s="29">
        <f>SUM(G64:G67)</f>
        <v>14733.5</v>
      </c>
      <c r="H63" s="31"/>
      <c r="I63" s="32">
        <f>SUM(I64:I67)</f>
        <v>18000</v>
      </c>
      <c r="J63" s="31"/>
      <c r="K63" s="32">
        <f>SUM(K64:K67)</f>
        <v>15000</v>
      </c>
      <c r="L63" s="31"/>
      <c r="M63" s="32">
        <f>SUM(M64:M67)</f>
        <v>15000</v>
      </c>
      <c r="N63" s="31"/>
      <c r="O63" s="32">
        <f>SUM(O64:O67)</f>
        <v>15000</v>
      </c>
      <c r="P63" s="28">
        <v>100</v>
      </c>
      <c r="Q63" s="29">
        <v>23540</v>
      </c>
      <c r="R63" s="34" t="s">
        <v>96</v>
      </c>
    </row>
    <row r="64" spans="2:18" ht="57" customHeight="1" x14ac:dyDescent="0.25">
      <c r="B64" s="4" t="s">
        <v>34</v>
      </c>
      <c r="C64" s="4"/>
      <c r="D64" s="5" t="s">
        <v>77</v>
      </c>
      <c r="E64" s="6"/>
      <c r="F64" s="22">
        <v>13</v>
      </c>
      <c r="G64" s="24">
        <v>4174.3999999999996</v>
      </c>
      <c r="H64" s="35">
        <v>13</v>
      </c>
      <c r="I64" s="35">
        <v>5000</v>
      </c>
      <c r="J64" s="35">
        <v>13</v>
      </c>
      <c r="K64" s="35">
        <v>5000</v>
      </c>
      <c r="L64" s="35">
        <v>13</v>
      </c>
      <c r="M64" s="35">
        <v>5000</v>
      </c>
      <c r="N64" s="35">
        <v>13</v>
      </c>
      <c r="O64" s="35">
        <v>5000</v>
      </c>
      <c r="P64" s="22">
        <v>9</v>
      </c>
      <c r="Q64" s="24">
        <v>10540</v>
      </c>
      <c r="R64" s="27"/>
    </row>
    <row r="65" spans="2:18" ht="45.75" customHeight="1" x14ac:dyDescent="0.25">
      <c r="B65" s="4" t="s">
        <v>35</v>
      </c>
      <c r="C65" s="8"/>
      <c r="D65" s="5" t="s">
        <v>77</v>
      </c>
      <c r="E65" s="6"/>
      <c r="F65" s="22">
        <v>9</v>
      </c>
      <c r="G65" s="24">
        <v>3179.5</v>
      </c>
      <c r="H65" s="35">
        <v>2</v>
      </c>
      <c r="I65" s="35">
        <v>3000</v>
      </c>
      <c r="J65" s="35" t="s">
        <v>115</v>
      </c>
      <c r="K65" s="35" t="s">
        <v>115</v>
      </c>
      <c r="L65" s="44" t="s">
        <v>115</v>
      </c>
      <c r="M65" s="44" t="s">
        <v>115</v>
      </c>
      <c r="N65" s="44" t="s">
        <v>115</v>
      </c>
      <c r="O65" s="44">
        <v>0</v>
      </c>
      <c r="P65" s="22">
        <v>8</v>
      </c>
      <c r="Q65" s="24">
        <v>8000</v>
      </c>
      <c r="R65" s="27"/>
    </row>
    <row r="66" spans="2:18" ht="45.75" customHeight="1" x14ac:dyDescent="0.25">
      <c r="B66" s="4" t="s">
        <v>109</v>
      </c>
      <c r="C66" s="16"/>
      <c r="D66" s="5" t="s">
        <v>77</v>
      </c>
      <c r="E66" s="6"/>
      <c r="F66" s="22">
        <v>13</v>
      </c>
      <c r="G66" s="24">
        <v>4212.6000000000004</v>
      </c>
      <c r="H66" s="35">
        <v>13</v>
      </c>
      <c r="I66" s="35">
        <v>5000</v>
      </c>
      <c r="J66" s="35">
        <v>13</v>
      </c>
      <c r="K66" s="35">
        <v>5000</v>
      </c>
      <c r="L66" s="35">
        <v>13</v>
      </c>
      <c r="M66" s="35">
        <v>5000</v>
      </c>
      <c r="N66" s="35">
        <v>13</v>
      </c>
      <c r="O66" s="35">
        <v>5000</v>
      </c>
      <c r="P66" s="22"/>
      <c r="Q66" s="24"/>
      <c r="R66" s="27"/>
    </row>
    <row r="67" spans="2:18" ht="90.75" customHeight="1" x14ac:dyDescent="0.25">
      <c r="B67" s="4" t="s">
        <v>83</v>
      </c>
      <c r="C67" s="4"/>
      <c r="D67" s="5" t="s">
        <v>98</v>
      </c>
      <c r="E67" s="6"/>
      <c r="F67" s="22">
        <v>13</v>
      </c>
      <c r="G67" s="24">
        <v>3167</v>
      </c>
      <c r="H67" s="35">
        <v>13</v>
      </c>
      <c r="I67" s="35">
        <v>5000</v>
      </c>
      <c r="J67" s="35">
        <v>13</v>
      </c>
      <c r="K67" s="35">
        <v>5000</v>
      </c>
      <c r="L67" s="35">
        <v>13</v>
      </c>
      <c r="M67" s="35">
        <v>5000</v>
      </c>
      <c r="N67" s="35">
        <v>13</v>
      </c>
      <c r="O67" s="35">
        <v>5000</v>
      </c>
      <c r="P67" s="22">
        <v>2</v>
      </c>
      <c r="Q67" s="24">
        <v>5000</v>
      </c>
      <c r="R67" s="27"/>
    </row>
    <row r="68" spans="2:18" x14ac:dyDescent="0.25">
      <c r="B68" s="4"/>
      <c r="C68" s="4"/>
      <c r="D68" s="5"/>
      <c r="E68" s="6"/>
      <c r="F68" s="22"/>
      <c r="G68" s="22"/>
      <c r="H68" s="44"/>
      <c r="I68" s="44"/>
      <c r="J68" s="44"/>
      <c r="K68" s="44"/>
      <c r="L68" s="44"/>
      <c r="M68" s="44"/>
      <c r="N68" s="44"/>
      <c r="O68" s="44"/>
      <c r="P68" s="22"/>
      <c r="Q68" s="22"/>
      <c r="R68" s="27"/>
    </row>
    <row r="69" spans="2:18" ht="63.75" customHeight="1" x14ac:dyDescent="0.25">
      <c r="B69" s="8" t="s">
        <v>84</v>
      </c>
      <c r="C69" s="4"/>
      <c r="D69" s="5" t="s">
        <v>58</v>
      </c>
      <c r="E69" s="6"/>
      <c r="F69" s="22"/>
      <c r="G69" s="24"/>
      <c r="H69" s="44"/>
      <c r="I69" s="44"/>
      <c r="J69" s="44"/>
      <c r="K69" s="44"/>
      <c r="L69" s="44"/>
      <c r="M69" s="44"/>
      <c r="N69" s="44"/>
      <c r="O69" s="44"/>
      <c r="P69" s="22">
        <v>100</v>
      </c>
      <c r="Q69" s="24">
        <v>40000</v>
      </c>
      <c r="R69" s="27"/>
    </row>
    <row r="70" spans="2:18" ht="34.5" customHeight="1" x14ac:dyDescent="0.25">
      <c r="B70" s="4" t="s">
        <v>32</v>
      </c>
      <c r="C70" s="4"/>
      <c r="D70" s="5" t="s">
        <v>77</v>
      </c>
      <c r="E70" s="6"/>
      <c r="F70" s="22"/>
      <c r="G70" s="24"/>
      <c r="H70" s="44"/>
      <c r="I70" s="44"/>
      <c r="J70" s="44"/>
      <c r="K70" s="44"/>
      <c r="L70" s="44"/>
      <c r="M70" s="44"/>
      <c r="N70" s="44"/>
      <c r="O70" s="44"/>
      <c r="P70" s="22">
        <v>9</v>
      </c>
      <c r="Q70" s="24">
        <v>30000</v>
      </c>
      <c r="R70" s="27"/>
    </row>
    <row r="71" spans="2:18" ht="79.5" customHeight="1" x14ac:dyDescent="0.25">
      <c r="B71" s="4" t="s">
        <v>85</v>
      </c>
      <c r="C71" s="4"/>
      <c r="D71" s="5" t="s">
        <v>77</v>
      </c>
      <c r="E71" s="6"/>
      <c r="F71" s="22"/>
      <c r="G71" s="24"/>
      <c r="H71" s="44"/>
      <c r="I71" s="44"/>
      <c r="J71" s="44"/>
      <c r="K71" s="44"/>
      <c r="L71" s="44"/>
      <c r="M71" s="44"/>
      <c r="N71" s="44"/>
      <c r="O71" s="44"/>
      <c r="P71" s="22">
        <v>9</v>
      </c>
      <c r="Q71" s="24">
        <v>10000</v>
      </c>
      <c r="R71" s="27"/>
    </row>
    <row r="72" spans="2:18" x14ac:dyDescent="0.25">
      <c r="B72" s="8"/>
      <c r="C72" s="8"/>
      <c r="D72" s="5"/>
      <c r="E72" s="6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7"/>
    </row>
    <row r="73" spans="2:18" ht="45.75" customHeight="1" x14ac:dyDescent="0.25">
      <c r="B73" s="8" t="s">
        <v>86</v>
      </c>
      <c r="C73" s="8" t="s">
        <v>87</v>
      </c>
      <c r="D73" s="9" t="s">
        <v>58</v>
      </c>
      <c r="E73" s="10"/>
      <c r="F73" s="31">
        <v>100</v>
      </c>
      <c r="G73" s="31"/>
      <c r="H73" s="28">
        <v>100</v>
      </c>
      <c r="I73" s="29">
        <v>223940</v>
      </c>
      <c r="J73" s="28">
        <v>100</v>
      </c>
      <c r="K73" s="29">
        <v>227440</v>
      </c>
      <c r="L73" s="28">
        <v>100</v>
      </c>
      <c r="M73" s="29">
        <v>235400</v>
      </c>
      <c r="N73" s="28">
        <v>100</v>
      </c>
      <c r="O73" s="29">
        <v>247500</v>
      </c>
      <c r="P73" s="28">
        <v>100</v>
      </c>
      <c r="Q73" s="29">
        <v>934280</v>
      </c>
      <c r="R73" s="34" t="s">
        <v>96</v>
      </c>
    </row>
    <row r="74" spans="2:18" ht="36.75" customHeight="1" x14ac:dyDescent="0.25">
      <c r="B74" s="8"/>
      <c r="C74" s="8" t="s">
        <v>88</v>
      </c>
      <c r="D74" s="5" t="s">
        <v>58</v>
      </c>
      <c r="E74" s="6"/>
      <c r="F74" s="21">
        <v>100</v>
      </c>
      <c r="G74" s="44"/>
      <c r="H74" s="28">
        <v>100</v>
      </c>
      <c r="I74" s="22"/>
      <c r="J74" s="28">
        <v>100</v>
      </c>
      <c r="K74" s="22"/>
      <c r="L74" s="28">
        <v>100</v>
      </c>
      <c r="M74" s="22"/>
      <c r="N74" s="28">
        <v>100</v>
      </c>
      <c r="O74" s="22"/>
      <c r="P74" s="28">
        <v>100</v>
      </c>
      <c r="Q74" s="22"/>
      <c r="R74" s="27"/>
    </row>
    <row r="75" spans="2:18" ht="18.75" customHeight="1" x14ac:dyDescent="0.25">
      <c r="B75" s="8"/>
      <c r="C75" s="8" t="s">
        <v>89</v>
      </c>
      <c r="D75" s="5" t="s">
        <v>58</v>
      </c>
      <c r="E75" s="6"/>
      <c r="F75" s="21">
        <v>100</v>
      </c>
      <c r="G75" s="44"/>
      <c r="H75" s="28">
        <v>100</v>
      </c>
      <c r="I75" s="22"/>
      <c r="J75" s="28">
        <v>100</v>
      </c>
      <c r="K75" s="22"/>
      <c r="L75" s="28">
        <v>100</v>
      </c>
      <c r="M75" s="22"/>
      <c r="N75" s="28">
        <v>100</v>
      </c>
      <c r="O75" s="22"/>
      <c r="P75" s="28">
        <v>100</v>
      </c>
      <c r="Q75" s="22"/>
      <c r="R75" s="27"/>
    </row>
    <row r="76" spans="2:18" ht="45.75" customHeight="1" x14ac:dyDescent="0.25">
      <c r="B76" s="8"/>
      <c r="C76" s="8" t="s">
        <v>90</v>
      </c>
      <c r="D76" s="5" t="s">
        <v>58</v>
      </c>
      <c r="E76" s="6"/>
      <c r="F76" s="21">
        <v>100</v>
      </c>
      <c r="G76" s="44"/>
      <c r="H76" s="28">
        <v>100</v>
      </c>
      <c r="I76" s="22"/>
      <c r="J76" s="28">
        <v>100</v>
      </c>
      <c r="K76" s="22"/>
      <c r="L76" s="28">
        <v>100</v>
      </c>
      <c r="M76" s="22"/>
      <c r="N76" s="28">
        <v>100</v>
      </c>
      <c r="O76" s="22"/>
      <c r="P76" s="28">
        <v>100</v>
      </c>
      <c r="Q76" s="22"/>
      <c r="R76" s="27"/>
    </row>
    <row r="77" spans="2:18" ht="54.75" customHeight="1" x14ac:dyDescent="0.25">
      <c r="B77" s="8"/>
      <c r="C77" s="8" t="s">
        <v>91</v>
      </c>
      <c r="D77" s="5" t="s">
        <v>58</v>
      </c>
      <c r="E77" s="15"/>
      <c r="F77" s="21">
        <v>96.8</v>
      </c>
      <c r="G77" s="20"/>
      <c r="H77" s="28">
        <v>99.2</v>
      </c>
      <c r="I77" s="28"/>
      <c r="J77" s="28">
        <v>99.5</v>
      </c>
      <c r="K77" s="28"/>
      <c r="L77" s="28">
        <v>99.6</v>
      </c>
      <c r="M77" s="28"/>
      <c r="N77" s="28">
        <v>99.7</v>
      </c>
      <c r="O77" s="28"/>
      <c r="P77" s="28">
        <v>99.7</v>
      </c>
      <c r="Q77" s="22"/>
      <c r="R77" s="27"/>
    </row>
    <row r="78" spans="2:18" ht="27.75" customHeight="1" x14ac:dyDescent="0.25">
      <c r="B78" s="8"/>
      <c r="C78" s="8" t="s">
        <v>92</v>
      </c>
      <c r="D78" s="5" t="s">
        <v>58</v>
      </c>
      <c r="E78" s="15"/>
      <c r="F78" s="20"/>
      <c r="G78" s="20"/>
      <c r="H78" s="28">
        <v>98.3</v>
      </c>
      <c r="I78" s="28"/>
      <c r="J78" s="28">
        <v>98.7</v>
      </c>
      <c r="K78" s="28"/>
      <c r="L78" s="28">
        <v>99.1</v>
      </c>
      <c r="M78" s="28"/>
      <c r="N78" s="28">
        <v>99.2</v>
      </c>
      <c r="O78" s="28"/>
      <c r="P78" s="28">
        <v>99.2</v>
      </c>
      <c r="Q78" s="22"/>
      <c r="R78" s="27"/>
    </row>
    <row r="79" spans="2:18" ht="45.75" customHeight="1" x14ac:dyDescent="0.25">
      <c r="B79" s="4" t="s">
        <v>114</v>
      </c>
      <c r="C79" s="11"/>
      <c r="D79" s="11"/>
      <c r="E79" s="6"/>
      <c r="F79" s="44"/>
      <c r="G79" s="44"/>
      <c r="H79" s="38">
        <v>45</v>
      </c>
      <c r="I79" s="39">
        <v>6000</v>
      </c>
      <c r="J79" s="38">
        <v>45</v>
      </c>
      <c r="K79" s="39">
        <v>6500</v>
      </c>
      <c r="L79" s="38">
        <v>45</v>
      </c>
      <c r="M79" s="39">
        <v>6500</v>
      </c>
      <c r="N79" s="38">
        <v>45</v>
      </c>
      <c r="O79" s="39">
        <v>6750</v>
      </c>
      <c r="P79" s="22">
        <f>N79+L79+J79+H79</f>
        <v>180</v>
      </c>
      <c r="Q79" s="22">
        <f t="shared" ref="Q79" si="10">O79+M79+K79+I79</f>
        <v>25750</v>
      </c>
      <c r="R79" s="27"/>
    </row>
  </sheetData>
  <mergeCells count="30">
    <mergeCell ref="F3:O3"/>
    <mergeCell ref="P3:Q4"/>
    <mergeCell ref="R3:R5"/>
    <mergeCell ref="E4:E5"/>
    <mergeCell ref="F4:G4"/>
    <mergeCell ref="H4:I4"/>
    <mergeCell ref="J4:K4"/>
    <mergeCell ref="L4:M4"/>
    <mergeCell ref="N4:O4"/>
    <mergeCell ref="C6:C7"/>
    <mergeCell ref="D6:D7"/>
    <mergeCell ref="E6:E7"/>
    <mergeCell ref="F6:F7"/>
    <mergeCell ref="R19:R20"/>
    <mergeCell ref="B3:B5"/>
    <mergeCell ref="C3:C5"/>
    <mergeCell ref="D3:D5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B6:B7"/>
  </mergeCells>
  <pageMargins left="0.9055118110236221" right="0.31496062992125984" top="0.35433070866141736" bottom="0.35433070866141736" header="0.31496062992125984" footer="0.31496062992125984"/>
  <pageSetup paperSize="5" scale="8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6"/>
  <sheetViews>
    <sheetView tabSelected="1" topLeftCell="D1" zoomScaleNormal="100" workbookViewId="0">
      <selection activeCell="M9" sqref="M9"/>
    </sheetView>
  </sheetViews>
  <sheetFormatPr defaultRowHeight="15" x14ac:dyDescent="0.25"/>
  <cols>
    <col min="1" max="1" width="3.7109375" customWidth="1"/>
    <col min="2" max="2" width="12.42578125" customWidth="1"/>
    <col min="3" max="4" width="11.85546875" customWidth="1"/>
    <col min="5" max="5" width="14" customWidth="1"/>
    <col min="6" max="6" width="13.7109375" customWidth="1"/>
    <col min="7" max="7" width="8.140625" customWidth="1"/>
    <col min="8" max="8" width="8.7109375" customWidth="1"/>
    <col min="9" max="9" width="14.42578125" customWidth="1"/>
    <col min="10" max="10" width="9.85546875" customWidth="1"/>
    <col min="11" max="11" width="15.140625" customWidth="1"/>
    <col min="12" max="12" width="9.28515625" customWidth="1"/>
    <col min="13" max="13" width="16.7109375" customWidth="1"/>
    <col min="14" max="14" width="7.28515625" customWidth="1"/>
    <col min="15" max="15" width="14.28515625" customWidth="1"/>
    <col min="16" max="16" width="15.7109375" customWidth="1"/>
  </cols>
  <sheetData>
    <row r="1" spans="2:16" ht="18.75" x14ac:dyDescent="0.3">
      <c r="B1" s="155" t="s">
        <v>119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67"/>
    </row>
    <row r="2" spans="2:16" ht="18.75" x14ac:dyDescent="0.3">
      <c r="B2" s="155" t="s">
        <v>120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6" ht="18.75" x14ac:dyDescent="0.3">
      <c r="B3" s="155" t="s">
        <v>278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5" spans="2:16" s="3" customFormat="1" ht="31.5" customHeight="1" x14ac:dyDescent="0.25">
      <c r="B5" s="156" t="s">
        <v>118</v>
      </c>
      <c r="C5" s="152" t="s">
        <v>117</v>
      </c>
      <c r="D5" s="152" t="s">
        <v>182</v>
      </c>
      <c r="E5" s="143" t="s">
        <v>150</v>
      </c>
      <c r="F5" s="143" t="s">
        <v>50</v>
      </c>
      <c r="G5" s="143" t="s">
        <v>183</v>
      </c>
      <c r="H5" s="143"/>
      <c r="I5" s="143"/>
      <c r="J5" s="143"/>
      <c r="K5" s="143"/>
      <c r="L5" s="143"/>
      <c r="M5" s="143"/>
      <c r="N5" s="143" t="s">
        <v>53</v>
      </c>
      <c r="O5" s="143"/>
      <c r="P5" s="143" t="s">
        <v>54</v>
      </c>
    </row>
    <row r="6" spans="2:16" s="3" customFormat="1" ht="12.75" customHeight="1" x14ac:dyDescent="0.25">
      <c r="B6" s="157"/>
      <c r="C6" s="152"/>
      <c r="D6" s="152"/>
      <c r="E6" s="143"/>
      <c r="F6" s="143"/>
      <c r="G6" s="143"/>
      <c r="H6" s="151">
        <v>2022</v>
      </c>
      <c r="I6" s="151"/>
      <c r="J6" s="151">
        <v>2023</v>
      </c>
      <c r="K6" s="151"/>
      <c r="L6" s="151">
        <v>2024</v>
      </c>
      <c r="M6" s="151"/>
      <c r="N6" s="143"/>
      <c r="O6" s="143"/>
      <c r="P6" s="143"/>
    </row>
    <row r="7" spans="2:16" s="3" customFormat="1" ht="12.75" x14ac:dyDescent="0.25">
      <c r="B7" s="158"/>
      <c r="C7" s="152"/>
      <c r="D7" s="152"/>
      <c r="E7" s="143"/>
      <c r="F7" s="143"/>
      <c r="G7" s="143"/>
      <c r="H7" s="77" t="s">
        <v>0</v>
      </c>
      <c r="I7" s="77" t="s">
        <v>186</v>
      </c>
      <c r="J7" s="77" t="s">
        <v>0</v>
      </c>
      <c r="K7" s="77" t="s">
        <v>186</v>
      </c>
      <c r="L7" s="77" t="s">
        <v>0</v>
      </c>
      <c r="M7" s="77" t="s">
        <v>187</v>
      </c>
      <c r="N7" s="71" t="s">
        <v>56</v>
      </c>
      <c r="O7" s="71" t="s">
        <v>186</v>
      </c>
      <c r="P7" s="143"/>
    </row>
    <row r="8" spans="2:16" s="3" customFormat="1" ht="12.75" x14ac:dyDescent="0.25">
      <c r="B8" s="76"/>
      <c r="C8" s="75"/>
      <c r="D8" s="96"/>
      <c r="E8" s="71"/>
      <c r="F8" s="71"/>
      <c r="G8" s="71"/>
      <c r="H8" s="77"/>
      <c r="I8" s="77"/>
      <c r="J8" s="77"/>
      <c r="K8" s="77"/>
      <c r="L8" s="77"/>
      <c r="M8" s="77"/>
      <c r="N8" s="71"/>
      <c r="O8" s="71"/>
      <c r="P8" s="71"/>
    </row>
    <row r="9" spans="2:16" s="3" customFormat="1" ht="78.75" customHeight="1" x14ac:dyDescent="0.25">
      <c r="B9" s="153" t="s">
        <v>121</v>
      </c>
      <c r="C9" s="153" t="s">
        <v>122</v>
      </c>
      <c r="D9" s="97" t="s">
        <v>188</v>
      </c>
      <c r="E9" s="60" t="s">
        <v>123</v>
      </c>
      <c r="F9" s="63" t="s">
        <v>141</v>
      </c>
      <c r="G9" s="63" t="s">
        <v>142</v>
      </c>
      <c r="H9" s="64">
        <v>69</v>
      </c>
      <c r="I9" s="65">
        <f>SUM(I10:I28)</f>
        <v>4062977200</v>
      </c>
      <c r="J9" s="64">
        <v>75</v>
      </c>
      <c r="K9" s="65">
        <f>SUM(K10+K15+K17+K24+K28+K33+K37+K41+K43+K47+K51)</f>
        <v>699797500</v>
      </c>
      <c r="L9" s="64">
        <v>85</v>
      </c>
      <c r="M9" s="65">
        <v>769777250</v>
      </c>
      <c r="N9" s="64">
        <v>100</v>
      </c>
      <c r="O9" s="61">
        <f>SUM(I9+K9+M9)</f>
        <v>5532551950</v>
      </c>
      <c r="P9" s="66" t="s">
        <v>96</v>
      </c>
    </row>
    <row r="10" spans="2:16" s="3" customFormat="1" ht="87" customHeight="1" x14ac:dyDescent="0.25">
      <c r="B10" s="154"/>
      <c r="C10" s="154"/>
      <c r="D10" s="98" t="s">
        <v>189</v>
      </c>
      <c r="E10" s="80" t="s">
        <v>124</v>
      </c>
      <c r="F10" s="81" t="s">
        <v>184</v>
      </c>
      <c r="G10" s="82" t="s">
        <v>185</v>
      </c>
      <c r="H10" s="85">
        <v>6</v>
      </c>
      <c r="I10" s="84">
        <v>12500000</v>
      </c>
      <c r="J10" s="85">
        <v>6</v>
      </c>
      <c r="K10" s="108">
        <f>SUM(K11:K12)</f>
        <v>9000000</v>
      </c>
      <c r="L10" s="85">
        <v>6</v>
      </c>
      <c r="M10" s="84">
        <v>9900000</v>
      </c>
      <c r="N10" s="83"/>
      <c r="O10" s="86">
        <f>SUM(I10+K10+M10)</f>
        <v>31400000</v>
      </c>
      <c r="P10" s="87" t="s">
        <v>276</v>
      </c>
    </row>
    <row r="11" spans="2:16" s="3" customFormat="1" ht="63.75" customHeight="1" x14ac:dyDescent="0.25">
      <c r="B11" s="154"/>
      <c r="C11" s="154"/>
      <c r="D11" s="98" t="s">
        <v>190</v>
      </c>
      <c r="E11" s="70" t="s">
        <v>151</v>
      </c>
      <c r="F11" s="74" t="s">
        <v>192</v>
      </c>
      <c r="G11" s="72"/>
      <c r="H11" s="52">
        <v>3</v>
      </c>
      <c r="I11" s="57">
        <v>5000000</v>
      </c>
      <c r="J11" s="52">
        <v>3</v>
      </c>
      <c r="K11" s="57">
        <v>4000000</v>
      </c>
      <c r="L11" s="52">
        <v>3</v>
      </c>
      <c r="M11" s="57">
        <v>4400000</v>
      </c>
      <c r="N11" s="28"/>
      <c r="O11" s="24"/>
      <c r="P11" s="46" t="s">
        <v>276</v>
      </c>
    </row>
    <row r="12" spans="2:16" s="3" customFormat="1" ht="51" customHeight="1" x14ac:dyDescent="0.25">
      <c r="B12" s="154"/>
      <c r="C12" s="154"/>
      <c r="D12" s="98" t="s">
        <v>191</v>
      </c>
      <c r="E12" s="70" t="s">
        <v>152</v>
      </c>
      <c r="F12" s="74" t="s">
        <v>193</v>
      </c>
      <c r="G12" s="72"/>
      <c r="H12" s="52">
        <v>3</v>
      </c>
      <c r="I12" s="57">
        <v>7500000</v>
      </c>
      <c r="J12" s="52">
        <v>3</v>
      </c>
      <c r="K12" s="57">
        <v>5000000</v>
      </c>
      <c r="L12" s="52">
        <v>3</v>
      </c>
      <c r="M12" s="57">
        <v>5500000</v>
      </c>
      <c r="N12" s="28"/>
      <c r="O12" s="24"/>
      <c r="P12" s="46" t="s">
        <v>276</v>
      </c>
    </row>
    <row r="13" spans="2:16" s="3" customFormat="1" ht="51" customHeight="1" x14ac:dyDescent="0.25">
      <c r="B13" s="154"/>
      <c r="C13" s="154"/>
      <c r="D13" s="98" t="s">
        <v>195</v>
      </c>
      <c r="E13" s="70" t="s">
        <v>194</v>
      </c>
      <c r="F13" s="99" t="s">
        <v>200</v>
      </c>
      <c r="G13" s="95"/>
      <c r="H13" s="52" t="s">
        <v>181</v>
      </c>
      <c r="I13" s="57">
        <v>1814695000</v>
      </c>
      <c r="J13" s="52" t="s">
        <v>181</v>
      </c>
      <c r="K13" s="57">
        <v>1338282714</v>
      </c>
      <c r="L13" s="52" t="s">
        <v>181</v>
      </c>
      <c r="M13" s="57">
        <v>1472110985</v>
      </c>
      <c r="N13" s="28"/>
      <c r="O13" s="24"/>
      <c r="P13" s="46" t="s">
        <v>276</v>
      </c>
    </row>
    <row r="14" spans="2:16" s="3" customFormat="1" ht="51" customHeight="1" x14ac:dyDescent="0.25">
      <c r="B14" s="154"/>
      <c r="C14" s="154"/>
      <c r="D14" s="98" t="s">
        <v>196</v>
      </c>
      <c r="E14" s="70" t="s">
        <v>197</v>
      </c>
      <c r="F14" s="99" t="s">
        <v>201</v>
      </c>
      <c r="G14" s="95"/>
      <c r="H14" s="52" t="s">
        <v>181</v>
      </c>
      <c r="I14" s="57">
        <v>1814695000</v>
      </c>
      <c r="J14" s="52" t="s">
        <v>181</v>
      </c>
      <c r="K14" s="57">
        <v>1338282714</v>
      </c>
      <c r="L14" s="52" t="s">
        <v>181</v>
      </c>
      <c r="M14" s="57">
        <v>1472110985</v>
      </c>
      <c r="N14" s="28"/>
      <c r="O14" s="24"/>
      <c r="P14" s="46" t="s">
        <v>276</v>
      </c>
    </row>
    <row r="15" spans="2:16" s="3" customFormat="1" ht="58.5" customHeight="1" x14ac:dyDescent="0.25">
      <c r="B15" s="154"/>
      <c r="C15" s="154"/>
      <c r="D15" s="98" t="s">
        <v>198</v>
      </c>
      <c r="E15" s="80" t="s">
        <v>125</v>
      </c>
      <c r="F15" s="81" t="s">
        <v>202</v>
      </c>
      <c r="G15" s="82"/>
      <c r="H15" s="83">
        <v>0</v>
      </c>
      <c r="I15" s="84">
        <v>5000000</v>
      </c>
      <c r="J15" s="83">
        <v>0</v>
      </c>
      <c r="K15" s="108">
        <v>0</v>
      </c>
      <c r="L15" s="83">
        <v>0</v>
      </c>
      <c r="M15" s="84">
        <v>0</v>
      </c>
      <c r="N15" s="83"/>
      <c r="O15" s="86">
        <f>SUM(I15+K15+M15)</f>
        <v>5000000</v>
      </c>
      <c r="P15" s="46" t="s">
        <v>276</v>
      </c>
    </row>
    <row r="16" spans="2:16" s="3" customFormat="1" ht="96.75" customHeight="1" x14ac:dyDescent="0.25">
      <c r="B16" s="154"/>
      <c r="C16" s="154"/>
      <c r="D16" s="98" t="s">
        <v>199</v>
      </c>
      <c r="E16" s="70" t="s">
        <v>153</v>
      </c>
      <c r="F16" s="74" t="s">
        <v>204</v>
      </c>
      <c r="G16" s="72"/>
      <c r="H16" s="54">
        <v>5</v>
      </c>
      <c r="I16" s="57">
        <v>5000000</v>
      </c>
      <c r="J16" s="54">
        <v>5</v>
      </c>
      <c r="K16" s="57">
        <v>0</v>
      </c>
      <c r="L16" s="54">
        <v>5</v>
      </c>
      <c r="M16" s="57">
        <v>0</v>
      </c>
      <c r="N16" s="28"/>
      <c r="O16" s="24"/>
      <c r="P16" s="46" t="s">
        <v>276</v>
      </c>
    </row>
    <row r="17" spans="2:17" s="3" customFormat="1" ht="45" customHeight="1" x14ac:dyDescent="0.25">
      <c r="B17" s="154"/>
      <c r="C17" s="154"/>
      <c r="D17" s="98" t="s">
        <v>203</v>
      </c>
      <c r="E17" s="80" t="s">
        <v>126</v>
      </c>
      <c r="F17" s="81" t="s">
        <v>206</v>
      </c>
      <c r="G17" s="82"/>
      <c r="H17" s="83">
        <v>12</v>
      </c>
      <c r="I17" s="84">
        <v>77600000</v>
      </c>
      <c r="J17" s="83">
        <v>12</v>
      </c>
      <c r="K17" s="84">
        <f>SUM(K18:K23)</f>
        <v>67780000</v>
      </c>
      <c r="L17" s="83">
        <v>12</v>
      </c>
      <c r="M17" s="84">
        <f>SUM(M18:M23)</f>
        <v>74558000</v>
      </c>
      <c r="N17" s="83"/>
      <c r="O17" s="86">
        <f>SUM(I17+K17+M17)</f>
        <v>219938000</v>
      </c>
      <c r="P17" s="46" t="s">
        <v>276</v>
      </c>
    </row>
    <row r="18" spans="2:17" s="3" customFormat="1" ht="77.25" customHeight="1" x14ac:dyDescent="0.25">
      <c r="B18" s="154"/>
      <c r="C18" s="154"/>
      <c r="D18" s="98" t="s">
        <v>205</v>
      </c>
      <c r="E18" s="70" t="s">
        <v>154</v>
      </c>
      <c r="F18" s="88" t="s">
        <v>207</v>
      </c>
      <c r="G18" s="89"/>
      <c r="H18" s="54">
        <v>12</v>
      </c>
      <c r="I18" s="57">
        <v>6000000</v>
      </c>
      <c r="J18" s="54">
        <v>12</v>
      </c>
      <c r="K18" s="57">
        <v>5000000</v>
      </c>
      <c r="L18" s="54">
        <v>12</v>
      </c>
      <c r="M18" s="57">
        <v>5500000</v>
      </c>
      <c r="N18" s="54"/>
      <c r="O18" s="53"/>
      <c r="P18" s="46" t="s">
        <v>276</v>
      </c>
    </row>
    <row r="19" spans="2:17" s="3" customFormat="1" ht="51" customHeight="1" x14ac:dyDescent="0.25">
      <c r="B19" s="154"/>
      <c r="C19" s="154"/>
      <c r="D19" s="98" t="s">
        <v>208</v>
      </c>
      <c r="E19" s="70" t="s">
        <v>155</v>
      </c>
      <c r="F19" s="88" t="s">
        <v>209</v>
      </c>
      <c r="G19" s="89"/>
      <c r="H19" s="54">
        <v>12</v>
      </c>
      <c r="I19" s="57">
        <v>14500000</v>
      </c>
      <c r="J19" s="54">
        <v>12</v>
      </c>
      <c r="K19" s="57">
        <v>3580000</v>
      </c>
      <c r="L19" s="54">
        <v>12</v>
      </c>
      <c r="M19" s="57">
        <v>3938000</v>
      </c>
      <c r="N19" s="54"/>
      <c r="O19" s="53"/>
      <c r="P19" s="46" t="s">
        <v>276</v>
      </c>
    </row>
    <row r="20" spans="2:17" s="3" customFormat="1" ht="79.5" customHeight="1" x14ac:dyDescent="0.25">
      <c r="B20" s="154"/>
      <c r="C20" s="154"/>
      <c r="D20" s="98" t="s">
        <v>210</v>
      </c>
      <c r="E20" s="70" t="s">
        <v>156</v>
      </c>
      <c r="F20" s="88" t="s">
        <v>211</v>
      </c>
      <c r="G20" s="89"/>
      <c r="H20" s="54">
        <v>12</v>
      </c>
      <c r="I20" s="57">
        <v>14000000</v>
      </c>
      <c r="J20" s="54">
        <v>12</v>
      </c>
      <c r="K20" s="57">
        <v>9000000</v>
      </c>
      <c r="L20" s="54">
        <v>12</v>
      </c>
      <c r="M20" s="57">
        <v>9900000</v>
      </c>
      <c r="N20" s="54"/>
      <c r="O20" s="53"/>
      <c r="P20" s="46" t="s">
        <v>276</v>
      </c>
    </row>
    <row r="21" spans="2:17" s="3" customFormat="1" ht="55.5" customHeight="1" x14ac:dyDescent="0.25">
      <c r="B21" s="154"/>
      <c r="C21" s="154"/>
      <c r="D21" s="98" t="s">
        <v>212</v>
      </c>
      <c r="E21" s="70" t="s">
        <v>157</v>
      </c>
      <c r="F21" s="88" t="s">
        <v>213</v>
      </c>
      <c r="G21" s="89"/>
      <c r="H21" s="54">
        <v>12</v>
      </c>
      <c r="I21" s="57">
        <v>6500000</v>
      </c>
      <c r="J21" s="54">
        <v>12</v>
      </c>
      <c r="K21" s="57">
        <v>6000000</v>
      </c>
      <c r="L21" s="54">
        <v>12</v>
      </c>
      <c r="M21" s="57">
        <v>6600000</v>
      </c>
      <c r="N21" s="54"/>
      <c r="O21" s="53"/>
      <c r="P21" s="46" t="s">
        <v>276</v>
      </c>
    </row>
    <row r="22" spans="2:17" s="3" customFormat="1" ht="63.75" customHeight="1" x14ac:dyDescent="0.25">
      <c r="B22" s="154"/>
      <c r="C22" s="154"/>
      <c r="D22" s="98" t="s">
        <v>214</v>
      </c>
      <c r="E22" s="70" t="s">
        <v>158</v>
      </c>
      <c r="F22" s="88" t="s">
        <v>215</v>
      </c>
      <c r="G22" s="89"/>
      <c r="H22" s="54">
        <v>12</v>
      </c>
      <c r="I22" s="57">
        <v>3600000</v>
      </c>
      <c r="J22" s="54">
        <v>12</v>
      </c>
      <c r="K22" s="57">
        <v>4200000</v>
      </c>
      <c r="L22" s="54">
        <v>12</v>
      </c>
      <c r="M22" s="57">
        <v>4620000</v>
      </c>
      <c r="N22" s="54"/>
      <c r="O22" s="53"/>
      <c r="P22" s="46" t="s">
        <v>276</v>
      </c>
    </row>
    <row r="23" spans="2:17" s="3" customFormat="1" ht="99.75" customHeight="1" x14ac:dyDescent="0.25">
      <c r="B23" s="154"/>
      <c r="C23" s="154"/>
      <c r="D23" s="98" t="s">
        <v>216</v>
      </c>
      <c r="E23" s="70" t="s">
        <v>159</v>
      </c>
      <c r="F23" s="88" t="s">
        <v>217</v>
      </c>
      <c r="G23" s="89"/>
      <c r="H23" s="54">
        <v>12</v>
      </c>
      <c r="I23" s="57">
        <v>33000000</v>
      </c>
      <c r="J23" s="54">
        <v>12</v>
      </c>
      <c r="K23" s="57">
        <v>40000000</v>
      </c>
      <c r="L23" s="54">
        <v>12</v>
      </c>
      <c r="M23" s="57">
        <v>44000000</v>
      </c>
      <c r="N23" s="54"/>
      <c r="O23" s="53"/>
      <c r="P23" s="46" t="s">
        <v>276</v>
      </c>
    </row>
    <row r="24" spans="2:17" s="3" customFormat="1" ht="75" customHeight="1" x14ac:dyDescent="0.25">
      <c r="B24" s="154"/>
      <c r="C24" s="154"/>
      <c r="D24" s="98" t="s">
        <v>218</v>
      </c>
      <c r="E24" s="80" t="s">
        <v>127</v>
      </c>
      <c r="F24" s="81" t="s">
        <v>219</v>
      </c>
      <c r="G24" s="82"/>
      <c r="H24" s="83">
        <v>12</v>
      </c>
      <c r="I24" s="84">
        <v>187200</v>
      </c>
      <c r="J24" s="83">
        <v>12</v>
      </c>
      <c r="K24" s="84">
        <f>SUM(K25:K27)</f>
        <v>460580000</v>
      </c>
      <c r="L24" s="83">
        <v>12</v>
      </c>
      <c r="M24" s="84">
        <f>SUM(M25:M27)</f>
        <v>506638000</v>
      </c>
      <c r="N24" s="83"/>
      <c r="O24" s="86">
        <f>SUM(I24+K24+M24)</f>
        <v>967405200</v>
      </c>
      <c r="P24" s="46" t="s">
        <v>276</v>
      </c>
    </row>
    <row r="25" spans="2:17" s="3" customFormat="1" ht="39.75" customHeight="1" x14ac:dyDescent="0.25">
      <c r="B25" s="73"/>
      <c r="C25" s="73"/>
      <c r="D25" s="98" t="s">
        <v>220</v>
      </c>
      <c r="E25" s="70" t="s">
        <v>160</v>
      </c>
      <c r="F25" s="88" t="s">
        <v>221</v>
      </c>
      <c r="G25" s="89"/>
      <c r="H25" s="54" t="s">
        <v>273</v>
      </c>
      <c r="I25" s="57">
        <v>2400000</v>
      </c>
      <c r="J25" s="54" t="s">
        <v>273</v>
      </c>
      <c r="K25" s="57">
        <v>1200000</v>
      </c>
      <c r="L25" s="54" t="s">
        <v>273</v>
      </c>
      <c r="M25" s="57">
        <v>1320000</v>
      </c>
      <c r="N25" s="54"/>
      <c r="O25" s="53"/>
      <c r="P25" s="46" t="s">
        <v>276</v>
      </c>
    </row>
    <row r="26" spans="2:17" s="3" customFormat="1" ht="66" customHeight="1" x14ac:dyDescent="0.25">
      <c r="B26" s="73"/>
      <c r="C26" s="73"/>
      <c r="D26" s="98" t="s">
        <v>222</v>
      </c>
      <c r="E26" s="70" t="s">
        <v>161</v>
      </c>
      <c r="F26" s="88" t="s">
        <v>223</v>
      </c>
      <c r="G26" s="89"/>
      <c r="H26" s="54">
        <v>12</v>
      </c>
      <c r="I26" s="57">
        <v>24000000</v>
      </c>
      <c r="J26" s="54">
        <v>12</v>
      </c>
      <c r="K26" s="57">
        <v>22100000</v>
      </c>
      <c r="L26" s="54">
        <v>12</v>
      </c>
      <c r="M26" s="57">
        <v>24310000</v>
      </c>
      <c r="N26" s="54"/>
      <c r="O26" s="53"/>
      <c r="P26" s="46" t="s">
        <v>276</v>
      </c>
    </row>
    <row r="27" spans="2:17" s="3" customFormat="1" ht="53.25" customHeight="1" x14ac:dyDescent="0.25">
      <c r="B27" s="73"/>
      <c r="C27" s="73"/>
      <c r="D27" s="98" t="s">
        <v>224</v>
      </c>
      <c r="E27" s="70" t="s">
        <v>162</v>
      </c>
      <c r="F27" s="88" t="s">
        <v>225</v>
      </c>
      <c r="G27" s="89"/>
      <c r="H27" s="54">
        <v>10</v>
      </c>
      <c r="I27" s="57">
        <v>160800000</v>
      </c>
      <c r="J27" s="54">
        <v>10</v>
      </c>
      <c r="K27" s="57">
        <v>437280000</v>
      </c>
      <c r="L27" s="54">
        <v>10</v>
      </c>
      <c r="M27" s="57">
        <v>481008000</v>
      </c>
      <c r="N27" s="54"/>
      <c r="O27" s="53"/>
      <c r="P27" s="46" t="s">
        <v>276</v>
      </c>
      <c r="Q27" s="90"/>
    </row>
    <row r="28" spans="2:17" s="3" customFormat="1" ht="93" customHeight="1" x14ac:dyDescent="0.25">
      <c r="B28" s="50"/>
      <c r="C28" s="50"/>
      <c r="D28" s="98" t="s">
        <v>226</v>
      </c>
      <c r="E28" s="80" t="s">
        <v>128</v>
      </c>
      <c r="F28" s="81" t="s">
        <v>227</v>
      </c>
      <c r="G28" s="82"/>
      <c r="H28" s="83">
        <v>12</v>
      </c>
      <c r="I28" s="84">
        <v>56000000</v>
      </c>
      <c r="J28" s="83">
        <v>12</v>
      </c>
      <c r="K28" s="84">
        <f>SUM(K29:K32)</f>
        <v>64659000</v>
      </c>
      <c r="L28" s="83">
        <v>12</v>
      </c>
      <c r="M28" s="84">
        <f>M29</f>
        <v>32872400</v>
      </c>
      <c r="N28" s="83"/>
      <c r="O28" s="86">
        <f t="shared" ref="O28:O52" si="0">SUM(I28+K28+M28)</f>
        <v>153531400</v>
      </c>
      <c r="P28" s="46" t="s">
        <v>276</v>
      </c>
    </row>
    <row r="29" spans="2:17" s="3" customFormat="1" ht="140.25" customHeight="1" x14ac:dyDescent="0.25">
      <c r="B29" s="50"/>
      <c r="C29" s="50"/>
      <c r="D29" s="98" t="s">
        <v>228</v>
      </c>
      <c r="E29" s="70" t="s">
        <v>163</v>
      </c>
      <c r="F29" s="88" t="s">
        <v>229</v>
      </c>
      <c r="G29" s="89"/>
      <c r="H29" s="54">
        <v>12</v>
      </c>
      <c r="I29" s="57">
        <v>40000000</v>
      </c>
      <c r="J29" s="54">
        <v>12</v>
      </c>
      <c r="K29" s="57">
        <v>29884000</v>
      </c>
      <c r="L29" s="54">
        <v>12</v>
      </c>
      <c r="M29" s="57">
        <v>32872400</v>
      </c>
      <c r="N29" s="54"/>
      <c r="O29" s="53"/>
      <c r="P29" s="46" t="s">
        <v>276</v>
      </c>
    </row>
    <row r="30" spans="2:17" s="3" customFormat="1" ht="38.25" customHeight="1" x14ac:dyDescent="0.25">
      <c r="B30" s="50"/>
      <c r="C30" s="50"/>
      <c r="D30" s="98" t="s">
        <v>230</v>
      </c>
      <c r="E30" s="70" t="s">
        <v>164</v>
      </c>
      <c r="F30" s="88" t="s">
        <v>231</v>
      </c>
      <c r="G30" s="89"/>
      <c r="H30" s="54" t="s">
        <v>274</v>
      </c>
      <c r="I30" s="57">
        <v>5000000</v>
      </c>
      <c r="J30" s="54" t="s">
        <v>274</v>
      </c>
      <c r="K30" s="57">
        <v>2800000</v>
      </c>
      <c r="L30" s="54" t="s">
        <v>274</v>
      </c>
      <c r="M30" s="57"/>
      <c r="N30" s="54"/>
      <c r="O30" s="53"/>
      <c r="P30" s="46" t="s">
        <v>276</v>
      </c>
    </row>
    <row r="31" spans="2:17" s="3" customFormat="1" ht="69" customHeight="1" x14ac:dyDescent="0.25">
      <c r="B31" s="50"/>
      <c r="C31" s="50"/>
      <c r="D31" s="98" t="s">
        <v>232</v>
      </c>
      <c r="E31" s="70" t="s">
        <v>165</v>
      </c>
      <c r="F31" s="88" t="s">
        <v>233</v>
      </c>
      <c r="G31" s="89"/>
      <c r="H31" s="54" t="s">
        <v>274</v>
      </c>
      <c r="I31" s="57">
        <v>4000000</v>
      </c>
      <c r="J31" s="54" t="s">
        <v>274</v>
      </c>
      <c r="K31" s="57">
        <v>1700000</v>
      </c>
      <c r="L31" s="54" t="s">
        <v>274</v>
      </c>
      <c r="M31" s="57"/>
      <c r="N31" s="54"/>
      <c r="O31" s="53"/>
      <c r="P31" s="46" t="s">
        <v>276</v>
      </c>
    </row>
    <row r="32" spans="2:17" s="3" customFormat="1" ht="69" customHeight="1" x14ac:dyDescent="0.25">
      <c r="B32" s="50"/>
      <c r="C32" s="50"/>
      <c r="D32" s="98" t="s">
        <v>234</v>
      </c>
      <c r="E32" s="70" t="s">
        <v>166</v>
      </c>
      <c r="F32" s="88" t="s">
        <v>235</v>
      </c>
      <c r="G32" s="89"/>
      <c r="H32" s="54">
        <v>1</v>
      </c>
      <c r="I32" s="57">
        <v>7000000</v>
      </c>
      <c r="J32" s="54">
        <v>1</v>
      </c>
      <c r="K32" s="57">
        <v>30275000</v>
      </c>
      <c r="L32" s="54">
        <v>1</v>
      </c>
      <c r="M32" s="57"/>
      <c r="N32" s="54"/>
      <c r="O32" s="53"/>
      <c r="P32" s="46" t="s">
        <v>276</v>
      </c>
    </row>
    <row r="33" spans="1:16" s="3" customFormat="1" ht="64.5" customHeight="1" x14ac:dyDescent="0.25">
      <c r="B33" s="59"/>
      <c r="C33" s="59"/>
      <c r="D33" s="100">
        <v>0.29238425925925926</v>
      </c>
      <c r="E33" s="60" t="s">
        <v>129</v>
      </c>
      <c r="F33" s="62" t="s">
        <v>148</v>
      </c>
      <c r="G33" s="63" t="s">
        <v>58</v>
      </c>
      <c r="H33" s="64">
        <v>74</v>
      </c>
      <c r="I33" s="65">
        <v>17000000</v>
      </c>
      <c r="J33" s="64">
        <v>74</v>
      </c>
      <c r="K33" s="65">
        <f>K34</f>
        <v>7400000</v>
      </c>
      <c r="L33" s="64">
        <v>74</v>
      </c>
      <c r="M33" s="65"/>
      <c r="N33" s="64">
        <v>100</v>
      </c>
      <c r="O33" s="61">
        <f t="shared" si="0"/>
        <v>24400000</v>
      </c>
      <c r="P33" s="46" t="s">
        <v>276</v>
      </c>
    </row>
    <row r="34" spans="1:16" s="3" customFormat="1" ht="115.5" customHeight="1" x14ac:dyDescent="0.25">
      <c r="B34" s="51"/>
      <c r="C34" s="51"/>
      <c r="D34" s="100" t="s">
        <v>236</v>
      </c>
      <c r="E34" s="80" t="s">
        <v>130</v>
      </c>
      <c r="F34" s="81" t="s">
        <v>237</v>
      </c>
      <c r="G34" s="82"/>
      <c r="H34" s="83">
        <v>12</v>
      </c>
      <c r="I34" s="84">
        <v>17000000</v>
      </c>
      <c r="J34" s="83">
        <v>12</v>
      </c>
      <c r="K34" s="84">
        <f>SUM(K35:K36)</f>
        <v>7400000</v>
      </c>
      <c r="L34" s="83">
        <v>12</v>
      </c>
      <c r="M34" s="84"/>
      <c r="N34" s="83"/>
      <c r="O34" s="86">
        <f t="shared" si="0"/>
        <v>24400000</v>
      </c>
      <c r="P34" s="46" t="s">
        <v>276</v>
      </c>
    </row>
    <row r="35" spans="1:16" s="3" customFormat="1" ht="115.5" customHeight="1" x14ac:dyDescent="0.25">
      <c r="B35" s="50"/>
      <c r="C35" s="50"/>
      <c r="D35" s="100" t="s">
        <v>238</v>
      </c>
      <c r="E35" s="70" t="s">
        <v>167</v>
      </c>
      <c r="F35" s="88" t="s">
        <v>239</v>
      </c>
      <c r="G35" s="89"/>
      <c r="H35" s="54">
        <v>1</v>
      </c>
      <c r="I35" s="57">
        <v>5000000</v>
      </c>
      <c r="J35" s="54">
        <v>1</v>
      </c>
      <c r="K35" s="57">
        <v>2400000</v>
      </c>
      <c r="L35" s="54">
        <v>1</v>
      </c>
      <c r="M35" s="57"/>
      <c r="N35" s="54"/>
      <c r="O35" s="53"/>
      <c r="P35" s="56"/>
    </row>
    <row r="36" spans="1:16" s="3" customFormat="1" ht="115.5" customHeight="1" x14ac:dyDescent="0.25">
      <c r="B36" s="50"/>
      <c r="C36" s="50"/>
      <c r="D36" s="100" t="s">
        <v>240</v>
      </c>
      <c r="E36" s="70" t="s">
        <v>172</v>
      </c>
      <c r="F36" s="88" t="s">
        <v>241</v>
      </c>
      <c r="G36" s="89"/>
      <c r="H36" s="54">
        <v>12</v>
      </c>
      <c r="I36" s="57">
        <v>12000000</v>
      </c>
      <c r="J36" s="54">
        <v>12</v>
      </c>
      <c r="K36" s="57">
        <v>5000000</v>
      </c>
      <c r="L36" s="54">
        <v>12</v>
      </c>
      <c r="M36" s="57"/>
      <c r="N36" s="54"/>
      <c r="O36" s="53"/>
      <c r="P36" s="46" t="s">
        <v>276</v>
      </c>
    </row>
    <row r="37" spans="1:16" s="3" customFormat="1" ht="62.25" customHeight="1" x14ac:dyDescent="0.25">
      <c r="B37" s="50"/>
      <c r="C37" s="50"/>
      <c r="D37" s="101">
        <v>0.29239583333333335</v>
      </c>
      <c r="E37" s="60" t="s">
        <v>131</v>
      </c>
      <c r="F37" s="62" t="s">
        <v>149</v>
      </c>
      <c r="G37" s="63">
        <v>0</v>
      </c>
      <c r="H37" s="64">
        <v>100</v>
      </c>
      <c r="I37" s="65">
        <f>SUM(I38:I41)</f>
        <v>48500000</v>
      </c>
      <c r="J37" s="64">
        <v>100</v>
      </c>
      <c r="K37" s="65">
        <f>K38</f>
        <v>13478500</v>
      </c>
      <c r="L37" s="64">
        <v>100</v>
      </c>
      <c r="M37" s="65"/>
      <c r="N37" s="64">
        <v>100</v>
      </c>
      <c r="O37" s="61">
        <f t="shared" si="0"/>
        <v>61978500</v>
      </c>
      <c r="P37" s="46" t="s">
        <v>276</v>
      </c>
    </row>
    <row r="38" spans="1:16" s="3" customFormat="1" ht="108" customHeight="1" x14ac:dyDescent="0.25">
      <c r="B38" s="50"/>
      <c r="C38" s="50"/>
      <c r="D38" s="101" t="s">
        <v>242</v>
      </c>
      <c r="E38" s="80" t="s">
        <v>132</v>
      </c>
      <c r="F38" s="81" t="s">
        <v>243</v>
      </c>
      <c r="G38" s="82"/>
      <c r="H38" s="83">
        <v>13</v>
      </c>
      <c r="I38" s="84">
        <v>18000000</v>
      </c>
      <c r="J38" s="83">
        <v>13</v>
      </c>
      <c r="K38" s="84">
        <f>SUM(K39:K40)</f>
        <v>13478500</v>
      </c>
      <c r="L38" s="83">
        <v>13</v>
      </c>
      <c r="M38" s="84"/>
      <c r="N38" s="83"/>
      <c r="O38" s="86">
        <f t="shared" si="0"/>
        <v>31478500</v>
      </c>
      <c r="P38" s="46" t="s">
        <v>276</v>
      </c>
    </row>
    <row r="39" spans="1:16" s="3" customFormat="1" ht="102.75" customHeight="1" x14ac:dyDescent="0.25">
      <c r="B39" s="50"/>
      <c r="C39" s="50"/>
      <c r="D39" s="101" t="s">
        <v>244</v>
      </c>
      <c r="E39" s="70" t="s">
        <v>168</v>
      </c>
      <c r="F39" s="88" t="s">
        <v>245</v>
      </c>
      <c r="G39" s="89"/>
      <c r="H39" s="54">
        <v>13</v>
      </c>
      <c r="I39" s="57">
        <v>10000000</v>
      </c>
      <c r="J39" s="54">
        <v>13</v>
      </c>
      <c r="K39" s="57">
        <v>7000000</v>
      </c>
      <c r="L39" s="54">
        <v>13</v>
      </c>
      <c r="M39" s="57"/>
      <c r="N39" s="54"/>
      <c r="O39" s="53"/>
      <c r="P39" s="46" t="s">
        <v>276</v>
      </c>
    </row>
    <row r="40" spans="1:16" s="3" customFormat="1" ht="93" customHeight="1" x14ac:dyDescent="0.25">
      <c r="B40" s="50"/>
      <c r="C40" s="50"/>
      <c r="D40" s="101" t="s">
        <v>244</v>
      </c>
      <c r="E40" s="70" t="s">
        <v>169</v>
      </c>
      <c r="F40" s="88" t="s">
        <v>246</v>
      </c>
      <c r="G40" s="89"/>
      <c r="H40" s="102">
        <v>0.29239583333333335</v>
      </c>
      <c r="I40" s="57">
        <v>8000000</v>
      </c>
      <c r="J40" s="102">
        <v>0.29239583333333335</v>
      </c>
      <c r="K40" s="57">
        <v>6478500</v>
      </c>
      <c r="L40" s="102">
        <v>0.29239583333333335</v>
      </c>
      <c r="M40" s="57"/>
      <c r="N40" s="54"/>
      <c r="O40" s="53"/>
      <c r="P40" s="46" t="s">
        <v>276</v>
      </c>
    </row>
    <row r="41" spans="1:16" s="3" customFormat="1" ht="68.25" customHeight="1" x14ac:dyDescent="0.25">
      <c r="B41" s="50"/>
      <c r="C41" s="50"/>
      <c r="D41" s="50" t="s">
        <v>247</v>
      </c>
      <c r="E41" s="80" t="s">
        <v>133</v>
      </c>
      <c r="F41" s="81" t="s">
        <v>248</v>
      </c>
      <c r="G41" s="82"/>
      <c r="H41" s="83">
        <v>13</v>
      </c>
      <c r="I41" s="84">
        <v>12500000</v>
      </c>
      <c r="J41" s="83">
        <v>13</v>
      </c>
      <c r="K41" s="84">
        <f>K42</f>
        <v>8000000</v>
      </c>
      <c r="L41" s="83">
        <v>13</v>
      </c>
      <c r="M41" s="84"/>
      <c r="N41" s="83"/>
      <c r="O41" s="86">
        <f t="shared" si="0"/>
        <v>20500000</v>
      </c>
      <c r="P41" s="46" t="s">
        <v>276</v>
      </c>
    </row>
    <row r="42" spans="1:16" s="90" customFormat="1" ht="68.25" customHeight="1" x14ac:dyDescent="0.25">
      <c r="B42" s="91"/>
      <c r="C42" s="91"/>
      <c r="D42" s="50" t="s">
        <v>249</v>
      </c>
      <c r="E42" s="70" t="s">
        <v>170</v>
      </c>
      <c r="F42" s="88" t="s">
        <v>250</v>
      </c>
      <c r="G42" s="89"/>
      <c r="H42" s="54"/>
      <c r="I42" s="57"/>
      <c r="J42" s="54"/>
      <c r="K42" s="57">
        <v>8000000</v>
      </c>
      <c r="L42" s="54"/>
      <c r="M42" s="57"/>
      <c r="N42" s="54"/>
      <c r="O42" s="53"/>
      <c r="P42" s="46" t="s">
        <v>276</v>
      </c>
    </row>
    <row r="43" spans="1:16" s="3" customFormat="1" ht="56.25" customHeight="1" x14ac:dyDescent="0.25">
      <c r="A43" s="58"/>
      <c r="B43" s="59"/>
      <c r="C43" s="59"/>
      <c r="D43" s="100">
        <v>0.29240740740740739</v>
      </c>
      <c r="E43" s="60" t="s">
        <v>134</v>
      </c>
      <c r="F43" s="62" t="s">
        <v>143</v>
      </c>
      <c r="G43" s="63" t="s">
        <v>144</v>
      </c>
      <c r="H43" s="64">
        <v>100</v>
      </c>
      <c r="I43" s="65">
        <f>I44</f>
        <v>45000000</v>
      </c>
      <c r="J43" s="64">
        <v>100</v>
      </c>
      <c r="K43" s="65">
        <f>K44</f>
        <v>34500000</v>
      </c>
      <c r="L43" s="64">
        <v>100</v>
      </c>
      <c r="M43" s="65"/>
      <c r="N43" s="64">
        <v>100</v>
      </c>
      <c r="O43" s="61">
        <f t="shared" si="0"/>
        <v>79500000</v>
      </c>
      <c r="P43" s="46" t="s">
        <v>276</v>
      </c>
    </row>
    <row r="44" spans="1:16" s="3" customFormat="1" ht="81" customHeight="1" x14ac:dyDescent="0.25">
      <c r="B44" s="50"/>
      <c r="C44" s="50"/>
      <c r="D44" s="100" t="s">
        <v>252</v>
      </c>
      <c r="E44" s="80" t="s">
        <v>135</v>
      </c>
      <c r="F44" s="81" t="s">
        <v>251</v>
      </c>
      <c r="G44" s="82"/>
      <c r="H44" s="83">
        <v>13</v>
      </c>
      <c r="I44" s="84">
        <v>45000000</v>
      </c>
      <c r="J44" s="83">
        <v>13</v>
      </c>
      <c r="K44" s="84">
        <f>K45</f>
        <v>34500000</v>
      </c>
      <c r="L44" s="83">
        <v>13</v>
      </c>
      <c r="M44" s="84"/>
      <c r="N44" s="83"/>
      <c r="O44" s="86">
        <f t="shared" si="0"/>
        <v>79500000</v>
      </c>
      <c r="P44" s="46" t="s">
        <v>276</v>
      </c>
    </row>
    <row r="45" spans="1:16" s="3" customFormat="1" ht="145.5" customHeight="1" x14ac:dyDescent="0.25">
      <c r="B45" s="50"/>
      <c r="C45" s="50"/>
      <c r="D45" s="100" t="s">
        <v>253</v>
      </c>
      <c r="E45" s="70" t="s">
        <v>171</v>
      </c>
      <c r="F45" s="79" t="s">
        <v>254</v>
      </c>
      <c r="G45" s="78"/>
      <c r="H45" s="54">
        <v>13</v>
      </c>
      <c r="I45" s="57">
        <v>45000000</v>
      </c>
      <c r="J45" s="54">
        <v>13</v>
      </c>
      <c r="K45" s="57">
        <v>34500000</v>
      </c>
      <c r="L45" s="54">
        <v>13</v>
      </c>
      <c r="M45" s="57"/>
      <c r="N45" s="28"/>
      <c r="O45" s="24"/>
      <c r="P45" s="46" t="s">
        <v>276</v>
      </c>
    </row>
    <row r="46" spans="1:16" s="3" customFormat="1" ht="68.25" customHeight="1" x14ac:dyDescent="0.25">
      <c r="B46" s="50"/>
      <c r="C46" s="50"/>
      <c r="D46" s="100" t="s">
        <v>253</v>
      </c>
      <c r="E46" s="70" t="s">
        <v>255</v>
      </c>
      <c r="F46" s="93"/>
      <c r="G46" s="92"/>
      <c r="H46" s="54"/>
      <c r="I46" s="57">
        <v>0</v>
      </c>
      <c r="J46" s="54"/>
      <c r="K46" s="57"/>
      <c r="L46" s="54"/>
      <c r="M46" s="57"/>
      <c r="N46" s="28"/>
      <c r="O46" s="24"/>
      <c r="P46" s="46" t="s">
        <v>276</v>
      </c>
    </row>
    <row r="47" spans="1:16" s="3" customFormat="1" ht="84.75" customHeight="1" x14ac:dyDescent="0.25">
      <c r="B47" s="50"/>
      <c r="C47" s="50"/>
      <c r="D47" s="101">
        <v>0.29241898148148149</v>
      </c>
      <c r="E47" s="60" t="s">
        <v>136</v>
      </c>
      <c r="F47" s="62" t="s">
        <v>145</v>
      </c>
      <c r="G47" s="63" t="s">
        <v>146</v>
      </c>
      <c r="H47" s="64">
        <v>100</v>
      </c>
      <c r="I47" s="65">
        <v>90000000</v>
      </c>
      <c r="J47" s="64">
        <v>100</v>
      </c>
      <c r="K47" s="65">
        <f>K48</f>
        <v>14500000</v>
      </c>
      <c r="L47" s="64">
        <v>100</v>
      </c>
      <c r="M47" s="65"/>
      <c r="N47" s="64">
        <v>100</v>
      </c>
      <c r="O47" s="61">
        <f t="shared" si="0"/>
        <v>104500000</v>
      </c>
      <c r="P47" s="46" t="s">
        <v>276</v>
      </c>
    </row>
    <row r="48" spans="1:16" s="3" customFormat="1" ht="86.25" customHeight="1" x14ac:dyDescent="0.25">
      <c r="B48" s="50"/>
      <c r="C48" s="50"/>
      <c r="D48" s="101" t="s">
        <v>256</v>
      </c>
      <c r="E48" s="80" t="s">
        <v>137</v>
      </c>
      <c r="F48" s="81" t="s">
        <v>257</v>
      </c>
      <c r="G48" s="82"/>
      <c r="H48" s="85">
        <v>13</v>
      </c>
      <c r="I48" s="84">
        <v>90000000</v>
      </c>
      <c r="J48" s="85">
        <v>13</v>
      </c>
      <c r="K48" s="84">
        <f>SUM(K49:K50)</f>
        <v>14500000</v>
      </c>
      <c r="L48" s="85">
        <v>13</v>
      </c>
      <c r="M48" s="84"/>
      <c r="N48" s="83"/>
      <c r="O48" s="86">
        <f t="shared" si="0"/>
        <v>104500000</v>
      </c>
      <c r="P48" s="46" t="s">
        <v>276</v>
      </c>
    </row>
    <row r="49" spans="1:16" s="3" customFormat="1" ht="63.75" customHeight="1" x14ac:dyDescent="0.25">
      <c r="B49" s="50"/>
      <c r="C49" s="50"/>
      <c r="D49" s="101" t="s">
        <v>258</v>
      </c>
      <c r="E49" s="70" t="s">
        <v>173</v>
      </c>
      <c r="F49" s="79" t="s">
        <v>259</v>
      </c>
      <c r="G49" s="78"/>
      <c r="H49" s="52" t="s">
        <v>180</v>
      </c>
      <c r="I49" s="57">
        <v>55000000</v>
      </c>
      <c r="J49" s="52" t="s">
        <v>180</v>
      </c>
      <c r="K49" s="57">
        <v>7500000</v>
      </c>
      <c r="L49" s="52" t="s">
        <v>180</v>
      </c>
      <c r="M49" s="57"/>
      <c r="N49" s="28"/>
      <c r="O49" s="24"/>
      <c r="P49" s="46" t="s">
        <v>276</v>
      </c>
    </row>
    <row r="50" spans="1:16" s="3" customFormat="1" ht="163.5" customHeight="1" x14ac:dyDescent="0.25">
      <c r="B50" s="50"/>
      <c r="C50" s="50"/>
      <c r="D50" s="101" t="s">
        <v>258</v>
      </c>
      <c r="E50" s="70" t="s">
        <v>174</v>
      </c>
      <c r="F50" s="79" t="s">
        <v>260</v>
      </c>
      <c r="G50" s="78"/>
      <c r="H50" s="52" t="s">
        <v>275</v>
      </c>
      <c r="I50" s="57">
        <v>35000000</v>
      </c>
      <c r="J50" s="52" t="s">
        <v>275</v>
      </c>
      <c r="K50" s="57">
        <v>7000000</v>
      </c>
      <c r="L50" s="52" t="s">
        <v>275</v>
      </c>
      <c r="M50" s="57"/>
      <c r="N50" s="28"/>
      <c r="O50" s="24"/>
      <c r="P50" s="46" t="s">
        <v>276</v>
      </c>
    </row>
    <row r="51" spans="1:16" s="3" customFormat="1" ht="60.75" customHeight="1" x14ac:dyDescent="0.25">
      <c r="B51" s="50"/>
      <c r="C51" s="50"/>
      <c r="D51" s="101">
        <v>0.29243055555555558</v>
      </c>
      <c r="E51" s="60" t="s">
        <v>139</v>
      </c>
      <c r="F51" s="62" t="s">
        <v>147</v>
      </c>
      <c r="G51" s="63">
        <v>0</v>
      </c>
      <c r="H51" s="64">
        <v>100</v>
      </c>
      <c r="I51" s="65">
        <v>49000000</v>
      </c>
      <c r="J51" s="64">
        <v>100</v>
      </c>
      <c r="K51" s="65">
        <f>K52</f>
        <v>19900000</v>
      </c>
      <c r="L51" s="64">
        <v>100</v>
      </c>
      <c r="M51" s="65"/>
      <c r="N51" s="64">
        <v>100</v>
      </c>
      <c r="O51" s="61">
        <f t="shared" si="0"/>
        <v>68900000</v>
      </c>
      <c r="P51" s="46" t="s">
        <v>276</v>
      </c>
    </row>
    <row r="52" spans="1:16" s="3" customFormat="1" ht="105.75" customHeight="1" x14ac:dyDescent="0.25">
      <c r="B52" s="50"/>
      <c r="C52" s="50"/>
      <c r="D52" s="101" t="s">
        <v>261</v>
      </c>
      <c r="E52" s="80" t="s">
        <v>138</v>
      </c>
      <c r="F52" s="81" t="s">
        <v>262</v>
      </c>
      <c r="G52" s="82"/>
      <c r="H52" s="83">
        <v>13</v>
      </c>
      <c r="I52" s="84">
        <v>49000000</v>
      </c>
      <c r="J52" s="83">
        <v>13</v>
      </c>
      <c r="K52" s="84">
        <f>SUM(K53:K57)</f>
        <v>19900000</v>
      </c>
      <c r="L52" s="83">
        <v>13</v>
      </c>
      <c r="M52" s="84"/>
      <c r="N52" s="83"/>
      <c r="O52" s="94">
        <f t="shared" si="0"/>
        <v>68900000</v>
      </c>
      <c r="P52" s="46" t="s">
        <v>276</v>
      </c>
    </row>
    <row r="53" spans="1:16" s="3" customFormat="1" ht="68.25" customHeight="1" x14ac:dyDescent="0.25">
      <c r="B53" s="50"/>
      <c r="C53" s="50"/>
      <c r="D53" s="101" t="s">
        <v>263</v>
      </c>
      <c r="E53" s="70" t="s">
        <v>175</v>
      </c>
      <c r="F53" s="79" t="s">
        <v>264</v>
      </c>
      <c r="G53" s="78"/>
      <c r="H53" s="54">
        <v>13</v>
      </c>
      <c r="I53" s="57">
        <v>8000000</v>
      </c>
      <c r="J53" s="54">
        <v>13</v>
      </c>
      <c r="K53" s="57">
        <v>4500000</v>
      </c>
      <c r="L53" s="54">
        <v>13</v>
      </c>
      <c r="M53" s="57"/>
      <c r="N53" s="28"/>
      <c r="O53" s="55"/>
      <c r="P53" s="46" t="s">
        <v>276</v>
      </c>
    </row>
    <row r="54" spans="1:16" s="3" customFormat="1" ht="88.5" customHeight="1" x14ac:dyDescent="0.25">
      <c r="B54" s="50"/>
      <c r="C54" s="50"/>
      <c r="D54" s="101" t="s">
        <v>265</v>
      </c>
      <c r="E54" s="70" t="s">
        <v>176</v>
      </c>
      <c r="F54" s="79" t="s">
        <v>266</v>
      </c>
      <c r="G54" s="78"/>
      <c r="H54" s="54">
        <v>13</v>
      </c>
      <c r="I54" s="57">
        <v>8000000</v>
      </c>
      <c r="J54" s="54">
        <v>13</v>
      </c>
      <c r="K54" s="57">
        <v>4500000</v>
      </c>
      <c r="L54" s="54">
        <v>13</v>
      </c>
      <c r="M54" s="57"/>
      <c r="N54" s="28"/>
      <c r="O54" s="55"/>
      <c r="P54" s="46" t="s">
        <v>276</v>
      </c>
    </row>
    <row r="55" spans="1:16" s="3" customFormat="1" ht="78.75" customHeight="1" x14ac:dyDescent="0.25">
      <c r="B55" s="50"/>
      <c r="C55" s="50"/>
      <c r="D55" s="101" t="s">
        <v>267</v>
      </c>
      <c r="E55" s="70" t="s">
        <v>177</v>
      </c>
      <c r="F55" s="79" t="s">
        <v>268</v>
      </c>
      <c r="G55" s="78"/>
      <c r="H55" s="54">
        <v>13</v>
      </c>
      <c r="I55" s="57">
        <v>20000000</v>
      </c>
      <c r="J55" s="54">
        <v>13</v>
      </c>
      <c r="K55" s="57">
        <v>6000000</v>
      </c>
      <c r="L55" s="54">
        <v>13</v>
      </c>
      <c r="M55" s="57"/>
      <c r="N55" s="28"/>
      <c r="O55" s="55"/>
      <c r="P55" s="46" t="s">
        <v>276</v>
      </c>
    </row>
    <row r="56" spans="1:16" s="3" customFormat="1" ht="88.5" customHeight="1" x14ac:dyDescent="0.25">
      <c r="B56" s="50"/>
      <c r="C56" s="50"/>
      <c r="D56" s="101" t="s">
        <v>269</v>
      </c>
      <c r="E56" s="70" t="s">
        <v>178</v>
      </c>
      <c r="F56" s="79" t="s">
        <v>270</v>
      </c>
      <c r="G56" s="78"/>
      <c r="H56" s="54">
        <v>13</v>
      </c>
      <c r="I56" s="57">
        <v>8000000</v>
      </c>
      <c r="J56" s="54">
        <v>13</v>
      </c>
      <c r="K56" s="57">
        <v>3000000</v>
      </c>
      <c r="L56" s="54">
        <v>13</v>
      </c>
      <c r="M56" s="57"/>
      <c r="N56" s="28"/>
      <c r="O56" s="55"/>
      <c r="P56" s="46" t="s">
        <v>276</v>
      </c>
    </row>
    <row r="57" spans="1:16" s="3" customFormat="1" ht="70.5" customHeight="1" x14ac:dyDescent="0.25">
      <c r="B57" s="50"/>
      <c r="C57" s="50"/>
      <c r="D57" s="101" t="s">
        <v>271</v>
      </c>
      <c r="E57" s="70" t="s">
        <v>179</v>
      </c>
      <c r="F57" s="79" t="s">
        <v>272</v>
      </c>
      <c r="G57" s="78"/>
      <c r="H57" s="54">
        <v>13</v>
      </c>
      <c r="I57" s="57">
        <v>5000000</v>
      </c>
      <c r="J57" s="54">
        <v>13</v>
      </c>
      <c r="K57" s="57">
        <v>1900000</v>
      </c>
      <c r="L57" s="54">
        <v>13</v>
      </c>
      <c r="M57" s="57"/>
      <c r="N57" s="28"/>
      <c r="O57" s="55"/>
      <c r="P57" s="46" t="s">
        <v>276</v>
      </c>
    </row>
    <row r="58" spans="1:16" s="3" customFormat="1" ht="18.75" customHeight="1" x14ac:dyDescent="0.25">
      <c r="B58" s="50"/>
      <c r="C58" s="50"/>
      <c r="D58" s="50"/>
      <c r="E58" s="68" t="s">
        <v>140</v>
      </c>
      <c r="F58" s="74"/>
      <c r="G58" s="72"/>
      <c r="H58" s="54"/>
      <c r="I58" s="69">
        <f>I9</f>
        <v>4062977200</v>
      </c>
      <c r="J58" s="54"/>
      <c r="K58" s="69"/>
      <c r="L58" s="54"/>
      <c r="M58" s="69"/>
      <c r="N58" s="28"/>
      <c r="O58" s="29">
        <f>O9</f>
        <v>5532551950</v>
      </c>
      <c r="P58" s="46" t="s">
        <v>276</v>
      </c>
    </row>
    <row r="59" spans="1:16" s="3" customFormat="1" ht="33.75" customHeight="1" x14ac:dyDescent="0.25">
      <c r="B59" s="50"/>
      <c r="C59" s="50"/>
      <c r="D59" s="50"/>
      <c r="E59" s="74" t="s">
        <v>86</v>
      </c>
      <c r="F59" s="74" t="s">
        <v>87</v>
      </c>
      <c r="G59" s="72" t="s">
        <v>58</v>
      </c>
      <c r="H59" s="54">
        <v>100</v>
      </c>
      <c r="I59" s="55">
        <v>235400</v>
      </c>
      <c r="J59" s="54"/>
      <c r="K59" s="55"/>
      <c r="L59" s="54"/>
      <c r="M59" s="55"/>
      <c r="N59" s="28">
        <v>100</v>
      </c>
      <c r="O59" s="29">
        <v>934280</v>
      </c>
      <c r="P59" s="46" t="s">
        <v>276</v>
      </c>
    </row>
    <row r="60" spans="1:16" s="3" customFormat="1" ht="26.25" customHeight="1" x14ac:dyDescent="0.25">
      <c r="B60" s="50"/>
      <c r="C60" s="50"/>
      <c r="D60" s="50"/>
      <c r="E60" s="74"/>
      <c r="F60" s="74" t="s">
        <v>88</v>
      </c>
      <c r="G60" s="5" t="s">
        <v>58</v>
      </c>
      <c r="H60" s="54">
        <v>100</v>
      </c>
      <c r="I60" s="52"/>
      <c r="J60" s="54"/>
      <c r="K60" s="52"/>
      <c r="L60" s="54"/>
      <c r="M60" s="52"/>
      <c r="N60" s="28">
        <v>100</v>
      </c>
      <c r="O60" s="22"/>
      <c r="P60" s="46" t="s">
        <v>276</v>
      </c>
    </row>
    <row r="61" spans="1:16" s="3" customFormat="1" ht="22.5" customHeight="1" x14ac:dyDescent="0.25">
      <c r="B61" s="50"/>
      <c r="C61" s="50"/>
      <c r="D61" s="50"/>
      <c r="E61" s="74"/>
      <c r="F61" s="74" t="s">
        <v>89</v>
      </c>
      <c r="G61" s="5" t="s">
        <v>58</v>
      </c>
      <c r="H61" s="54">
        <v>100</v>
      </c>
      <c r="I61" s="52"/>
      <c r="J61" s="54"/>
      <c r="K61" s="52"/>
      <c r="L61" s="54"/>
      <c r="M61" s="52"/>
      <c r="N61" s="28">
        <v>100</v>
      </c>
      <c r="O61" s="22"/>
      <c r="P61" s="46" t="s">
        <v>276</v>
      </c>
    </row>
    <row r="62" spans="1:16" s="3" customFormat="1" ht="35.25" customHeight="1" x14ac:dyDescent="0.25">
      <c r="B62" s="50"/>
      <c r="C62" s="50"/>
      <c r="D62" s="50"/>
      <c r="E62" s="74"/>
      <c r="F62" s="74" t="s">
        <v>90</v>
      </c>
      <c r="G62" s="5" t="s">
        <v>58</v>
      </c>
      <c r="H62" s="54">
        <v>100</v>
      </c>
      <c r="I62" s="52"/>
      <c r="J62" s="54"/>
      <c r="K62" s="52"/>
      <c r="L62" s="54"/>
      <c r="M62" s="52"/>
      <c r="N62" s="28">
        <v>100</v>
      </c>
      <c r="O62" s="22"/>
      <c r="P62" s="46" t="s">
        <v>276</v>
      </c>
    </row>
    <row r="63" spans="1:16" s="3" customFormat="1" ht="54.75" customHeight="1" x14ac:dyDescent="0.25">
      <c r="B63" s="50"/>
      <c r="C63" s="50"/>
      <c r="D63" s="50"/>
      <c r="E63" s="74"/>
      <c r="F63" s="74" t="s">
        <v>91</v>
      </c>
      <c r="G63" s="5" t="s">
        <v>58</v>
      </c>
      <c r="H63" s="54">
        <v>99.6</v>
      </c>
      <c r="I63" s="54"/>
      <c r="J63" s="54"/>
      <c r="K63" s="54"/>
      <c r="L63" s="54"/>
      <c r="M63" s="54"/>
      <c r="N63" s="28">
        <v>99.7</v>
      </c>
      <c r="O63" s="22"/>
      <c r="P63" s="46" t="s">
        <v>276</v>
      </c>
    </row>
    <row r="64" spans="1:16" s="3" customFormat="1" ht="24" customHeight="1" x14ac:dyDescent="0.25">
      <c r="A64" s="58"/>
      <c r="B64" s="51"/>
      <c r="C64" s="51"/>
      <c r="D64" s="51"/>
      <c r="E64" s="74"/>
      <c r="F64" s="74" t="s">
        <v>92</v>
      </c>
      <c r="G64" s="5" t="s">
        <v>58</v>
      </c>
      <c r="H64" s="54">
        <v>99.1</v>
      </c>
      <c r="I64" s="54"/>
      <c r="J64" s="54"/>
      <c r="K64" s="54"/>
      <c r="L64" s="54"/>
      <c r="M64" s="54"/>
      <c r="N64" s="28">
        <v>99.2</v>
      </c>
      <c r="O64" s="22"/>
      <c r="P64" s="46" t="s">
        <v>276</v>
      </c>
    </row>
    <row r="65" spans="13:13" s="3" customFormat="1" ht="12.75" x14ac:dyDescent="0.25"/>
    <row r="66" spans="13:13" s="3" customFormat="1" ht="12.75" x14ac:dyDescent="0.25"/>
    <row r="67" spans="13:13" s="3" customFormat="1" ht="12.75" x14ac:dyDescent="0.25"/>
    <row r="68" spans="13:13" s="3" customFormat="1" ht="12.75" x14ac:dyDescent="0.25"/>
    <row r="69" spans="13:13" s="3" customFormat="1" ht="12.75" x14ac:dyDescent="0.25"/>
    <row r="70" spans="13:13" s="3" customFormat="1" ht="12.75" x14ac:dyDescent="0.25"/>
    <row r="71" spans="13:13" s="3" customFormat="1" ht="12.75" x14ac:dyDescent="0.25"/>
    <row r="72" spans="13:13" s="3" customFormat="1" ht="12.75" x14ac:dyDescent="0.25"/>
    <row r="73" spans="13:13" s="3" customFormat="1" ht="12.75" x14ac:dyDescent="0.25">
      <c r="M73" s="3" t="s">
        <v>277</v>
      </c>
    </row>
    <row r="74" spans="13:13" s="3" customFormat="1" ht="12.75" x14ac:dyDescent="0.25"/>
    <row r="75" spans="13:13" s="3" customFormat="1" ht="12.75" x14ac:dyDescent="0.25"/>
    <row r="76" spans="13:13" s="3" customFormat="1" ht="12.75" x14ac:dyDescent="0.25"/>
    <row r="77" spans="13:13" s="3" customFormat="1" ht="12.75" x14ac:dyDescent="0.25"/>
    <row r="78" spans="13:13" s="3" customFormat="1" ht="12.75" x14ac:dyDescent="0.25"/>
    <row r="79" spans="13:13" s="3" customFormat="1" ht="12.75" x14ac:dyDescent="0.25"/>
    <row r="80" spans="13:13" s="3" customFormat="1" ht="12.75" x14ac:dyDescent="0.25"/>
    <row r="81" s="3" customFormat="1" ht="12.75" x14ac:dyDescent="0.25"/>
    <row r="82" s="3" customFormat="1" ht="12.75" x14ac:dyDescent="0.25"/>
    <row r="83" s="3" customFormat="1" ht="12.75" x14ac:dyDescent="0.25"/>
    <row r="84" s="3" customFormat="1" ht="12.75" x14ac:dyDescent="0.25"/>
    <row r="85" s="3" customFormat="1" ht="12.75" x14ac:dyDescent="0.25"/>
    <row r="86" s="3" customFormat="1" ht="12.75" x14ac:dyDescent="0.25"/>
    <row r="87" s="3" customFormat="1" ht="12.75" x14ac:dyDescent="0.25"/>
    <row r="88" s="3" customFormat="1" ht="12.75" x14ac:dyDescent="0.25"/>
    <row r="89" s="3" customFormat="1" ht="12.75" x14ac:dyDescent="0.25"/>
    <row r="90" s="3" customFormat="1" ht="12.75" x14ac:dyDescent="0.25"/>
    <row r="91" s="3" customFormat="1" ht="12.75" x14ac:dyDescent="0.25"/>
    <row r="92" s="3" customFormat="1" ht="12.75" x14ac:dyDescent="0.25"/>
    <row r="93" s="3" customFormat="1" ht="12.75" x14ac:dyDescent="0.25"/>
    <row r="94" s="3" customFormat="1" ht="12.75" x14ac:dyDescent="0.25"/>
    <row r="95" s="3" customFormat="1" ht="12.75" x14ac:dyDescent="0.25"/>
    <row r="96" s="3" customFormat="1" ht="12.75" x14ac:dyDescent="0.25"/>
  </sheetData>
  <mergeCells count="17">
    <mergeCell ref="J6:K6"/>
    <mergeCell ref="L6:M6"/>
    <mergeCell ref="D5:D7"/>
    <mergeCell ref="B9:B24"/>
    <mergeCell ref="C9:C24"/>
    <mergeCell ref="B1:O1"/>
    <mergeCell ref="B2:P2"/>
    <mergeCell ref="B3:P3"/>
    <mergeCell ref="B5:B7"/>
    <mergeCell ref="C5:C7"/>
    <mergeCell ref="E5:E7"/>
    <mergeCell ref="F5:F7"/>
    <mergeCell ref="G5:G7"/>
    <mergeCell ref="H5:M5"/>
    <mergeCell ref="N5:O6"/>
    <mergeCell ref="P5:P7"/>
    <mergeCell ref="H6:I6"/>
  </mergeCells>
  <pageMargins left="1.299212598425197" right="0.70866141732283472" top="0.74803149606299213" bottom="0.74803149606299213" header="0.31496062992125984" footer="0.31496062992125984"/>
  <pageSetup paperSize="5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141"/>
  <sheetViews>
    <sheetView topLeftCell="C1" workbookViewId="0">
      <selection activeCell="J71" sqref="J71"/>
    </sheetView>
  </sheetViews>
  <sheetFormatPr defaultRowHeight="15" x14ac:dyDescent="0.25"/>
  <cols>
    <col min="1" max="1" width="3.7109375" customWidth="1"/>
    <col min="2" max="2" width="12.42578125" customWidth="1"/>
    <col min="3" max="3" width="11.85546875" customWidth="1"/>
    <col min="4" max="4" width="9.7109375" customWidth="1"/>
    <col min="5" max="5" width="14" customWidth="1"/>
    <col min="6" max="6" width="13.7109375" customWidth="1"/>
    <col min="7" max="7" width="8.140625" customWidth="1"/>
    <col min="8" max="8" width="7.5703125" customWidth="1"/>
    <col min="9" max="9" width="11.7109375" customWidth="1"/>
    <col min="10" max="10" width="8" style="142" customWidth="1"/>
    <col min="11" max="11" width="9.85546875" style="142" customWidth="1"/>
    <col min="12" max="12" width="8" customWidth="1"/>
    <col min="14" max="14" width="7.7109375" customWidth="1"/>
    <col min="15" max="15" width="10.7109375" bestFit="1" customWidth="1"/>
    <col min="16" max="16" width="7.5703125" customWidth="1"/>
    <col min="17" max="17" width="11.42578125" customWidth="1"/>
    <col min="18" max="18" width="7.28515625" customWidth="1"/>
    <col min="19" max="19" width="10.85546875" customWidth="1"/>
  </cols>
  <sheetData>
    <row r="1" spans="2:20" ht="15.75" x14ac:dyDescent="0.25">
      <c r="B1" s="167" t="s">
        <v>119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09"/>
    </row>
    <row r="2" spans="2:20" ht="15.75" x14ac:dyDescent="0.25">
      <c r="B2" s="167" t="s">
        <v>120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</row>
    <row r="3" spans="2:20" ht="15.75" x14ac:dyDescent="0.25">
      <c r="B3" s="167" t="s">
        <v>279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</row>
    <row r="4" spans="2:20" x14ac:dyDescent="0.25">
      <c r="J4" s="110"/>
      <c r="K4" s="110"/>
    </row>
    <row r="5" spans="2:20" s="3" customFormat="1" ht="31.5" customHeight="1" x14ac:dyDescent="0.25">
      <c r="B5" s="156" t="s">
        <v>118</v>
      </c>
      <c r="C5" s="152" t="s">
        <v>117</v>
      </c>
      <c r="D5" s="152" t="s">
        <v>280</v>
      </c>
      <c r="E5" s="143" t="s">
        <v>49</v>
      </c>
      <c r="F5" s="143" t="s">
        <v>50</v>
      </c>
      <c r="G5" s="143" t="s">
        <v>51</v>
      </c>
      <c r="H5" s="143" t="s">
        <v>52</v>
      </c>
      <c r="I5" s="143"/>
      <c r="J5" s="143"/>
      <c r="K5" s="143"/>
      <c r="L5" s="143"/>
      <c r="M5" s="143"/>
      <c r="N5" s="143"/>
      <c r="O5" s="143"/>
      <c r="P5" s="143"/>
      <c r="Q5" s="143"/>
      <c r="R5" s="143" t="s">
        <v>53</v>
      </c>
      <c r="S5" s="143"/>
      <c r="T5" s="143" t="s">
        <v>54</v>
      </c>
    </row>
    <row r="6" spans="2:20" s="3" customFormat="1" ht="12.75" customHeight="1" x14ac:dyDescent="0.25">
      <c r="B6" s="157"/>
      <c r="C6" s="152"/>
      <c r="D6" s="152"/>
      <c r="E6" s="143"/>
      <c r="F6" s="143"/>
      <c r="G6" s="143"/>
      <c r="H6" s="143">
        <v>2019</v>
      </c>
      <c r="I6" s="143"/>
      <c r="J6" s="166">
        <v>2020</v>
      </c>
      <c r="K6" s="166"/>
      <c r="L6" s="166">
        <v>2021</v>
      </c>
      <c r="M6" s="166"/>
      <c r="N6" s="166">
        <v>2022</v>
      </c>
      <c r="O6" s="166"/>
      <c r="P6" s="166">
        <v>2023</v>
      </c>
      <c r="Q6" s="166"/>
      <c r="R6" s="143"/>
      <c r="S6" s="143"/>
      <c r="T6" s="143"/>
    </row>
    <row r="7" spans="2:20" s="3" customFormat="1" ht="22.5" x14ac:dyDescent="0.25">
      <c r="B7" s="158"/>
      <c r="C7" s="152"/>
      <c r="D7" s="152"/>
      <c r="E7" s="143"/>
      <c r="F7" s="143"/>
      <c r="G7" s="143"/>
      <c r="H7" s="103" t="s">
        <v>0</v>
      </c>
      <c r="I7" s="103" t="s">
        <v>55</v>
      </c>
      <c r="J7" s="77" t="s">
        <v>0</v>
      </c>
      <c r="K7" s="77" t="s">
        <v>55</v>
      </c>
      <c r="L7" s="77" t="s">
        <v>0</v>
      </c>
      <c r="M7" s="77" t="s">
        <v>55</v>
      </c>
      <c r="N7" s="77" t="s">
        <v>0</v>
      </c>
      <c r="O7" s="77" t="s">
        <v>55</v>
      </c>
      <c r="P7" s="77" t="s">
        <v>0</v>
      </c>
      <c r="Q7" s="77" t="s">
        <v>55</v>
      </c>
      <c r="R7" s="103" t="s">
        <v>56</v>
      </c>
      <c r="S7" s="103" t="s">
        <v>55</v>
      </c>
      <c r="T7" s="143"/>
    </row>
    <row r="8" spans="2:20" s="3" customFormat="1" ht="12.75" x14ac:dyDescent="0.25">
      <c r="B8" s="107"/>
      <c r="C8" s="106"/>
      <c r="D8" s="106"/>
      <c r="E8" s="103"/>
      <c r="F8" s="103"/>
      <c r="G8" s="103"/>
      <c r="H8" s="103"/>
      <c r="I8" s="111"/>
      <c r="J8" s="77"/>
      <c r="K8" s="77"/>
      <c r="L8" s="77"/>
      <c r="M8" s="77"/>
      <c r="N8" s="77"/>
      <c r="O8" s="77"/>
      <c r="P8" s="77"/>
      <c r="Q8" s="77"/>
      <c r="R8" s="103"/>
      <c r="S8" s="103"/>
      <c r="T8" s="103"/>
    </row>
    <row r="9" spans="2:20" s="3" customFormat="1" ht="29.25" customHeight="1" x14ac:dyDescent="0.25">
      <c r="B9" s="153" t="s">
        <v>121</v>
      </c>
      <c r="C9" s="153" t="s">
        <v>122</v>
      </c>
      <c r="D9" s="153" t="s">
        <v>281</v>
      </c>
      <c r="E9" s="164" t="s">
        <v>282</v>
      </c>
      <c r="F9" s="165" t="s">
        <v>283</v>
      </c>
      <c r="G9" s="149" t="s">
        <v>58</v>
      </c>
      <c r="H9" s="147">
        <v>100</v>
      </c>
      <c r="I9" s="161">
        <f>SUM(I11:I20)</f>
        <v>150290</v>
      </c>
      <c r="J9" s="159">
        <v>100</v>
      </c>
      <c r="K9" s="160">
        <f>K11+K12+K13+K14+K15+K16+K17+K18+K19+K20</f>
        <v>226830</v>
      </c>
      <c r="L9" s="159">
        <v>100</v>
      </c>
      <c r="M9" s="160">
        <v>193760</v>
      </c>
      <c r="N9" s="159">
        <v>100</v>
      </c>
      <c r="O9" s="160">
        <v>197160</v>
      </c>
      <c r="P9" s="159">
        <v>100</v>
      </c>
      <c r="Q9" s="160">
        <v>201860</v>
      </c>
      <c r="R9" s="147">
        <v>100</v>
      </c>
      <c r="S9" s="148">
        <f>Q9+O9+M9+K9+I9</f>
        <v>969900</v>
      </c>
      <c r="T9" s="144" t="s">
        <v>95</v>
      </c>
    </row>
    <row r="10" spans="2:20" s="3" customFormat="1" ht="18" customHeight="1" x14ac:dyDescent="0.25">
      <c r="B10" s="154"/>
      <c r="C10" s="154"/>
      <c r="D10" s="163"/>
      <c r="E10" s="164"/>
      <c r="F10" s="165"/>
      <c r="G10" s="149"/>
      <c r="H10" s="147"/>
      <c r="I10" s="162"/>
      <c r="J10" s="159"/>
      <c r="K10" s="160"/>
      <c r="L10" s="159"/>
      <c r="M10" s="160"/>
      <c r="N10" s="159"/>
      <c r="O10" s="160"/>
      <c r="P10" s="159"/>
      <c r="Q10" s="160"/>
      <c r="R10" s="147"/>
      <c r="S10" s="148"/>
      <c r="T10" s="144"/>
    </row>
    <row r="11" spans="2:20" s="3" customFormat="1" ht="38.25" customHeight="1" x14ac:dyDescent="0.25">
      <c r="B11" s="154"/>
      <c r="C11" s="154"/>
      <c r="D11" s="7"/>
      <c r="E11" s="112" t="s">
        <v>2</v>
      </c>
      <c r="F11" s="112" t="s">
        <v>59</v>
      </c>
      <c r="G11" s="5" t="s">
        <v>60</v>
      </c>
      <c r="H11" s="22">
        <v>3</v>
      </c>
      <c r="I11" s="113">
        <v>15600</v>
      </c>
      <c r="J11" s="114">
        <v>3</v>
      </c>
      <c r="K11" s="115">
        <v>40000</v>
      </c>
      <c r="L11" s="114">
        <v>3</v>
      </c>
      <c r="M11" s="115">
        <v>20000</v>
      </c>
      <c r="N11" s="114">
        <v>3</v>
      </c>
      <c r="O11" s="115">
        <f t="shared" ref="O11" si="0">M11+(M11*0.05)</f>
        <v>21000</v>
      </c>
      <c r="P11" s="114">
        <v>3</v>
      </c>
      <c r="Q11" s="115">
        <f t="shared" ref="Q11" si="1">O11+(O11*0.05)</f>
        <v>22050</v>
      </c>
      <c r="R11" s="22">
        <v>12</v>
      </c>
      <c r="S11" s="25">
        <f>Q11+O11+M11+K11+I11</f>
        <v>118650</v>
      </c>
      <c r="T11" s="25"/>
    </row>
    <row r="12" spans="2:20" s="3" customFormat="1" ht="68.25" customHeight="1" x14ac:dyDescent="0.25">
      <c r="B12" s="154"/>
      <c r="C12" s="154"/>
      <c r="D12" s="7"/>
      <c r="E12" s="112" t="s">
        <v>3</v>
      </c>
      <c r="F12" s="112" t="s">
        <v>61</v>
      </c>
      <c r="G12" s="5" t="s">
        <v>62</v>
      </c>
      <c r="H12" s="22">
        <v>3</v>
      </c>
      <c r="I12" s="113">
        <v>21040</v>
      </c>
      <c r="J12" s="114">
        <v>3</v>
      </c>
      <c r="K12" s="115">
        <v>22040</v>
      </c>
      <c r="L12" s="114">
        <v>3</v>
      </c>
      <c r="M12" s="115">
        <v>22040</v>
      </c>
      <c r="N12" s="114">
        <v>3</v>
      </c>
      <c r="O12" s="115">
        <v>22040</v>
      </c>
      <c r="P12" s="114">
        <v>3</v>
      </c>
      <c r="Q12" s="115">
        <v>22040</v>
      </c>
      <c r="R12" s="22">
        <v>12</v>
      </c>
      <c r="S12" s="25">
        <f t="shared" ref="S12:S20" si="2">Q12+O12+M12+K12+I12</f>
        <v>109200</v>
      </c>
      <c r="T12" s="26"/>
    </row>
    <row r="13" spans="2:20" s="3" customFormat="1" ht="75" customHeight="1" x14ac:dyDescent="0.25">
      <c r="B13" s="154"/>
      <c r="C13" s="154"/>
      <c r="D13" s="7"/>
      <c r="E13" s="112" t="s">
        <v>99</v>
      </c>
      <c r="F13" s="112" t="s">
        <v>100</v>
      </c>
      <c r="G13" s="5" t="s">
        <v>62</v>
      </c>
      <c r="H13" s="22">
        <v>1</v>
      </c>
      <c r="I13" s="113">
        <v>3180</v>
      </c>
      <c r="J13" s="114"/>
      <c r="K13" s="115">
        <v>5916</v>
      </c>
      <c r="L13" s="114"/>
      <c r="M13" s="115">
        <v>5916</v>
      </c>
      <c r="N13" s="114"/>
      <c r="O13" s="115">
        <v>5916</v>
      </c>
      <c r="P13" s="114"/>
      <c r="Q13" s="115">
        <v>5916</v>
      </c>
      <c r="R13" s="22"/>
      <c r="S13" s="25">
        <f>Q13+O13+M13+K13+I13</f>
        <v>26844</v>
      </c>
      <c r="T13" s="26"/>
    </row>
    <row r="14" spans="2:20" s="3" customFormat="1" ht="52.5" customHeight="1" x14ac:dyDescent="0.25">
      <c r="B14" s="50"/>
      <c r="C14" s="50"/>
      <c r="D14" s="7"/>
      <c r="E14" s="112" t="s">
        <v>4</v>
      </c>
      <c r="F14" s="112" t="s">
        <v>63</v>
      </c>
      <c r="G14" s="5" t="s">
        <v>60</v>
      </c>
      <c r="H14" s="22">
        <v>9</v>
      </c>
      <c r="I14" s="113">
        <v>79746</v>
      </c>
      <c r="J14" s="114">
        <v>2</v>
      </c>
      <c r="K14" s="116">
        <v>92770</v>
      </c>
      <c r="L14" s="114">
        <v>2</v>
      </c>
      <c r="M14" s="116">
        <v>79746</v>
      </c>
      <c r="N14" s="114">
        <v>2</v>
      </c>
      <c r="O14" s="116">
        <v>79746</v>
      </c>
      <c r="P14" s="114">
        <v>2</v>
      </c>
      <c r="Q14" s="116">
        <v>79746</v>
      </c>
      <c r="R14" s="22">
        <v>8</v>
      </c>
      <c r="S14" s="25">
        <f t="shared" si="2"/>
        <v>411754</v>
      </c>
      <c r="T14" s="27"/>
    </row>
    <row r="15" spans="2:20" s="3" customFormat="1" ht="24.75" customHeight="1" x14ac:dyDescent="0.25">
      <c r="B15" s="50"/>
      <c r="C15" s="50"/>
      <c r="D15" s="7"/>
      <c r="E15" s="112" t="s">
        <v>5</v>
      </c>
      <c r="F15" s="112" t="s">
        <v>64</v>
      </c>
      <c r="G15" s="5" t="s">
        <v>62</v>
      </c>
      <c r="H15" s="22">
        <v>30</v>
      </c>
      <c r="I15" s="113">
        <v>10908</v>
      </c>
      <c r="J15" s="114">
        <v>22</v>
      </c>
      <c r="K15" s="115">
        <v>14800</v>
      </c>
      <c r="L15" s="114">
        <v>22</v>
      </c>
      <c r="M15" s="115">
        <v>15700</v>
      </c>
      <c r="N15" s="114">
        <v>22</v>
      </c>
      <c r="O15" s="115">
        <v>14490</v>
      </c>
      <c r="P15" s="114">
        <v>22</v>
      </c>
      <c r="Q15" s="115">
        <v>14490</v>
      </c>
      <c r="R15" s="22">
        <v>88</v>
      </c>
      <c r="S15" s="25">
        <f t="shared" si="2"/>
        <v>70388</v>
      </c>
      <c r="T15" s="27"/>
    </row>
    <row r="16" spans="2:20" s="3" customFormat="1" ht="57" customHeight="1" x14ac:dyDescent="0.25">
      <c r="B16" s="50"/>
      <c r="C16" s="50"/>
      <c r="D16" s="7"/>
      <c r="E16" s="112" t="s">
        <v>6</v>
      </c>
      <c r="F16" s="112" t="s">
        <v>65</v>
      </c>
      <c r="G16" s="5" t="s">
        <v>66</v>
      </c>
      <c r="H16" s="24">
        <v>1</v>
      </c>
      <c r="I16" s="113">
        <v>2654</v>
      </c>
      <c r="J16" s="115"/>
      <c r="K16" s="115">
        <v>6429</v>
      </c>
      <c r="L16" s="115"/>
      <c r="M16" s="115">
        <v>6429</v>
      </c>
      <c r="N16" s="115"/>
      <c r="O16" s="115">
        <v>6429</v>
      </c>
      <c r="P16" s="115"/>
      <c r="Q16" s="115">
        <v>6429</v>
      </c>
      <c r="R16" s="24"/>
      <c r="S16" s="25">
        <f t="shared" si="2"/>
        <v>28370</v>
      </c>
      <c r="T16" s="27"/>
    </row>
    <row r="17" spans="2:20" s="3" customFormat="1" ht="62.25" customHeight="1" x14ac:dyDescent="0.25">
      <c r="B17" s="50"/>
      <c r="C17" s="50"/>
      <c r="D17" s="7"/>
      <c r="E17" s="112" t="s">
        <v>7</v>
      </c>
      <c r="F17" s="112" t="s">
        <v>67</v>
      </c>
      <c r="G17" s="5" t="s">
        <v>68</v>
      </c>
      <c r="H17" s="22">
        <v>1</v>
      </c>
      <c r="I17" s="113">
        <v>3000</v>
      </c>
      <c r="J17" s="114">
        <v>1</v>
      </c>
      <c r="K17" s="115">
        <v>3000</v>
      </c>
      <c r="L17" s="114">
        <v>1</v>
      </c>
      <c r="M17" s="115">
        <v>3000</v>
      </c>
      <c r="N17" s="114">
        <v>1</v>
      </c>
      <c r="O17" s="115">
        <v>3000</v>
      </c>
      <c r="P17" s="114">
        <v>1</v>
      </c>
      <c r="Q17" s="115">
        <v>3000</v>
      </c>
      <c r="R17" s="22">
        <v>4</v>
      </c>
      <c r="S17" s="25">
        <f t="shared" si="2"/>
        <v>15000</v>
      </c>
      <c r="T17" s="27"/>
    </row>
    <row r="18" spans="2:20" s="3" customFormat="1" ht="38.25" customHeight="1" x14ac:dyDescent="0.25">
      <c r="B18" s="50"/>
      <c r="C18" s="50"/>
      <c r="D18" s="7"/>
      <c r="E18" s="112" t="s">
        <v>69</v>
      </c>
      <c r="F18" s="112" t="s">
        <v>284</v>
      </c>
      <c r="G18" s="5" t="s">
        <v>62</v>
      </c>
      <c r="H18" s="22">
        <v>7</v>
      </c>
      <c r="I18" s="113">
        <v>1662</v>
      </c>
      <c r="J18" s="114">
        <v>9</v>
      </c>
      <c r="K18" s="115">
        <v>13750</v>
      </c>
      <c r="L18" s="114">
        <v>9</v>
      </c>
      <c r="M18" s="115">
        <v>13750</v>
      </c>
      <c r="N18" s="114">
        <v>9</v>
      </c>
      <c r="O18" s="115">
        <v>13750</v>
      </c>
      <c r="P18" s="114">
        <v>9</v>
      </c>
      <c r="Q18" s="115">
        <v>13750</v>
      </c>
      <c r="R18" s="22">
        <v>36</v>
      </c>
      <c r="S18" s="25">
        <f t="shared" si="2"/>
        <v>56662</v>
      </c>
      <c r="T18" s="27"/>
    </row>
    <row r="19" spans="2:20" s="3" customFormat="1" ht="57" customHeight="1" x14ac:dyDescent="0.25">
      <c r="B19" s="50"/>
      <c r="C19" s="50"/>
      <c r="D19" s="7"/>
      <c r="E19" s="112" t="s">
        <v>8</v>
      </c>
      <c r="F19" s="112" t="s">
        <v>71</v>
      </c>
      <c r="G19" s="5" t="s">
        <v>60</v>
      </c>
      <c r="H19" s="22">
        <v>0</v>
      </c>
      <c r="I19" s="113">
        <v>0</v>
      </c>
      <c r="J19" s="114">
        <v>720</v>
      </c>
      <c r="K19" s="115">
        <v>15000</v>
      </c>
      <c r="L19" s="114">
        <v>720</v>
      </c>
      <c r="M19" s="115">
        <v>15000</v>
      </c>
      <c r="N19" s="114">
        <v>720</v>
      </c>
      <c r="O19" s="115">
        <v>15000</v>
      </c>
      <c r="P19" s="114">
        <v>720</v>
      </c>
      <c r="Q19" s="115">
        <v>15000</v>
      </c>
      <c r="R19" s="24">
        <v>2880</v>
      </c>
      <c r="S19" s="117">
        <f t="shared" si="2"/>
        <v>60000</v>
      </c>
      <c r="T19" s="7"/>
    </row>
    <row r="20" spans="2:20" s="3" customFormat="1" ht="63" customHeight="1" x14ac:dyDescent="0.25">
      <c r="B20" s="50"/>
      <c r="C20" s="50"/>
      <c r="D20" s="7"/>
      <c r="E20" s="112" t="s">
        <v>72</v>
      </c>
      <c r="F20" s="112" t="s">
        <v>73</v>
      </c>
      <c r="G20" s="5" t="s">
        <v>74</v>
      </c>
      <c r="H20" s="22">
        <v>3</v>
      </c>
      <c r="I20" s="113">
        <v>12500</v>
      </c>
      <c r="J20" s="114">
        <v>150</v>
      </c>
      <c r="K20" s="115">
        <f t="shared" ref="K20" si="3">I20+(I20*0.05)</f>
        <v>13125</v>
      </c>
      <c r="L20" s="114">
        <v>150</v>
      </c>
      <c r="M20" s="115">
        <f t="shared" ref="M20" si="4">K20+(K20*0.05)</f>
        <v>13781.25</v>
      </c>
      <c r="N20" s="114">
        <v>150</v>
      </c>
      <c r="O20" s="115">
        <f t="shared" ref="O20" si="5">M20+(M20*0.05)</f>
        <v>14470.3125</v>
      </c>
      <c r="P20" s="114">
        <v>150</v>
      </c>
      <c r="Q20" s="115">
        <f t="shared" ref="Q20" si="6">O20+(O20*0.05)</f>
        <v>15193.828125</v>
      </c>
      <c r="R20" s="22">
        <v>600</v>
      </c>
      <c r="S20" s="25">
        <f t="shared" si="2"/>
        <v>69070.390625</v>
      </c>
      <c r="T20" s="27"/>
    </row>
    <row r="21" spans="2:20" s="3" customFormat="1" ht="5.25" customHeight="1" x14ac:dyDescent="0.25">
      <c r="B21" s="50"/>
      <c r="C21" s="50"/>
      <c r="D21" s="7"/>
      <c r="E21" s="112"/>
      <c r="F21" s="112"/>
      <c r="G21" s="5"/>
      <c r="H21" s="22"/>
      <c r="I21" s="22"/>
      <c r="J21" s="114"/>
      <c r="K21" s="114"/>
      <c r="L21" s="114"/>
      <c r="M21" s="114"/>
      <c r="N21" s="114"/>
      <c r="O21" s="115"/>
      <c r="P21" s="114"/>
      <c r="Q21" s="114"/>
      <c r="R21" s="22"/>
      <c r="S21" s="22"/>
      <c r="T21" s="27"/>
    </row>
    <row r="22" spans="2:20" s="3" customFormat="1" ht="64.5" customHeight="1" x14ac:dyDescent="0.25">
      <c r="B22" s="50"/>
      <c r="C22" s="50"/>
      <c r="D22" s="7"/>
      <c r="E22" s="118" t="s">
        <v>9</v>
      </c>
      <c r="F22" s="118" t="s">
        <v>285</v>
      </c>
      <c r="G22" s="104" t="s">
        <v>58</v>
      </c>
      <c r="H22" s="28">
        <v>100</v>
      </c>
      <c r="I22" s="29">
        <f>SUM(I23:I36)</f>
        <v>4037000</v>
      </c>
      <c r="J22" s="119">
        <v>100</v>
      </c>
      <c r="K22" s="120">
        <f>SUM(K23:K36)</f>
        <v>253455</v>
      </c>
      <c r="L22" s="119">
        <v>100</v>
      </c>
      <c r="M22" s="120">
        <f>SUM(M23:M36)</f>
        <v>232000</v>
      </c>
      <c r="N22" s="119">
        <v>100</v>
      </c>
      <c r="O22" s="115">
        <f>SUM(O23:O36)</f>
        <v>137000</v>
      </c>
      <c r="P22" s="119">
        <v>100</v>
      </c>
      <c r="Q22" s="120">
        <f>SUM(Q23:Q36)</f>
        <v>1262000</v>
      </c>
      <c r="R22" s="28">
        <v>100</v>
      </c>
      <c r="S22" s="25">
        <f t="shared" ref="R22:S35" si="7">Q22+O22+M22+K22+I22</f>
        <v>5921455</v>
      </c>
      <c r="T22" s="150" t="s">
        <v>340</v>
      </c>
    </row>
    <row r="23" spans="2:20" s="3" customFormat="1" ht="39.75" customHeight="1" x14ac:dyDescent="0.25">
      <c r="B23" s="50"/>
      <c r="C23" s="50"/>
      <c r="D23" s="7"/>
      <c r="E23" s="1" t="s">
        <v>97</v>
      </c>
      <c r="F23" s="1" t="s">
        <v>10</v>
      </c>
      <c r="G23" s="1" t="s">
        <v>62</v>
      </c>
      <c r="H23" s="22">
        <v>1</v>
      </c>
      <c r="I23" s="113">
        <v>4000000</v>
      </c>
      <c r="J23" s="114">
        <v>1</v>
      </c>
      <c r="K23" s="116">
        <v>0</v>
      </c>
      <c r="L23" s="114">
        <v>0</v>
      </c>
      <c r="M23" s="115">
        <v>0</v>
      </c>
      <c r="N23" s="114">
        <v>0</v>
      </c>
      <c r="O23" s="115">
        <v>0</v>
      </c>
      <c r="P23" s="114">
        <v>1</v>
      </c>
      <c r="Q23" s="115">
        <v>1000000</v>
      </c>
      <c r="R23" s="25">
        <f t="shared" si="7"/>
        <v>3</v>
      </c>
      <c r="S23" s="25">
        <f t="shared" si="7"/>
        <v>5000000</v>
      </c>
      <c r="T23" s="150"/>
    </row>
    <row r="24" spans="2:20" s="3" customFormat="1" ht="37.5" customHeight="1" x14ac:dyDescent="0.25">
      <c r="B24" s="50"/>
      <c r="C24" s="50"/>
      <c r="D24" s="7"/>
      <c r="E24" s="1" t="s">
        <v>286</v>
      </c>
      <c r="F24" s="1" t="s">
        <v>287</v>
      </c>
      <c r="G24" s="1" t="s">
        <v>62</v>
      </c>
      <c r="H24" s="22">
        <v>0</v>
      </c>
      <c r="I24" s="113">
        <v>0</v>
      </c>
      <c r="J24" s="114">
        <v>1</v>
      </c>
      <c r="K24" s="116">
        <v>150000</v>
      </c>
      <c r="L24" s="114">
        <v>0</v>
      </c>
      <c r="M24" s="115">
        <v>0</v>
      </c>
      <c r="N24" s="114">
        <v>0</v>
      </c>
      <c r="O24" s="115">
        <v>0</v>
      </c>
      <c r="P24" s="114">
        <v>1</v>
      </c>
      <c r="Q24" s="115">
        <v>100000</v>
      </c>
      <c r="R24" s="25">
        <f t="shared" si="7"/>
        <v>2</v>
      </c>
      <c r="S24" s="25">
        <f t="shared" si="7"/>
        <v>250000</v>
      </c>
      <c r="T24" s="27"/>
    </row>
    <row r="25" spans="2:20" s="3" customFormat="1" ht="27" customHeight="1" x14ac:dyDescent="0.25">
      <c r="B25" s="50"/>
      <c r="C25" s="50"/>
      <c r="D25" s="7"/>
      <c r="E25" s="1" t="s">
        <v>288</v>
      </c>
      <c r="F25" s="1" t="s">
        <v>289</v>
      </c>
      <c r="G25" s="1" t="s">
        <v>62</v>
      </c>
      <c r="H25" s="22">
        <v>2</v>
      </c>
      <c r="I25" s="113">
        <v>12000</v>
      </c>
      <c r="J25" s="114">
        <v>2</v>
      </c>
      <c r="K25" s="116">
        <v>12000</v>
      </c>
      <c r="L25" s="114">
        <v>0</v>
      </c>
      <c r="M25" s="115">
        <v>0</v>
      </c>
      <c r="N25" s="114"/>
      <c r="O25" s="115">
        <v>0</v>
      </c>
      <c r="P25" s="114"/>
      <c r="Q25" s="115">
        <v>0</v>
      </c>
      <c r="R25" s="25">
        <f t="shared" si="7"/>
        <v>4</v>
      </c>
      <c r="S25" s="25">
        <f t="shared" si="7"/>
        <v>24000</v>
      </c>
      <c r="T25" s="27"/>
    </row>
    <row r="26" spans="2:20" s="3" customFormat="1" ht="26.25" customHeight="1" x14ac:dyDescent="0.25">
      <c r="B26" s="50"/>
      <c r="C26" s="50"/>
      <c r="D26" s="7"/>
      <c r="E26" s="1" t="s">
        <v>290</v>
      </c>
      <c r="F26" s="1" t="s">
        <v>291</v>
      </c>
      <c r="G26" s="1" t="s">
        <v>62</v>
      </c>
      <c r="H26" s="22">
        <v>0</v>
      </c>
      <c r="I26" s="113">
        <v>0</v>
      </c>
      <c r="J26" s="114">
        <v>1</v>
      </c>
      <c r="K26" s="116">
        <v>5000</v>
      </c>
      <c r="L26" s="114"/>
      <c r="M26" s="115">
        <v>0</v>
      </c>
      <c r="N26" s="114"/>
      <c r="O26" s="115">
        <v>0</v>
      </c>
      <c r="P26" s="114"/>
      <c r="Q26" s="115">
        <v>0</v>
      </c>
      <c r="R26" s="25">
        <f t="shared" si="7"/>
        <v>1</v>
      </c>
      <c r="S26" s="25">
        <f t="shared" si="7"/>
        <v>5000</v>
      </c>
      <c r="T26" s="27"/>
    </row>
    <row r="27" spans="2:20" s="3" customFormat="1" ht="27.75" customHeight="1" x14ac:dyDescent="0.25">
      <c r="B27" s="50"/>
      <c r="C27" s="50"/>
      <c r="D27" s="7"/>
      <c r="E27" s="1" t="s">
        <v>292</v>
      </c>
      <c r="F27" s="1" t="s">
        <v>293</v>
      </c>
      <c r="G27" s="1" t="s">
        <v>75</v>
      </c>
      <c r="H27" s="22">
        <v>0</v>
      </c>
      <c r="I27" s="113">
        <v>0</v>
      </c>
      <c r="J27" s="114">
        <v>1</v>
      </c>
      <c r="K27" s="116">
        <v>12000</v>
      </c>
      <c r="L27" s="114"/>
      <c r="M27" s="116">
        <v>25000</v>
      </c>
      <c r="N27" s="114"/>
      <c r="O27" s="116">
        <v>25000</v>
      </c>
      <c r="P27" s="114"/>
      <c r="Q27" s="116">
        <v>25000</v>
      </c>
      <c r="R27" s="25">
        <f t="shared" si="7"/>
        <v>1</v>
      </c>
      <c r="S27" s="25">
        <f t="shared" si="7"/>
        <v>87000</v>
      </c>
      <c r="T27" s="27"/>
    </row>
    <row r="28" spans="2:20" s="3" customFormat="1" ht="57" customHeight="1" x14ac:dyDescent="0.25">
      <c r="B28" s="50"/>
      <c r="C28" s="50"/>
      <c r="D28" s="7"/>
      <c r="E28" s="1" t="s">
        <v>294</v>
      </c>
      <c r="F28" s="1" t="s">
        <v>295</v>
      </c>
      <c r="G28" s="1" t="s">
        <v>62</v>
      </c>
      <c r="H28" s="22">
        <v>0</v>
      </c>
      <c r="I28" s="23">
        <v>0</v>
      </c>
      <c r="J28" s="114">
        <v>0</v>
      </c>
      <c r="K28" s="121">
        <v>0</v>
      </c>
      <c r="L28" s="114">
        <v>1</v>
      </c>
      <c r="M28" s="115">
        <v>50000</v>
      </c>
      <c r="N28" s="114">
        <v>1</v>
      </c>
      <c r="O28" s="115">
        <v>35000</v>
      </c>
      <c r="P28" s="114">
        <v>2</v>
      </c>
      <c r="Q28" s="115">
        <v>60000</v>
      </c>
      <c r="R28" s="25">
        <f t="shared" si="7"/>
        <v>4</v>
      </c>
      <c r="S28" s="25">
        <f t="shared" si="7"/>
        <v>145000</v>
      </c>
      <c r="T28" s="27"/>
    </row>
    <row r="29" spans="2:20" s="3" customFormat="1" ht="52.5" customHeight="1" x14ac:dyDescent="0.25">
      <c r="B29" s="50"/>
      <c r="C29" s="50"/>
      <c r="D29" s="7"/>
      <c r="E29" s="1" t="s">
        <v>296</v>
      </c>
      <c r="F29" s="1" t="s">
        <v>297</v>
      </c>
      <c r="G29" s="1" t="s">
        <v>62</v>
      </c>
      <c r="H29" s="22">
        <v>0</v>
      </c>
      <c r="I29" s="113">
        <v>0</v>
      </c>
      <c r="J29" s="114">
        <v>0</v>
      </c>
      <c r="K29" s="116">
        <v>0</v>
      </c>
      <c r="L29" s="114">
        <v>10</v>
      </c>
      <c r="M29" s="116">
        <v>50000</v>
      </c>
      <c r="N29" s="114">
        <v>10</v>
      </c>
      <c r="O29" s="116">
        <v>50000</v>
      </c>
      <c r="P29" s="114">
        <v>10</v>
      </c>
      <c r="Q29" s="116">
        <v>50000</v>
      </c>
      <c r="R29" s="25">
        <f t="shared" si="7"/>
        <v>30</v>
      </c>
      <c r="S29" s="25">
        <f t="shared" si="7"/>
        <v>150000</v>
      </c>
      <c r="T29" s="27"/>
    </row>
    <row r="30" spans="2:20" s="3" customFormat="1" ht="40.5" customHeight="1" x14ac:dyDescent="0.25">
      <c r="B30" s="50"/>
      <c r="C30" s="50"/>
      <c r="D30" s="7"/>
      <c r="E30" s="1" t="s">
        <v>298</v>
      </c>
      <c r="F30" s="1" t="s">
        <v>299</v>
      </c>
      <c r="G30" s="1" t="s">
        <v>75</v>
      </c>
      <c r="H30" s="22">
        <v>0</v>
      </c>
      <c r="I30" s="113">
        <v>0</v>
      </c>
      <c r="J30" s="114">
        <v>0</v>
      </c>
      <c r="K30" s="116">
        <v>0</v>
      </c>
      <c r="L30" s="114"/>
      <c r="M30" s="116">
        <v>15000</v>
      </c>
      <c r="N30" s="114"/>
      <c r="O30" s="116">
        <v>15000</v>
      </c>
      <c r="P30" s="114"/>
      <c r="Q30" s="116">
        <v>15000</v>
      </c>
      <c r="R30" s="25">
        <f t="shared" si="7"/>
        <v>0</v>
      </c>
      <c r="S30" s="25">
        <f t="shared" si="7"/>
        <v>45000</v>
      </c>
      <c r="T30" s="27"/>
    </row>
    <row r="31" spans="2:20" s="3" customFormat="1" ht="52.5" customHeight="1" x14ac:dyDescent="0.25">
      <c r="B31" s="50"/>
      <c r="C31" s="50"/>
      <c r="D31" s="7"/>
      <c r="E31" s="1" t="s">
        <v>300</v>
      </c>
      <c r="F31" s="1" t="s">
        <v>301</v>
      </c>
      <c r="G31" s="1" t="s">
        <v>75</v>
      </c>
      <c r="H31" s="22">
        <v>0</v>
      </c>
      <c r="I31" s="30">
        <v>0</v>
      </c>
      <c r="J31" s="114">
        <v>0</v>
      </c>
      <c r="K31" s="122">
        <v>0</v>
      </c>
      <c r="L31" s="114"/>
      <c r="M31" s="115">
        <v>80000</v>
      </c>
      <c r="N31" s="114"/>
      <c r="O31" s="115">
        <v>0</v>
      </c>
      <c r="P31" s="114"/>
      <c r="Q31" s="115">
        <v>0</v>
      </c>
      <c r="R31" s="25">
        <f t="shared" si="7"/>
        <v>0</v>
      </c>
      <c r="S31" s="25">
        <f t="shared" si="7"/>
        <v>80000</v>
      </c>
      <c r="T31" s="27"/>
    </row>
    <row r="32" spans="2:20" s="3" customFormat="1" ht="75.75" customHeight="1" x14ac:dyDescent="0.25">
      <c r="B32" s="50"/>
      <c r="C32" s="50"/>
      <c r="D32" s="7"/>
      <c r="E32" s="1" t="s">
        <v>302</v>
      </c>
      <c r="F32" s="1" t="s">
        <v>303</v>
      </c>
      <c r="G32" s="1" t="s">
        <v>75</v>
      </c>
      <c r="H32" s="22">
        <v>12</v>
      </c>
      <c r="I32" s="113">
        <v>25000</v>
      </c>
      <c r="J32" s="114">
        <v>12</v>
      </c>
      <c r="K32" s="116">
        <v>41455</v>
      </c>
      <c r="L32" s="114">
        <v>1</v>
      </c>
      <c r="M32" s="116">
        <v>12000</v>
      </c>
      <c r="N32" s="114">
        <v>1</v>
      </c>
      <c r="O32" s="116">
        <v>12000</v>
      </c>
      <c r="P32" s="114">
        <v>1</v>
      </c>
      <c r="Q32" s="116">
        <v>12000</v>
      </c>
      <c r="R32" s="22">
        <v>1</v>
      </c>
      <c r="S32" s="25">
        <f t="shared" si="7"/>
        <v>102455</v>
      </c>
      <c r="T32" s="27"/>
    </row>
    <row r="33" spans="2:20" s="3" customFormat="1" ht="51.75" customHeight="1" x14ac:dyDescent="0.25">
      <c r="B33" s="50"/>
      <c r="C33" s="50"/>
      <c r="D33" s="7"/>
      <c r="E33" s="1" t="s">
        <v>304</v>
      </c>
      <c r="F33" s="1" t="s">
        <v>305</v>
      </c>
      <c r="G33" s="1" t="s">
        <v>93</v>
      </c>
      <c r="H33" s="22">
        <v>0</v>
      </c>
      <c r="I33" s="113">
        <v>0</v>
      </c>
      <c r="J33" s="114">
        <v>12</v>
      </c>
      <c r="K33" s="116">
        <v>3000</v>
      </c>
      <c r="L33" s="114"/>
      <c r="M33" s="116">
        <v>0</v>
      </c>
      <c r="N33" s="114"/>
      <c r="O33" s="116">
        <v>0</v>
      </c>
      <c r="P33" s="114"/>
      <c r="Q33" s="116">
        <v>0</v>
      </c>
      <c r="R33" s="22">
        <v>12</v>
      </c>
      <c r="S33" s="25">
        <f t="shared" si="7"/>
        <v>3000</v>
      </c>
      <c r="T33" s="27"/>
    </row>
    <row r="34" spans="2:20" s="3" customFormat="1" ht="37.5" customHeight="1" x14ac:dyDescent="0.25">
      <c r="B34" s="50"/>
      <c r="C34" s="50"/>
      <c r="D34" s="7"/>
      <c r="E34" s="1" t="s">
        <v>306</v>
      </c>
      <c r="F34" s="1" t="s">
        <v>307</v>
      </c>
      <c r="G34" s="1" t="s">
        <v>93</v>
      </c>
      <c r="H34" s="22">
        <v>0</v>
      </c>
      <c r="I34" s="23">
        <v>0</v>
      </c>
      <c r="J34" s="114">
        <v>0</v>
      </c>
      <c r="K34" s="121">
        <v>0</v>
      </c>
      <c r="L34" s="114">
        <v>0</v>
      </c>
      <c r="M34" s="121">
        <v>0</v>
      </c>
      <c r="N34" s="114"/>
      <c r="O34" s="121">
        <v>0</v>
      </c>
      <c r="P34" s="114"/>
      <c r="Q34" s="121">
        <v>0</v>
      </c>
      <c r="R34" s="22">
        <v>12</v>
      </c>
      <c r="S34" s="25">
        <f t="shared" si="7"/>
        <v>0</v>
      </c>
      <c r="T34" s="27"/>
    </row>
    <row r="35" spans="2:20" s="3" customFormat="1" ht="61.5" customHeight="1" x14ac:dyDescent="0.25">
      <c r="B35" s="50"/>
      <c r="C35" s="50"/>
      <c r="D35" s="7"/>
      <c r="E35" s="1" t="s">
        <v>308</v>
      </c>
      <c r="F35" s="1" t="s">
        <v>309</v>
      </c>
      <c r="G35" s="1" t="s">
        <v>75</v>
      </c>
      <c r="H35" s="22">
        <v>0</v>
      </c>
      <c r="I35" s="113">
        <v>0</v>
      </c>
      <c r="J35" s="114">
        <v>1</v>
      </c>
      <c r="K35" s="116">
        <v>30000</v>
      </c>
      <c r="L35" s="114">
        <v>0</v>
      </c>
      <c r="M35" s="116">
        <v>0</v>
      </c>
      <c r="N35" s="114"/>
      <c r="O35" s="116">
        <v>0</v>
      </c>
      <c r="P35" s="114"/>
      <c r="Q35" s="116">
        <v>0</v>
      </c>
      <c r="R35" s="22">
        <v>25</v>
      </c>
      <c r="S35" s="25">
        <f t="shared" si="7"/>
        <v>30000</v>
      </c>
      <c r="T35" s="27"/>
    </row>
    <row r="36" spans="2:20" s="3" customFormat="1" ht="5.25" hidden="1" customHeight="1" x14ac:dyDescent="0.25">
      <c r="B36" s="50"/>
      <c r="C36" s="50"/>
      <c r="D36" s="7"/>
      <c r="E36" s="1"/>
      <c r="F36" s="1"/>
      <c r="G36" s="1"/>
      <c r="H36" s="22"/>
      <c r="I36" s="23"/>
      <c r="J36" s="114"/>
      <c r="K36" s="121"/>
      <c r="L36" s="114"/>
      <c r="M36" s="121"/>
      <c r="N36" s="114"/>
      <c r="O36" s="121"/>
      <c r="P36" s="114"/>
      <c r="Q36" s="121"/>
      <c r="R36" s="22"/>
      <c r="S36" s="25"/>
      <c r="T36" s="27"/>
    </row>
    <row r="37" spans="2:20" s="3" customFormat="1" ht="82.5" customHeight="1" x14ac:dyDescent="0.25">
      <c r="B37" s="50"/>
      <c r="C37" s="50"/>
      <c r="D37" s="7"/>
      <c r="E37" s="118" t="s">
        <v>21</v>
      </c>
      <c r="F37" s="118" t="s">
        <v>310</v>
      </c>
      <c r="G37" s="104" t="s">
        <v>58</v>
      </c>
      <c r="H37" s="28">
        <v>100</v>
      </c>
      <c r="I37" s="29">
        <f>SUM(I38:I40)</f>
        <v>34800</v>
      </c>
      <c r="J37" s="119"/>
      <c r="K37" s="123">
        <f>SUM(K38:K40)</f>
        <v>0</v>
      </c>
      <c r="L37" s="119"/>
      <c r="M37" s="123">
        <f>SUM(M38:M40)</f>
        <v>15500</v>
      </c>
      <c r="N37" s="119"/>
      <c r="O37" s="123">
        <f>SUM(O38:O40)</f>
        <v>18000</v>
      </c>
      <c r="P37" s="119"/>
      <c r="Q37" s="124">
        <f>SUM(Q38:Q40)</f>
        <v>18000</v>
      </c>
      <c r="R37" s="28">
        <v>100</v>
      </c>
      <c r="S37" s="29">
        <f>Q37+O37+M37+K37+I37</f>
        <v>86300</v>
      </c>
      <c r="T37" s="105" t="s">
        <v>96</v>
      </c>
    </row>
    <row r="38" spans="2:20" s="3" customFormat="1" ht="76.5" customHeight="1" x14ac:dyDescent="0.25">
      <c r="B38" s="50"/>
      <c r="C38" s="50"/>
      <c r="D38" s="7"/>
      <c r="E38" s="112" t="s">
        <v>105</v>
      </c>
      <c r="F38" s="112" t="s">
        <v>106</v>
      </c>
      <c r="G38" s="5" t="s">
        <v>104</v>
      </c>
      <c r="H38" s="22">
        <v>1</v>
      </c>
      <c r="I38" s="24">
        <v>13300</v>
      </c>
      <c r="J38" s="125"/>
      <c r="K38" s="125">
        <v>0</v>
      </c>
      <c r="L38" s="125"/>
      <c r="M38" s="125">
        <v>13000</v>
      </c>
      <c r="N38" s="125"/>
      <c r="O38" s="125">
        <v>15500</v>
      </c>
      <c r="P38" s="125"/>
      <c r="Q38" s="126">
        <v>15000</v>
      </c>
      <c r="R38" s="22"/>
      <c r="S38" s="24">
        <f>Q38+O38+M38+K38+I38</f>
        <v>56800</v>
      </c>
      <c r="T38" s="37"/>
    </row>
    <row r="39" spans="2:20" s="3" customFormat="1" ht="51.75" customHeight="1" x14ac:dyDescent="0.25">
      <c r="B39" s="50"/>
      <c r="C39" s="50"/>
      <c r="D39" s="7"/>
      <c r="E39" s="127" t="s">
        <v>102</v>
      </c>
      <c r="F39" s="127" t="s">
        <v>103</v>
      </c>
      <c r="G39" s="5" t="s">
        <v>104</v>
      </c>
      <c r="H39" s="22">
        <v>1</v>
      </c>
      <c r="I39" s="24">
        <v>1500</v>
      </c>
      <c r="J39" s="125"/>
      <c r="K39" s="125">
        <v>0</v>
      </c>
      <c r="L39" s="125"/>
      <c r="M39" s="125">
        <v>2500</v>
      </c>
      <c r="N39" s="125"/>
      <c r="O39" s="125">
        <v>2500</v>
      </c>
      <c r="P39" s="125"/>
      <c r="Q39" s="126">
        <v>3000</v>
      </c>
      <c r="R39" s="22"/>
      <c r="S39" s="24">
        <f>Q39+O39+M39+K39+I39</f>
        <v>9500</v>
      </c>
      <c r="T39" s="37"/>
    </row>
    <row r="40" spans="2:20" s="3" customFormat="1" ht="34.5" customHeight="1" x14ac:dyDescent="0.25">
      <c r="B40" s="50"/>
      <c r="C40" s="50"/>
      <c r="D40" s="7"/>
      <c r="E40" s="112" t="s">
        <v>22</v>
      </c>
      <c r="F40" s="112"/>
      <c r="G40" s="11" t="s">
        <v>76</v>
      </c>
      <c r="H40" s="38">
        <v>1</v>
      </c>
      <c r="I40" s="39">
        <v>20000</v>
      </c>
      <c r="J40" s="128"/>
      <c r="K40" s="126">
        <v>0</v>
      </c>
      <c r="L40" s="126"/>
      <c r="M40" s="126">
        <v>0</v>
      </c>
      <c r="N40" s="126"/>
      <c r="O40" s="126">
        <v>0</v>
      </c>
      <c r="P40" s="126"/>
      <c r="Q40" s="126">
        <v>0</v>
      </c>
      <c r="R40" s="38">
        <v>1</v>
      </c>
      <c r="S40" s="39">
        <f>Q40+O40+M40+K40+I40</f>
        <v>20000</v>
      </c>
      <c r="T40" s="105" t="s">
        <v>96</v>
      </c>
    </row>
    <row r="41" spans="2:20" s="3" customFormat="1" ht="25.5" customHeight="1" x14ac:dyDescent="0.25">
      <c r="B41" s="50"/>
      <c r="C41" s="50"/>
      <c r="D41" s="7"/>
      <c r="E41" s="127" t="s">
        <v>311</v>
      </c>
      <c r="F41" s="112"/>
      <c r="G41" s="5" t="s">
        <v>312</v>
      </c>
      <c r="H41" s="22">
        <v>0</v>
      </c>
      <c r="I41" s="24">
        <v>0</v>
      </c>
      <c r="J41" s="114">
        <v>1</v>
      </c>
      <c r="K41" s="125">
        <v>2500</v>
      </c>
      <c r="L41" s="114">
        <v>1</v>
      </c>
      <c r="M41" s="125">
        <v>2500</v>
      </c>
      <c r="N41" s="114">
        <v>1</v>
      </c>
      <c r="O41" s="125">
        <v>2500</v>
      </c>
      <c r="P41" s="114">
        <v>1</v>
      </c>
      <c r="Q41" s="125">
        <v>2500</v>
      </c>
      <c r="R41" s="22">
        <f t="shared" ref="R41:S46" si="8">P41+N41+L41+J41+H41</f>
        <v>4</v>
      </c>
      <c r="S41" s="47">
        <f t="shared" si="8"/>
        <v>10000</v>
      </c>
      <c r="T41" s="27"/>
    </row>
    <row r="42" spans="2:20" s="3" customFormat="1" ht="27" customHeight="1" x14ac:dyDescent="0.25">
      <c r="B42" s="50"/>
      <c r="C42" s="50"/>
      <c r="D42" s="7"/>
      <c r="E42" s="127" t="s">
        <v>313</v>
      </c>
      <c r="F42" s="112"/>
      <c r="G42" s="5" t="s">
        <v>312</v>
      </c>
      <c r="H42" s="22">
        <v>0</v>
      </c>
      <c r="I42" s="24">
        <v>0</v>
      </c>
      <c r="J42" s="114">
        <v>1</v>
      </c>
      <c r="K42" s="125">
        <v>2500</v>
      </c>
      <c r="L42" s="114">
        <v>1</v>
      </c>
      <c r="M42" s="125">
        <v>2500</v>
      </c>
      <c r="N42" s="114">
        <v>1</v>
      </c>
      <c r="O42" s="125">
        <v>2500</v>
      </c>
      <c r="P42" s="114">
        <v>1</v>
      </c>
      <c r="Q42" s="125">
        <v>2500</v>
      </c>
      <c r="R42" s="22">
        <f t="shared" si="8"/>
        <v>4</v>
      </c>
      <c r="S42" s="47">
        <f t="shared" si="8"/>
        <v>10000</v>
      </c>
      <c r="T42" s="27"/>
    </row>
    <row r="43" spans="2:20" s="3" customFormat="1" ht="25.5" customHeight="1" x14ac:dyDescent="0.25">
      <c r="B43" s="50"/>
      <c r="C43" s="50"/>
      <c r="D43" s="7"/>
      <c r="E43" s="127" t="s">
        <v>314</v>
      </c>
      <c r="F43" s="112"/>
      <c r="G43" s="5" t="s">
        <v>312</v>
      </c>
      <c r="H43" s="22">
        <v>0</v>
      </c>
      <c r="I43" s="24">
        <v>0</v>
      </c>
      <c r="J43" s="114">
        <v>1</v>
      </c>
      <c r="K43" s="125">
        <v>2500</v>
      </c>
      <c r="L43" s="114">
        <v>1</v>
      </c>
      <c r="M43" s="125">
        <v>2500</v>
      </c>
      <c r="N43" s="114">
        <v>1</v>
      </c>
      <c r="O43" s="125">
        <v>2500</v>
      </c>
      <c r="P43" s="114">
        <v>1</v>
      </c>
      <c r="Q43" s="125">
        <v>2500</v>
      </c>
      <c r="R43" s="22">
        <f t="shared" si="8"/>
        <v>4</v>
      </c>
      <c r="S43" s="47">
        <f t="shared" si="8"/>
        <v>10000</v>
      </c>
      <c r="T43" s="27"/>
    </row>
    <row r="44" spans="2:20" s="3" customFormat="1" ht="24.75" customHeight="1" x14ac:dyDescent="0.25">
      <c r="B44" s="50"/>
      <c r="C44" s="50"/>
      <c r="D44" s="7"/>
      <c r="E44" s="127" t="s">
        <v>315</v>
      </c>
      <c r="F44" s="112"/>
      <c r="G44" s="5" t="s">
        <v>312</v>
      </c>
      <c r="H44" s="22">
        <v>0</v>
      </c>
      <c r="I44" s="24">
        <v>0</v>
      </c>
      <c r="J44" s="114">
        <v>1</v>
      </c>
      <c r="K44" s="125">
        <v>2500</v>
      </c>
      <c r="L44" s="114">
        <v>1</v>
      </c>
      <c r="M44" s="125">
        <v>2500</v>
      </c>
      <c r="N44" s="114">
        <v>1</v>
      </c>
      <c r="O44" s="125">
        <v>2500</v>
      </c>
      <c r="P44" s="114">
        <v>1</v>
      </c>
      <c r="Q44" s="125">
        <v>2500</v>
      </c>
      <c r="R44" s="22">
        <f t="shared" si="8"/>
        <v>4</v>
      </c>
      <c r="S44" s="47">
        <f t="shared" si="8"/>
        <v>10000</v>
      </c>
      <c r="T44" s="27"/>
    </row>
    <row r="45" spans="2:20" s="3" customFormat="1" ht="27" customHeight="1" x14ac:dyDescent="0.25">
      <c r="B45" s="50"/>
      <c r="C45" s="50"/>
      <c r="D45" s="7"/>
      <c r="E45" s="127" t="s">
        <v>316</v>
      </c>
      <c r="F45" s="112"/>
      <c r="G45" s="5" t="s">
        <v>312</v>
      </c>
      <c r="H45" s="22">
        <v>0</v>
      </c>
      <c r="I45" s="24">
        <v>0</v>
      </c>
      <c r="J45" s="114">
        <v>1</v>
      </c>
      <c r="K45" s="125">
        <v>2500</v>
      </c>
      <c r="L45" s="114">
        <v>1</v>
      </c>
      <c r="M45" s="125">
        <v>2500</v>
      </c>
      <c r="N45" s="114">
        <v>1</v>
      </c>
      <c r="O45" s="125">
        <v>2500</v>
      </c>
      <c r="P45" s="114">
        <v>1</v>
      </c>
      <c r="Q45" s="125">
        <v>2500</v>
      </c>
      <c r="R45" s="22">
        <f t="shared" si="8"/>
        <v>4</v>
      </c>
      <c r="S45" s="47">
        <f t="shared" si="8"/>
        <v>10000</v>
      </c>
      <c r="T45" s="27"/>
    </row>
    <row r="46" spans="2:20" s="3" customFormat="1" ht="39.75" customHeight="1" x14ac:dyDescent="0.25">
      <c r="B46" s="50"/>
      <c r="C46" s="50"/>
      <c r="D46" s="7"/>
      <c r="E46" s="127" t="s">
        <v>317</v>
      </c>
      <c r="F46" s="112"/>
      <c r="G46" s="5" t="s">
        <v>312</v>
      </c>
      <c r="H46" s="22">
        <v>0</v>
      </c>
      <c r="I46" s="24">
        <v>0</v>
      </c>
      <c r="J46" s="114">
        <v>1</v>
      </c>
      <c r="K46" s="125">
        <v>2500</v>
      </c>
      <c r="L46" s="114">
        <v>1</v>
      </c>
      <c r="M46" s="125">
        <v>2500</v>
      </c>
      <c r="N46" s="114">
        <v>1</v>
      </c>
      <c r="O46" s="125">
        <v>2500</v>
      </c>
      <c r="P46" s="114">
        <v>1</v>
      </c>
      <c r="Q46" s="125">
        <v>2500</v>
      </c>
      <c r="R46" s="22">
        <f t="shared" si="8"/>
        <v>4</v>
      </c>
      <c r="S46" s="47">
        <f t="shared" si="8"/>
        <v>10000</v>
      </c>
      <c r="T46" s="27"/>
    </row>
    <row r="47" spans="2:20" s="3" customFormat="1" ht="66.75" customHeight="1" x14ac:dyDescent="0.25">
      <c r="B47" s="50"/>
      <c r="C47" s="50"/>
      <c r="D47" s="7"/>
      <c r="E47" s="118" t="s">
        <v>23</v>
      </c>
      <c r="F47" s="118" t="s">
        <v>318</v>
      </c>
      <c r="G47" s="13" t="s">
        <v>58</v>
      </c>
      <c r="H47" s="41">
        <v>100</v>
      </c>
      <c r="I47" s="42">
        <f>SUM(I48:I49)</f>
        <v>41693</v>
      </c>
      <c r="J47" s="129"/>
      <c r="K47" s="129">
        <f>SUM(K48:K50)</f>
        <v>0</v>
      </c>
      <c r="L47" s="129"/>
      <c r="M47" s="129">
        <f>SUM(M48:M49)</f>
        <v>0</v>
      </c>
      <c r="N47" s="129"/>
      <c r="O47" s="129">
        <f>SUM(O48:O49)</f>
        <v>0</v>
      </c>
      <c r="P47" s="129"/>
      <c r="Q47" s="129">
        <f>SUM(Q48:Q49)</f>
        <v>0</v>
      </c>
      <c r="R47" s="41">
        <v>100</v>
      </c>
      <c r="S47" s="42">
        <v>40600</v>
      </c>
      <c r="T47" s="105" t="s">
        <v>96</v>
      </c>
    </row>
    <row r="48" spans="2:20" s="3" customFormat="1" ht="47.25" customHeight="1" x14ac:dyDescent="0.25">
      <c r="B48" s="50"/>
      <c r="C48" s="50"/>
      <c r="D48" s="7"/>
      <c r="E48" s="112" t="s">
        <v>24</v>
      </c>
      <c r="F48" s="112"/>
      <c r="G48" s="11" t="s">
        <v>60</v>
      </c>
      <c r="H48" s="38">
        <v>100</v>
      </c>
      <c r="I48" s="39">
        <v>5000</v>
      </c>
      <c r="J48" s="128"/>
      <c r="K48" s="128">
        <v>0</v>
      </c>
      <c r="L48" s="128"/>
      <c r="M48" s="128"/>
      <c r="N48" s="128"/>
      <c r="O48" s="128"/>
      <c r="P48" s="128"/>
      <c r="Q48" s="128"/>
      <c r="R48" s="38">
        <v>45</v>
      </c>
      <c r="S48" s="39">
        <v>6000</v>
      </c>
      <c r="T48" s="37"/>
    </row>
    <row r="49" spans="2:20" s="3" customFormat="1" ht="30" customHeight="1" x14ac:dyDescent="0.25">
      <c r="B49" s="50"/>
      <c r="C49" s="50"/>
      <c r="D49" s="7"/>
      <c r="E49" s="112" t="s">
        <v>25</v>
      </c>
      <c r="F49" s="112"/>
      <c r="G49" s="5" t="s">
        <v>77</v>
      </c>
      <c r="H49" s="22">
        <v>13</v>
      </c>
      <c r="I49" s="24">
        <v>36693</v>
      </c>
      <c r="J49" s="114"/>
      <c r="K49" s="114">
        <v>0</v>
      </c>
      <c r="L49" s="114"/>
      <c r="M49" s="114"/>
      <c r="N49" s="114"/>
      <c r="O49" s="114"/>
      <c r="P49" s="114"/>
      <c r="Q49" s="114"/>
      <c r="R49" s="22">
        <v>9</v>
      </c>
      <c r="S49" s="24">
        <v>34600</v>
      </c>
      <c r="T49" s="27"/>
    </row>
    <row r="50" spans="2:20" s="3" customFormat="1" ht="2.25" hidden="1" customHeight="1" x14ac:dyDescent="0.25">
      <c r="B50" s="50"/>
      <c r="C50" s="50"/>
      <c r="D50" s="7"/>
      <c r="E50" s="112"/>
      <c r="F50" s="112"/>
      <c r="G50" s="5"/>
      <c r="H50" s="22"/>
      <c r="I50" s="22"/>
      <c r="J50" s="114"/>
      <c r="K50" s="114"/>
      <c r="L50" s="114"/>
      <c r="M50" s="114"/>
      <c r="N50" s="114"/>
      <c r="O50" s="114"/>
      <c r="P50" s="114"/>
      <c r="Q50" s="114"/>
      <c r="R50" s="22"/>
      <c r="S50" s="22"/>
      <c r="T50" s="27"/>
    </row>
    <row r="51" spans="2:20" s="19" customFormat="1" ht="66" customHeight="1" x14ac:dyDescent="0.2">
      <c r="B51" s="50"/>
      <c r="C51" s="50"/>
      <c r="D51" s="130"/>
      <c r="E51" s="99" t="s">
        <v>111</v>
      </c>
      <c r="F51" s="99"/>
      <c r="G51" s="104" t="s">
        <v>58</v>
      </c>
      <c r="H51" s="28">
        <v>100</v>
      </c>
      <c r="I51" s="45">
        <f>SUM(I52)</f>
        <v>8664</v>
      </c>
      <c r="J51" s="119"/>
      <c r="K51" s="123">
        <f>K52</f>
        <v>0</v>
      </c>
      <c r="L51" s="119"/>
      <c r="M51" s="123">
        <f>M52</f>
        <v>8500</v>
      </c>
      <c r="N51" s="119"/>
      <c r="O51" s="123">
        <f>O52</f>
        <v>9000</v>
      </c>
      <c r="P51" s="119"/>
      <c r="Q51" s="123">
        <f>Q52</f>
        <v>9500</v>
      </c>
      <c r="R51" s="28"/>
      <c r="S51" s="131">
        <f>Q51+O51+M51+K51+I51</f>
        <v>35664</v>
      </c>
      <c r="T51" s="46"/>
    </row>
    <row r="52" spans="2:20" s="3" customFormat="1" ht="60" customHeight="1" x14ac:dyDescent="0.25">
      <c r="B52" s="50"/>
      <c r="C52" s="50"/>
      <c r="D52" s="7"/>
      <c r="E52" s="112" t="s">
        <v>112</v>
      </c>
      <c r="F52" s="112"/>
      <c r="G52" s="5" t="s">
        <v>113</v>
      </c>
      <c r="H52" s="22">
        <v>4</v>
      </c>
      <c r="I52" s="47">
        <v>8664</v>
      </c>
      <c r="J52" s="125"/>
      <c r="K52" s="125">
        <v>0</v>
      </c>
      <c r="L52" s="125"/>
      <c r="M52" s="125">
        <v>8500</v>
      </c>
      <c r="N52" s="125"/>
      <c r="O52" s="125">
        <v>9000</v>
      </c>
      <c r="P52" s="125"/>
      <c r="Q52" s="125">
        <v>9500</v>
      </c>
      <c r="R52" s="22"/>
      <c r="S52" s="132">
        <f>Q52+O52+M52+I52+K52</f>
        <v>35664</v>
      </c>
      <c r="T52" s="27"/>
    </row>
    <row r="53" spans="2:20" s="3" customFormat="1" ht="50.25" customHeight="1" x14ac:dyDescent="0.25">
      <c r="B53" s="50"/>
      <c r="C53" s="50"/>
      <c r="D53" s="7"/>
      <c r="E53" s="118" t="s">
        <v>78</v>
      </c>
      <c r="F53" s="99" t="s">
        <v>319</v>
      </c>
      <c r="G53" s="104" t="s">
        <v>58</v>
      </c>
      <c r="H53" s="28">
        <v>0</v>
      </c>
      <c r="I53" s="29">
        <v>0</v>
      </c>
      <c r="J53" s="119"/>
      <c r="K53" s="123">
        <f>SUM(K54)</f>
        <v>0</v>
      </c>
      <c r="L53" s="119"/>
      <c r="M53" s="123">
        <f>SUM(M54)</f>
        <v>4500</v>
      </c>
      <c r="N53" s="119"/>
      <c r="O53" s="123">
        <f>SUM(O54)</f>
        <v>4500</v>
      </c>
      <c r="P53" s="119"/>
      <c r="Q53" s="123">
        <f>SUM(Q54)</f>
        <v>4500</v>
      </c>
      <c r="R53" s="28">
        <v>100</v>
      </c>
      <c r="S53" s="29">
        <f>Q53+O53+M53+K53+I53</f>
        <v>13500</v>
      </c>
      <c r="T53" s="105" t="s">
        <v>96</v>
      </c>
    </row>
    <row r="54" spans="2:20" s="3" customFormat="1" ht="51" customHeight="1" x14ac:dyDescent="0.25">
      <c r="B54" s="50"/>
      <c r="C54" s="50"/>
      <c r="D54" s="7"/>
      <c r="E54" s="112" t="s">
        <v>79</v>
      </c>
      <c r="F54" s="112"/>
      <c r="G54" s="5" t="s">
        <v>76</v>
      </c>
      <c r="H54" s="22">
        <v>0</v>
      </c>
      <c r="I54" s="24">
        <v>0</v>
      </c>
      <c r="J54" s="125">
        <v>0</v>
      </c>
      <c r="K54" s="125">
        <v>0</v>
      </c>
      <c r="L54" s="125"/>
      <c r="M54" s="125">
        <v>4500</v>
      </c>
      <c r="N54" s="125"/>
      <c r="O54" s="125">
        <v>4500</v>
      </c>
      <c r="P54" s="125"/>
      <c r="Q54" s="125">
        <v>4500</v>
      </c>
      <c r="R54" s="22">
        <v>2</v>
      </c>
      <c r="S54" s="24">
        <v>12800</v>
      </c>
      <c r="T54" s="27"/>
    </row>
    <row r="55" spans="2:20" s="3" customFormat="1" ht="6" customHeight="1" x14ac:dyDescent="0.25">
      <c r="B55" s="50"/>
      <c r="C55" s="50"/>
      <c r="D55" s="7"/>
      <c r="E55" s="112"/>
      <c r="F55" s="112"/>
      <c r="G55" s="5"/>
      <c r="H55" s="22"/>
      <c r="I55" s="22"/>
      <c r="J55" s="114"/>
      <c r="K55" s="114"/>
      <c r="L55" s="114"/>
      <c r="M55" s="114"/>
      <c r="N55" s="114"/>
      <c r="O55" s="114"/>
      <c r="P55" s="114"/>
      <c r="Q55" s="114"/>
      <c r="R55" s="22"/>
      <c r="S55" s="22"/>
      <c r="T55" s="27"/>
    </row>
    <row r="56" spans="2:20" s="3" customFormat="1" ht="51" customHeight="1" x14ac:dyDescent="0.25">
      <c r="B56" s="50"/>
      <c r="C56" s="50"/>
      <c r="D56" s="7"/>
      <c r="E56" s="118" t="s">
        <v>26</v>
      </c>
      <c r="F56" s="99"/>
      <c r="G56" s="104" t="s">
        <v>58</v>
      </c>
      <c r="H56" s="28">
        <v>100</v>
      </c>
      <c r="I56" s="29">
        <f>SUM(I57:I60)</f>
        <v>74896.7</v>
      </c>
      <c r="J56" s="119"/>
      <c r="K56" s="123">
        <f>SUM(K57:K60)</f>
        <v>0</v>
      </c>
      <c r="L56" s="119"/>
      <c r="M56" s="123">
        <f>SUM(M57:M60)</f>
        <v>80000</v>
      </c>
      <c r="N56" s="119"/>
      <c r="O56" s="123">
        <f>SUM(O57:O60)</f>
        <v>87500</v>
      </c>
      <c r="P56" s="119"/>
      <c r="Q56" s="123">
        <f>SUM(Q57:Q60)</f>
        <v>97500</v>
      </c>
      <c r="R56" s="28">
        <v>100</v>
      </c>
      <c r="S56" s="29">
        <f>Q56+O56+M56+K56+I56</f>
        <v>339896.7</v>
      </c>
      <c r="T56" s="105" t="s">
        <v>96</v>
      </c>
    </row>
    <row r="57" spans="2:20" s="3" customFormat="1" ht="52.5" customHeight="1" x14ac:dyDescent="0.25">
      <c r="B57" s="50"/>
      <c r="C57" s="50"/>
      <c r="D57" s="7"/>
      <c r="E57" s="112" t="s">
        <v>27</v>
      </c>
      <c r="F57" s="112"/>
      <c r="G57" s="5" t="s">
        <v>77</v>
      </c>
      <c r="H57" s="22">
        <v>13</v>
      </c>
      <c r="I57" s="24">
        <v>25196.9</v>
      </c>
      <c r="J57" s="125">
        <v>0</v>
      </c>
      <c r="K57" s="125">
        <v>0</v>
      </c>
      <c r="L57" s="125">
        <v>13</v>
      </c>
      <c r="M57" s="125">
        <v>12000</v>
      </c>
      <c r="N57" s="125">
        <v>13</v>
      </c>
      <c r="O57" s="125">
        <v>12500</v>
      </c>
      <c r="P57" s="125">
        <v>13</v>
      </c>
      <c r="Q57" s="125">
        <v>12500</v>
      </c>
      <c r="R57" s="22">
        <v>9</v>
      </c>
      <c r="S57" s="24">
        <v>9000</v>
      </c>
      <c r="T57" s="27"/>
    </row>
    <row r="58" spans="2:20" s="3" customFormat="1" ht="36.75" customHeight="1" x14ac:dyDescent="0.25">
      <c r="B58" s="50"/>
      <c r="C58" s="50"/>
      <c r="D58" s="7"/>
      <c r="E58" s="112" t="s">
        <v>28</v>
      </c>
      <c r="F58" s="112"/>
      <c r="G58" s="5" t="s">
        <v>60</v>
      </c>
      <c r="H58" s="22">
        <v>73</v>
      </c>
      <c r="I58" s="24">
        <v>38300</v>
      </c>
      <c r="J58" s="125">
        <v>0</v>
      </c>
      <c r="K58" s="125">
        <v>0</v>
      </c>
      <c r="L58" s="125">
        <v>73</v>
      </c>
      <c r="M58" s="125">
        <v>40000</v>
      </c>
      <c r="N58" s="125">
        <v>73</v>
      </c>
      <c r="O58" s="125">
        <v>45000</v>
      </c>
      <c r="P58" s="125">
        <v>73</v>
      </c>
      <c r="Q58" s="125">
        <v>50000</v>
      </c>
      <c r="R58" s="22">
        <v>75</v>
      </c>
      <c r="S58" s="24">
        <v>42000</v>
      </c>
      <c r="T58" s="27"/>
    </row>
    <row r="59" spans="2:20" s="3" customFormat="1" ht="50.25" customHeight="1" x14ac:dyDescent="0.25">
      <c r="B59" s="50"/>
      <c r="C59" s="50"/>
      <c r="D59" s="7"/>
      <c r="E59" s="112" t="s">
        <v>107</v>
      </c>
      <c r="F59" s="112"/>
      <c r="G59" s="5" t="s">
        <v>108</v>
      </c>
      <c r="H59" s="22">
        <v>2</v>
      </c>
      <c r="I59" s="24">
        <v>11399.8</v>
      </c>
      <c r="J59" s="125">
        <v>0</v>
      </c>
      <c r="K59" s="125">
        <v>0</v>
      </c>
      <c r="L59" s="125">
        <v>3</v>
      </c>
      <c r="M59" s="125">
        <v>28000</v>
      </c>
      <c r="N59" s="125">
        <v>3</v>
      </c>
      <c r="O59" s="125">
        <v>30000</v>
      </c>
      <c r="P59" s="125">
        <v>5</v>
      </c>
      <c r="Q59" s="114">
        <v>35000</v>
      </c>
      <c r="R59" s="22"/>
      <c r="S59" s="24">
        <f>Q59+O59+M59+K59+I59</f>
        <v>104399.8</v>
      </c>
      <c r="T59" s="27"/>
    </row>
    <row r="60" spans="2:20" s="3" customFormat="1" ht="39" customHeight="1" x14ac:dyDescent="0.25">
      <c r="B60" s="50"/>
      <c r="C60" s="50"/>
      <c r="D60" s="7"/>
      <c r="E60" s="112" t="s">
        <v>29</v>
      </c>
      <c r="F60" s="99"/>
      <c r="G60" s="5" t="s">
        <v>76</v>
      </c>
      <c r="H60" s="47">
        <v>0</v>
      </c>
      <c r="I60" s="47">
        <v>0</v>
      </c>
      <c r="J60" s="125">
        <v>0</v>
      </c>
      <c r="K60" s="125">
        <v>0</v>
      </c>
      <c r="L60" s="125">
        <v>0</v>
      </c>
      <c r="M60" s="125">
        <v>0</v>
      </c>
      <c r="N60" s="125">
        <v>0</v>
      </c>
      <c r="O60" s="125">
        <v>0</v>
      </c>
      <c r="P60" s="125">
        <v>0</v>
      </c>
      <c r="Q60" s="125">
        <v>0</v>
      </c>
      <c r="R60" s="22">
        <v>4</v>
      </c>
      <c r="S60" s="24">
        <v>40000</v>
      </c>
      <c r="T60" s="27"/>
    </row>
    <row r="61" spans="2:20" s="3" customFormat="1" ht="5.25" customHeight="1" x14ac:dyDescent="0.25">
      <c r="B61" s="50"/>
      <c r="C61" s="50"/>
      <c r="D61" s="7"/>
      <c r="E61" s="112"/>
      <c r="F61" s="112"/>
      <c r="G61" s="5"/>
      <c r="H61" s="22"/>
      <c r="I61" s="22"/>
      <c r="J61" s="114"/>
      <c r="K61" s="114"/>
      <c r="L61" s="114"/>
      <c r="M61" s="114"/>
      <c r="N61" s="114"/>
      <c r="O61" s="114"/>
      <c r="P61" s="114"/>
      <c r="Q61" s="114"/>
      <c r="R61" s="22"/>
      <c r="S61" s="22"/>
      <c r="T61" s="27"/>
    </row>
    <row r="62" spans="2:20" s="3" customFormat="1" ht="84" customHeight="1" x14ac:dyDescent="0.25">
      <c r="B62" s="50"/>
      <c r="C62" s="50"/>
      <c r="D62" s="7"/>
      <c r="E62" s="118" t="s">
        <v>80</v>
      </c>
      <c r="F62" s="99"/>
      <c r="G62" s="104" t="s">
        <v>58</v>
      </c>
      <c r="H62" s="28">
        <v>100</v>
      </c>
      <c r="I62" s="29">
        <f>SUM(I63:I64)</f>
        <v>16050</v>
      </c>
      <c r="J62" s="119"/>
      <c r="K62" s="123">
        <f>SUM(K63:K64)</f>
        <v>0</v>
      </c>
      <c r="L62" s="119"/>
      <c r="M62" s="123">
        <f>SUM(M63:M64)</f>
        <v>19000</v>
      </c>
      <c r="N62" s="119"/>
      <c r="O62" s="123">
        <f>SUM(O63:O64)</f>
        <v>21000</v>
      </c>
      <c r="P62" s="119"/>
      <c r="Q62" s="123">
        <f>SUM(Q63:Q64)</f>
        <v>20000</v>
      </c>
      <c r="R62" s="28">
        <v>100</v>
      </c>
      <c r="S62" s="29">
        <f>Q62+O62+M62+K62+I62</f>
        <v>76050</v>
      </c>
      <c r="T62" s="105" t="s">
        <v>96</v>
      </c>
    </row>
    <row r="63" spans="2:20" s="3" customFormat="1" ht="99.75" customHeight="1" x14ac:dyDescent="0.25">
      <c r="B63" s="50"/>
      <c r="C63" s="50"/>
      <c r="D63" s="7"/>
      <c r="E63" s="112" t="s">
        <v>110</v>
      </c>
      <c r="F63" s="112"/>
      <c r="G63" s="5" t="s">
        <v>76</v>
      </c>
      <c r="H63" s="22">
        <v>1</v>
      </c>
      <c r="I63" s="24">
        <v>5020</v>
      </c>
      <c r="J63" s="125">
        <v>0</v>
      </c>
      <c r="K63" s="125">
        <v>0</v>
      </c>
      <c r="L63" s="125">
        <v>2</v>
      </c>
      <c r="M63" s="125">
        <v>7000</v>
      </c>
      <c r="N63" s="125">
        <v>2</v>
      </c>
      <c r="O63" s="125">
        <v>7000</v>
      </c>
      <c r="P63" s="125">
        <v>2</v>
      </c>
      <c r="Q63" s="125">
        <v>7000</v>
      </c>
      <c r="R63" s="22"/>
      <c r="S63" s="24">
        <f>Q63+O63+M63+K63+I63</f>
        <v>26020</v>
      </c>
      <c r="T63" s="37"/>
    </row>
    <row r="64" spans="2:20" s="3" customFormat="1" ht="27" customHeight="1" x14ac:dyDescent="0.25">
      <c r="B64" s="50"/>
      <c r="C64" s="50"/>
      <c r="D64" s="7"/>
      <c r="E64" s="112" t="s">
        <v>81</v>
      </c>
      <c r="F64" s="112"/>
      <c r="G64" s="5" t="s">
        <v>76</v>
      </c>
      <c r="H64" s="22">
        <v>13</v>
      </c>
      <c r="I64" s="24">
        <v>11030</v>
      </c>
      <c r="J64" s="125">
        <v>0</v>
      </c>
      <c r="K64" s="125">
        <v>0</v>
      </c>
      <c r="L64" s="125">
        <v>13</v>
      </c>
      <c r="M64" s="125">
        <v>12000</v>
      </c>
      <c r="N64" s="125">
        <v>13</v>
      </c>
      <c r="O64" s="125">
        <v>14000</v>
      </c>
      <c r="P64" s="125">
        <v>13</v>
      </c>
      <c r="Q64" s="125">
        <v>13000</v>
      </c>
      <c r="R64" s="22">
        <v>12</v>
      </c>
      <c r="S64" s="24">
        <v>10000</v>
      </c>
      <c r="T64" s="27"/>
    </row>
    <row r="65" spans="2:20" s="3" customFormat="1" ht="5.25" customHeight="1" x14ac:dyDescent="0.25">
      <c r="B65" s="50"/>
      <c r="C65" s="50"/>
      <c r="D65" s="7"/>
      <c r="E65" s="112"/>
      <c r="F65" s="112"/>
      <c r="G65" s="5"/>
      <c r="H65" s="22"/>
      <c r="I65" s="22"/>
      <c r="J65" s="114"/>
      <c r="K65" s="114"/>
      <c r="L65" s="114"/>
      <c r="M65" s="114"/>
      <c r="N65" s="114"/>
      <c r="O65" s="114"/>
      <c r="P65" s="114"/>
      <c r="Q65" s="114"/>
      <c r="R65" s="22"/>
      <c r="S65" s="22"/>
      <c r="T65" s="27"/>
    </row>
    <row r="66" spans="2:20" s="3" customFormat="1" ht="83.25" customHeight="1" x14ac:dyDescent="0.25">
      <c r="B66" s="50"/>
      <c r="C66" s="50"/>
      <c r="D66" s="7"/>
      <c r="E66" s="118" t="s">
        <v>30</v>
      </c>
      <c r="F66" s="112"/>
      <c r="G66" s="104" t="s">
        <v>58</v>
      </c>
      <c r="H66" s="28">
        <v>100</v>
      </c>
      <c r="I66" s="29">
        <f>SUM(I67:I69)</f>
        <v>32441.3</v>
      </c>
      <c r="J66" s="119"/>
      <c r="K66" s="123">
        <f>SUM(K67:K69)</f>
        <v>0</v>
      </c>
      <c r="L66" s="119"/>
      <c r="M66" s="123">
        <f>SUM(M67:M69)</f>
        <v>33525</v>
      </c>
      <c r="N66" s="119"/>
      <c r="O66" s="123">
        <f>SUM(O67:O69)</f>
        <v>33525</v>
      </c>
      <c r="P66" s="119"/>
      <c r="Q66" s="133">
        <f>SUM(Q67:Q69)</f>
        <v>33525</v>
      </c>
      <c r="R66" s="28">
        <v>100</v>
      </c>
      <c r="S66" s="29">
        <f>Q66+O66+M66+K66+I66</f>
        <v>133016.29999999999</v>
      </c>
      <c r="T66" s="105" t="s">
        <v>96</v>
      </c>
    </row>
    <row r="67" spans="2:20" s="3" customFormat="1" ht="55.5" customHeight="1" x14ac:dyDescent="0.25">
      <c r="B67" s="50"/>
      <c r="C67" s="50"/>
      <c r="D67" s="7"/>
      <c r="E67" s="112" t="s">
        <v>31</v>
      </c>
      <c r="F67" s="112"/>
      <c r="G67" s="5" t="s">
        <v>76</v>
      </c>
      <c r="H67" s="22">
        <v>13</v>
      </c>
      <c r="I67" s="24">
        <v>8463</v>
      </c>
      <c r="J67" s="125"/>
      <c r="K67" s="125">
        <v>0</v>
      </c>
      <c r="L67" s="125">
        <v>13</v>
      </c>
      <c r="M67" s="125">
        <v>9000</v>
      </c>
      <c r="N67" s="125">
        <v>13</v>
      </c>
      <c r="O67" s="125">
        <v>9000</v>
      </c>
      <c r="P67" s="125">
        <v>13</v>
      </c>
      <c r="Q67" s="114">
        <v>9000</v>
      </c>
      <c r="R67" s="22">
        <v>1</v>
      </c>
      <c r="S67" s="24">
        <v>10000</v>
      </c>
      <c r="T67" s="27"/>
    </row>
    <row r="68" spans="2:20" s="3" customFormat="1" ht="38.25" customHeight="1" x14ac:dyDescent="0.25">
      <c r="B68" s="50"/>
      <c r="C68" s="50"/>
      <c r="D68" s="7"/>
      <c r="E68" s="112" t="s">
        <v>32</v>
      </c>
      <c r="F68" s="112"/>
      <c r="G68" s="5" t="s">
        <v>77</v>
      </c>
      <c r="H68" s="22">
        <v>13</v>
      </c>
      <c r="I68" s="24">
        <v>15525</v>
      </c>
      <c r="J68" s="114">
        <v>0</v>
      </c>
      <c r="K68" s="115">
        <v>0</v>
      </c>
      <c r="L68" s="114">
        <v>13</v>
      </c>
      <c r="M68" s="115">
        <v>15525</v>
      </c>
      <c r="N68" s="114">
        <v>13</v>
      </c>
      <c r="O68" s="115">
        <v>15525</v>
      </c>
      <c r="P68" s="114">
        <v>13</v>
      </c>
      <c r="Q68" s="115">
        <v>15525</v>
      </c>
      <c r="R68" s="22"/>
      <c r="S68" s="24">
        <f>Q68+O68+M68+K68+I68</f>
        <v>62100</v>
      </c>
      <c r="T68" s="27"/>
    </row>
    <row r="69" spans="2:20" s="3" customFormat="1" ht="66" customHeight="1" x14ac:dyDescent="0.25">
      <c r="B69" s="50"/>
      <c r="C69" s="50"/>
      <c r="D69" s="7"/>
      <c r="E69" s="112" t="s">
        <v>82</v>
      </c>
      <c r="F69" s="112"/>
      <c r="G69" s="5" t="s">
        <v>76</v>
      </c>
      <c r="H69" s="22">
        <v>1</v>
      </c>
      <c r="I69" s="24">
        <v>8453.2999999999993</v>
      </c>
      <c r="J69" s="125">
        <v>0</v>
      </c>
      <c r="K69" s="125">
        <v>0</v>
      </c>
      <c r="L69" s="125">
        <v>1</v>
      </c>
      <c r="M69" s="125">
        <v>9000</v>
      </c>
      <c r="N69" s="125">
        <v>1</v>
      </c>
      <c r="O69" s="125">
        <v>9000</v>
      </c>
      <c r="P69" s="125">
        <v>1</v>
      </c>
      <c r="Q69" s="125">
        <v>9000</v>
      </c>
      <c r="R69" s="22">
        <v>6</v>
      </c>
      <c r="S69" s="24">
        <v>6000</v>
      </c>
      <c r="T69" s="27"/>
    </row>
    <row r="70" spans="2:20" s="3" customFormat="1" ht="7.5" customHeight="1" x14ac:dyDescent="0.25">
      <c r="B70" s="50"/>
      <c r="C70" s="50"/>
      <c r="D70" s="7"/>
      <c r="E70" s="112"/>
      <c r="F70" s="112"/>
      <c r="G70" s="5"/>
      <c r="H70" s="22"/>
      <c r="I70" s="22"/>
      <c r="J70" s="114"/>
      <c r="K70" s="114"/>
      <c r="L70" s="114"/>
      <c r="M70" s="114"/>
      <c r="N70" s="114"/>
      <c r="O70" s="114"/>
      <c r="P70" s="114"/>
      <c r="Q70" s="114"/>
      <c r="R70" s="22"/>
      <c r="S70" s="22"/>
      <c r="T70" s="27"/>
    </row>
    <row r="71" spans="2:20" s="3" customFormat="1" ht="70.5" customHeight="1" x14ac:dyDescent="0.25">
      <c r="B71" s="50"/>
      <c r="C71" s="50"/>
      <c r="D71" s="7"/>
      <c r="E71" s="118" t="s">
        <v>33</v>
      </c>
      <c r="F71" s="99"/>
      <c r="G71" s="104" t="s">
        <v>58</v>
      </c>
      <c r="H71" s="28">
        <v>100</v>
      </c>
      <c r="I71" s="29">
        <f>SUM(I72:I75)</f>
        <v>14733.5</v>
      </c>
      <c r="J71" s="119"/>
      <c r="K71" s="123">
        <f>K72+K73+K74+K75</f>
        <v>0</v>
      </c>
      <c r="L71" s="119"/>
      <c r="M71" s="123">
        <f>SUM(M72:M75)</f>
        <v>15000</v>
      </c>
      <c r="N71" s="119"/>
      <c r="O71" s="123">
        <f>SUM(O72:O75)</f>
        <v>15000</v>
      </c>
      <c r="P71" s="119"/>
      <c r="Q71" s="123">
        <f>SUM(Q72:Q75)</f>
        <v>15000</v>
      </c>
      <c r="R71" s="28">
        <v>100</v>
      </c>
      <c r="S71" s="29">
        <f>Q71+O71+M71+K71+I71</f>
        <v>59733.5</v>
      </c>
      <c r="T71" s="105" t="s">
        <v>96</v>
      </c>
    </row>
    <row r="72" spans="2:20" s="3" customFormat="1" ht="62.25" customHeight="1" x14ac:dyDescent="0.25">
      <c r="B72" s="50"/>
      <c r="C72" s="50"/>
      <c r="D72" s="7"/>
      <c r="E72" s="112" t="s">
        <v>34</v>
      </c>
      <c r="F72" s="112"/>
      <c r="G72" s="5" t="s">
        <v>77</v>
      </c>
      <c r="H72" s="22">
        <v>13</v>
      </c>
      <c r="I72" s="24">
        <v>4174.3999999999996</v>
      </c>
      <c r="J72" s="125">
        <v>0</v>
      </c>
      <c r="K72" s="125">
        <v>0</v>
      </c>
      <c r="L72" s="125">
        <v>13</v>
      </c>
      <c r="M72" s="125">
        <v>5000</v>
      </c>
      <c r="N72" s="125">
        <v>13</v>
      </c>
      <c r="O72" s="125">
        <v>5000</v>
      </c>
      <c r="P72" s="125">
        <v>13</v>
      </c>
      <c r="Q72" s="125">
        <v>5000</v>
      </c>
      <c r="R72" s="22">
        <v>9</v>
      </c>
      <c r="S72" s="24">
        <v>10540</v>
      </c>
      <c r="T72" s="27"/>
    </row>
    <row r="73" spans="2:20" s="3" customFormat="1" ht="39" customHeight="1" x14ac:dyDescent="0.25">
      <c r="B73" s="50"/>
      <c r="C73" s="50"/>
      <c r="D73" s="7"/>
      <c r="E73" s="112" t="s">
        <v>35</v>
      </c>
      <c r="F73" s="99"/>
      <c r="G73" s="5" t="s">
        <v>77</v>
      </c>
      <c r="H73" s="22">
        <v>9</v>
      </c>
      <c r="I73" s="24">
        <v>3179.5</v>
      </c>
      <c r="J73" s="125">
        <v>0</v>
      </c>
      <c r="K73" s="125">
        <v>0</v>
      </c>
      <c r="L73" s="125" t="s">
        <v>115</v>
      </c>
      <c r="M73" s="125" t="s">
        <v>115</v>
      </c>
      <c r="N73" s="114" t="s">
        <v>115</v>
      </c>
      <c r="O73" s="114" t="s">
        <v>115</v>
      </c>
      <c r="P73" s="114" t="s">
        <v>115</v>
      </c>
      <c r="Q73" s="114">
        <v>0</v>
      </c>
      <c r="R73" s="22">
        <v>8</v>
      </c>
      <c r="S73" s="24">
        <v>8000</v>
      </c>
      <c r="T73" s="27"/>
    </row>
    <row r="74" spans="2:20" s="3" customFormat="1" ht="26.25" customHeight="1" x14ac:dyDescent="0.25">
      <c r="B74" s="50"/>
      <c r="C74" s="50"/>
      <c r="D74" s="7"/>
      <c r="E74" s="112" t="s">
        <v>109</v>
      </c>
      <c r="F74" s="99"/>
      <c r="G74" s="5" t="s">
        <v>77</v>
      </c>
      <c r="H74" s="22">
        <v>13</v>
      </c>
      <c r="I74" s="24">
        <v>4212.6000000000004</v>
      </c>
      <c r="J74" s="125">
        <v>0</v>
      </c>
      <c r="K74" s="125">
        <v>0</v>
      </c>
      <c r="L74" s="125">
        <v>13</v>
      </c>
      <c r="M74" s="125">
        <v>5000</v>
      </c>
      <c r="N74" s="125">
        <v>13</v>
      </c>
      <c r="O74" s="125">
        <v>5000</v>
      </c>
      <c r="P74" s="125">
        <v>13</v>
      </c>
      <c r="Q74" s="125">
        <v>5000</v>
      </c>
      <c r="R74" s="132">
        <f>P74+N74+L74+J74+H74</f>
        <v>52</v>
      </c>
      <c r="S74" s="24">
        <f>Q74+O74+M74+K74+I74</f>
        <v>19212.599999999999</v>
      </c>
      <c r="T74" s="27"/>
    </row>
    <row r="75" spans="2:20" s="3" customFormat="1" ht="78" customHeight="1" x14ac:dyDescent="0.25">
      <c r="B75" s="50"/>
      <c r="C75" s="50"/>
      <c r="D75" s="7"/>
      <c r="E75" s="112" t="s">
        <v>83</v>
      </c>
      <c r="F75" s="112"/>
      <c r="G75" s="5" t="s">
        <v>98</v>
      </c>
      <c r="H75" s="22">
        <v>13</v>
      </c>
      <c r="I75" s="24">
        <v>3167</v>
      </c>
      <c r="J75" s="125">
        <v>0</v>
      </c>
      <c r="K75" s="125">
        <v>0</v>
      </c>
      <c r="L75" s="125">
        <v>13</v>
      </c>
      <c r="M75" s="125">
        <v>5000</v>
      </c>
      <c r="N75" s="125">
        <v>13</v>
      </c>
      <c r="O75" s="125">
        <v>5000</v>
      </c>
      <c r="P75" s="125">
        <v>13</v>
      </c>
      <c r="Q75" s="125">
        <v>5000</v>
      </c>
      <c r="R75" s="22">
        <v>2</v>
      </c>
      <c r="S75" s="24">
        <v>5000</v>
      </c>
      <c r="T75" s="27"/>
    </row>
    <row r="76" spans="2:20" s="3" customFormat="1" ht="5.25" customHeight="1" x14ac:dyDescent="0.25">
      <c r="B76" s="50"/>
      <c r="C76" s="50"/>
      <c r="D76" s="7"/>
      <c r="E76" s="112"/>
      <c r="F76" s="112"/>
      <c r="G76" s="5"/>
      <c r="H76" s="22"/>
      <c r="I76" s="22"/>
      <c r="J76" s="114"/>
      <c r="K76" s="114"/>
      <c r="L76" s="114"/>
      <c r="M76" s="114"/>
      <c r="N76" s="114"/>
      <c r="O76" s="114"/>
      <c r="P76" s="114"/>
      <c r="Q76" s="114"/>
      <c r="R76" s="22"/>
      <c r="S76" s="22"/>
      <c r="T76" s="27"/>
    </row>
    <row r="77" spans="2:20" s="19" customFormat="1" ht="71.25" customHeight="1" x14ac:dyDescent="0.2">
      <c r="B77" s="134"/>
      <c r="C77" s="134"/>
      <c r="D77" s="130"/>
      <c r="E77" s="99" t="s">
        <v>84</v>
      </c>
      <c r="F77" s="99"/>
      <c r="G77" s="104" t="s">
        <v>58</v>
      </c>
      <c r="H77" s="28"/>
      <c r="I77" s="29">
        <f>I78+I79</f>
        <v>0</v>
      </c>
      <c r="J77" s="119"/>
      <c r="K77" s="119">
        <f>K78+K79</f>
        <v>0</v>
      </c>
      <c r="L77" s="119"/>
      <c r="M77" s="119">
        <v>0</v>
      </c>
      <c r="N77" s="119"/>
      <c r="O77" s="119">
        <v>0</v>
      </c>
      <c r="P77" s="119"/>
      <c r="Q77" s="119">
        <v>0</v>
      </c>
      <c r="R77" s="28">
        <v>100</v>
      </c>
      <c r="S77" s="29">
        <v>40000</v>
      </c>
      <c r="T77" s="105" t="s">
        <v>96</v>
      </c>
    </row>
    <row r="78" spans="2:20" s="3" customFormat="1" ht="42.75" customHeight="1" x14ac:dyDescent="0.25">
      <c r="B78" s="50"/>
      <c r="C78" s="50"/>
      <c r="D78" s="7"/>
      <c r="E78" s="127" t="s">
        <v>32</v>
      </c>
      <c r="F78" s="112"/>
      <c r="G78" s="5" t="s">
        <v>77</v>
      </c>
      <c r="H78" s="22"/>
      <c r="I78" s="24">
        <v>0</v>
      </c>
      <c r="J78" s="114"/>
      <c r="K78" s="114">
        <v>0</v>
      </c>
      <c r="L78" s="114"/>
      <c r="M78" s="114">
        <v>0</v>
      </c>
      <c r="N78" s="114"/>
      <c r="O78" s="114">
        <v>0</v>
      </c>
      <c r="P78" s="114"/>
      <c r="Q78" s="114">
        <v>0</v>
      </c>
      <c r="R78" s="22">
        <v>9</v>
      </c>
      <c r="S78" s="24">
        <v>30000</v>
      </c>
      <c r="T78" s="27"/>
    </row>
    <row r="79" spans="2:20" s="3" customFormat="1" ht="75" customHeight="1" x14ac:dyDescent="0.25">
      <c r="B79" s="50"/>
      <c r="C79" s="50"/>
      <c r="D79" s="7"/>
      <c r="E79" s="127" t="s">
        <v>85</v>
      </c>
      <c r="F79" s="112"/>
      <c r="G79" s="5" t="s">
        <v>77</v>
      </c>
      <c r="H79" s="22"/>
      <c r="I79" s="24">
        <v>0</v>
      </c>
      <c r="J79" s="114"/>
      <c r="K79" s="114">
        <v>0</v>
      </c>
      <c r="L79" s="114"/>
      <c r="M79" s="114">
        <v>0</v>
      </c>
      <c r="N79" s="114"/>
      <c r="O79" s="114">
        <v>0</v>
      </c>
      <c r="P79" s="114"/>
      <c r="Q79" s="114">
        <v>0</v>
      </c>
      <c r="R79" s="22">
        <v>9</v>
      </c>
      <c r="S79" s="24">
        <v>10000</v>
      </c>
      <c r="T79" s="27"/>
    </row>
    <row r="80" spans="2:20" s="3" customFormat="1" ht="6" customHeight="1" x14ac:dyDescent="0.25">
      <c r="B80" s="50"/>
      <c r="C80" s="50"/>
      <c r="D80" s="7"/>
      <c r="E80" s="127"/>
      <c r="F80" s="112"/>
      <c r="G80" s="5"/>
      <c r="H80" s="22"/>
      <c r="I80" s="24"/>
      <c r="J80" s="114"/>
      <c r="K80" s="114"/>
      <c r="L80" s="114"/>
      <c r="M80" s="114"/>
      <c r="N80" s="114"/>
      <c r="O80" s="114"/>
      <c r="P80" s="114"/>
      <c r="Q80" s="114"/>
      <c r="R80" s="22"/>
      <c r="S80" s="24"/>
      <c r="T80" s="27"/>
    </row>
    <row r="81" spans="2:20" s="3" customFormat="1" ht="60.75" customHeight="1" x14ac:dyDescent="0.25">
      <c r="B81" s="50"/>
      <c r="C81" s="50"/>
      <c r="D81" s="7"/>
      <c r="E81" s="99" t="s">
        <v>320</v>
      </c>
      <c r="F81" s="99"/>
      <c r="G81" s="104"/>
      <c r="H81" s="28">
        <v>100</v>
      </c>
      <c r="I81" s="29">
        <f>I82</f>
        <v>0</v>
      </c>
      <c r="J81" s="119"/>
      <c r="K81" s="123">
        <f>K82</f>
        <v>42700</v>
      </c>
      <c r="L81" s="119"/>
      <c r="M81" s="133">
        <f>M82</f>
        <v>40000</v>
      </c>
      <c r="N81" s="119"/>
      <c r="O81" s="133">
        <f>O82</f>
        <v>345000</v>
      </c>
      <c r="P81" s="119"/>
      <c r="Q81" s="133">
        <f>Q82</f>
        <v>345000</v>
      </c>
      <c r="R81" s="28"/>
      <c r="S81" s="29">
        <f>S82</f>
        <v>772700</v>
      </c>
      <c r="T81" s="105" t="s">
        <v>96</v>
      </c>
    </row>
    <row r="82" spans="2:20" s="3" customFormat="1" ht="52.5" customHeight="1" x14ac:dyDescent="0.25">
      <c r="B82" s="50"/>
      <c r="C82" s="50"/>
      <c r="D82" s="7"/>
      <c r="E82" s="127" t="s">
        <v>321</v>
      </c>
      <c r="F82" s="112" t="s">
        <v>322</v>
      </c>
      <c r="G82" s="5" t="s">
        <v>312</v>
      </c>
      <c r="H82" s="22">
        <v>0</v>
      </c>
      <c r="I82" s="24">
        <v>0</v>
      </c>
      <c r="J82" s="114">
        <v>13</v>
      </c>
      <c r="K82" s="125">
        <v>42700</v>
      </c>
      <c r="L82" s="114">
        <v>13</v>
      </c>
      <c r="M82" s="125">
        <v>40000</v>
      </c>
      <c r="N82" s="114">
        <v>13</v>
      </c>
      <c r="O82" s="125">
        <v>345000</v>
      </c>
      <c r="P82" s="114">
        <v>13</v>
      </c>
      <c r="Q82" s="125">
        <v>345000</v>
      </c>
      <c r="R82" s="22">
        <f t="shared" ref="R82" si="9">P82+N82+L82+J82+H82</f>
        <v>52</v>
      </c>
      <c r="S82" s="47">
        <f>Q82+O82+M82+K82+I82</f>
        <v>772700</v>
      </c>
      <c r="T82" s="27"/>
    </row>
    <row r="83" spans="2:20" s="3" customFormat="1" ht="49.5" customHeight="1" x14ac:dyDescent="0.25">
      <c r="B83" s="50"/>
      <c r="C83" s="50"/>
      <c r="D83" s="7"/>
      <c r="E83" s="118" t="s">
        <v>323</v>
      </c>
      <c r="F83" s="130"/>
      <c r="G83" s="130"/>
      <c r="H83" s="46">
        <v>100</v>
      </c>
      <c r="I83" s="117">
        <f t="shared" ref="I83:S83" si="10">I84+I85+I86+I87</f>
        <v>74897</v>
      </c>
      <c r="J83" s="135">
        <f t="shared" si="10"/>
        <v>104</v>
      </c>
      <c r="K83" s="136">
        <f t="shared" si="10"/>
        <v>150759</v>
      </c>
      <c r="L83" s="135">
        <f t="shared" si="10"/>
        <v>104</v>
      </c>
      <c r="M83" s="136">
        <f t="shared" si="10"/>
        <v>135000</v>
      </c>
      <c r="N83" s="135">
        <f t="shared" si="10"/>
        <v>106</v>
      </c>
      <c r="O83" s="136">
        <f t="shared" si="10"/>
        <v>160000</v>
      </c>
      <c r="P83" s="135">
        <f t="shared" si="10"/>
        <v>105</v>
      </c>
      <c r="Q83" s="136">
        <f t="shared" si="10"/>
        <v>154999</v>
      </c>
      <c r="R83" s="137">
        <f t="shared" si="10"/>
        <v>520</v>
      </c>
      <c r="S83" s="137">
        <f t="shared" si="10"/>
        <v>675655</v>
      </c>
      <c r="T83" s="105" t="s">
        <v>96</v>
      </c>
    </row>
    <row r="84" spans="2:20" s="3" customFormat="1" ht="26.25" customHeight="1" x14ac:dyDescent="0.25">
      <c r="B84" s="50"/>
      <c r="C84" s="50"/>
      <c r="D84" s="7"/>
      <c r="E84" s="127"/>
      <c r="F84" s="112" t="s">
        <v>324</v>
      </c>
      <c r="G84" s="5" t="s">
        <v>98</v>
      </c>
      <c r="H84" s="22">
        <v>13</v>
      </c>
      <c r="I84" s="24">
        <v>25197</v>
      </c>
      <c r="J84" s="114">
        <v>13</v>
      </c>
      <c r="K84" s="125">
        <v>25196</v>
      </c>
      <c r="L84" s="114">
        <v>13</v>
      </c>
      <c r="M84" s="125">
        <v>16500</v>
      </c>
      <c r="N84" s="114">
        <v>13</v>
      </c>
      <c r="O84" s="125">
        <v>27000</v>
      </c>
      <c r="P84" s="114">
        <v>13</v>
      </c>
      <c r="Q84" s="125">
        <v>25196</v>
      </c>
      <c r="R84" s="22">
        <f t="shared" ref="R84:S87" si="11">P84+N84+L84+J84+H84</f>
        <v>65</v>
      </c>
      <c r="S84" s="47">
        <f t="shared" si="11"/>
        <v>119089</v>
      </c>
      <c r="T84" s="27"/>
    </row>
    <row r="85" spans="2:20" s="3" customFormat="1" ht="17.25" customHeight="1" x14ac:dyDescent="0.25">
      <c r="B85" s="50"/>
      <c r="C85" s="50"/>
      <c r="D85" s="7"/>
      <c r="E85" s="127"/>
      <c r="F85" s="112" t="s">
        <v>325</v>
      </c>
      <c r="G85" s="5" t="s">
        <v>312</v>
      </c>
      <c r="H85" s="22">
        <v>73</v>
      </c>
      <c r="I85" s="24">
        <v>38300</v>
      </c>
      <c r="J85" s="114">
        <v>73</v>
      </c>
      <c r="K85" s="125">
        <v>48300</v>
      </c>
      <c r="L85" s="114">
        <v>73</v>
      </c>
      <c r="M85" s="125">
        <v>48300</v>
      </c>
      <c r="N85" s="114">
        <v>73</v>
      </c>
      <c r="O85" s="125">
        <v>48500</v>
      </c>
      <c r="P85" s="114">
        <v>73</v>
      </c>
      <c r="Q85" s="125">
        <v>48500</v>
      </c>
      <c r="R85" s="132">
        <f t="shared" si="11"/>
        <v>365</v>
      </c>
      <c r="S85" s="47">
        <f t="shared" si="11"/>
        <v>231900</v>
      </c>
      <c r="T85" s="27"/>
    </row>
    <row r="86" spans="2:20" s="3" customFormat="1" ht="39" customHeight="1" x14ac:dyDescent="0.25">
      <c r="B86" s="50"/>
      <c r="C86" s="50"/>
      <c r="D86" s="7"/>
      <c r="E86" s="127"/>
      <c r="F86" s="112" t="s">
        <v>326</v>
      </c>
      <c r="G86" s="5" t="s">
        <v>108</v>
      </c>
      <c r="H86" s="22">
        <v>2</v>
      </c>
      <c r="I86" s="24">
        <v>11400</v>
      </c>
      <c r="J86" s="114">
        <v>5</v>
      </c>
      <c r="K86" s="125">
        <v>55000</v>
      </c>
      <c r="L86" s="114">
        <v>5</v>
      </c>
      <c r="M86" s="125">
        <v>50700</v>
      </c>
      <c r="N86" s="114">
        <v>7</v>
      </c>
      <c r="O86" s="125">
        <v>58500</v>
      </c>
      <c r="P86" s="114">
        <v>6</v>
      </c>
      <c r="Q86" s="125">
        <v>55303</v>
      </c>
      <c r="R86" s="22">
        <f t="shared" si="11"/>
        <v>25</v>
      </c>
      <c r="S86" s="47">
        <f t="shared" si="11"/>
        <v>230903</v>
      </c>
      <c r="T86" s="27"/>
    </row>
    <row r="87" spans="2:20" s="3" customFormat="1" ht="30" customHeight="1" x14ac:dyDescent="0.25">
      <c r="B87" s="50"/>
      <c r="C87" s="50"/>
      <c r="D87" s="7"/>
      <c r="F87" s="112" t="s">
        <v>327</v>
      </c>
      <c r="G87" s="5" t="s">
        <v>108</v>
      </c>
      <c r="H87" s="22">
        <v>13</v>
      </c>
      <c r="I87" s="24">
        <v>0</v>
      </c>
      <c r="J87" s="114">
        <v>13</v>
      </c>
      <c r="K87" s="125">
        <v>22263</v>
      </c>
      <c r="L87" s="114">
        <v>13</v>
      </c>
      <c r="M87" s="125">
        <v>19500</v>
      </c>
      <c r="N87" s="114">
        <v>13</v>
      </c>
      <c r="O87" s="125">
        <v>26000</v>
      </c>
      <c r="P87" s="114">
        <v>13</v>
      </c>
      <c r="Q87" s="125">
        <v>26000</v>
      </c>
      <c r="R87" s="22">
        <f t="shared" si="11"/>
        <v>65</v>
      </c>
      <c r="S87" s="47">
        <f t="shared" si="11"/>
        <v>93763</v>
      </c>
      <c r="T87" s="27"/>
    </row>
    <row r="88" spans="2:20" s="3" customFormat="1" ht="57.75" customHeight="1" x14ac:dyDescent="0.25">
      <c r="B88" s="50"/>
      <c r="C88" s="50"/>
      <c r="D88" s="7"/>
      <c r="E88" s="118" t="s">
        <v>328</v>
      </c>
      <c r="F88" s="99"/>
      <c r="G88" s="104" t="s">
        <v>58</v>
      </c>
      <c r="H88" s="28">
        <v>100</v>
      </c>
      <c r="I88" s="29">
        <f t="shared" ref="I88:S88" si="12">I89+I90+I91</f>
        <v>35008</v>
      </c>
      <c r="J88" s="119">
        <f t="shared" si="12"/>
        <v>27</v>
      </c>
      <c r="K88" s="133">
        <f t="shared" si="12"/>
        <v>50440</v>
      </c>
      <c r="L88" s="119">
        <f t="shared" si="12"/>
        <v>27</v>
      </c>
      <c r="M88" s="133">
        <f t="shared" si="12"/>
        <v>60000</v>
      </c>
      <c r="N88" s="119">
        <f t="shared" si="12"/>
        <v>27</v>
      </c>
      <c r="O88" s="133">
        <f t="shared" si="12"/>
        <v>60000</v>
      </c>
      <c r="P88" s="119">
        <f t="shared" si="12"/>
        <v>27</v>
      </c>
      <c r="Q88" s="133">
        <f t="shared" si="12"/>
        <v>65000</v>
      </c>
      <c r="R88" s="28">
        <f t="shared" si="12"/>
        <v>135</v>
      </c>
      <c r="S88" s="45">
        <f t="shared" si="12"/>
        <v>270448</v>
      </c>
      <c r="T88" s="105" t="s">
        <v>96</v>
      </c>
    </row>
    <row r="89" spans="2:20" s="3" customFormat="1" ht="26.25" customHeight="1" x14ac:dyDescent="0.25">
      <c r="B89" s="50"/>
      <c r="C89" s="50"/>
      <c r="D89" s="7"/>
      <c r="E89" s="127"/>
      <c r="F89" s="112" t="s">
        <v>329</v>
      </c>
      <c r="G89" s="5" t="s">
        <v>76</v>
      </c>
      <c r="H89" s="22">
        <v>13</v>
      </c>
      <c r="I89" s="24">
        <v>11030</v>
      </c>
      <c r="J89" s="114">
        <v>13</v>
      </c>
      <c r="K89" s="125">
        <v>15000</v>
      </c>
      <c r="L89" s="114">
        <v>13</v>
      </c>
      <c r="M89" s="125">
        <v>15000</v>
      </c>
      <c r="N89" s="114">
        <v>13</v>
      </c>
      <c r="O89" s="125">
        <v>15000</v>
      </c>
      <c r="P89" s="114">
        <v>13</v>
      </c>
      <c r="Q89" s="125">
        <v>15000</v>
      </c>
      <c r="R89" s="22">
        <f t="shared" ref="R89:S91" si="13">P89+N89+L89+J89+H89</f>
        <v>65</v>
      </c>
      <c r="S89" s="47">
        <f t="shared" si="13"/>
        <v>71030</v>
      </c>
      <c r="T89" s="27"/>
    </row>
    <row r="90" spans="2:20" s="3" customFormat="1" ht="19.5" customHeight="1" x14ac:dyDescent="0.25">
      <c r="B90" s="50"/>
      <c r="C90" s="50"/>
      <c r="D90" s="7"/>
      <c r="E90" s="127"/>
      <c r="F90" s="112" t="s">
        <v>330</v>
      </c>
      <c r="G90" s="5" t="s">
        <v>76</v>
      </c>
      <c r="H90" s="22">
        <v>1</v>
      </c>
      <c r="I90" s="24">
        <v>8453</v>
      </c>
      <c r="J90" s="114">
        <v>1</v>
      </c>
      <c r="K90" s="125">
        <v>18940</v>
      </c>
      <c r="L90" s="114">
        <v>1</v>
      </c>
      <c r="M90" s="125">
        <v>25000</v>
      </c>
      <c r="N90" s="114">
        <v>1</v>
      </c>
      <c r="O90" s="125">
        <v>25000</v>
      </c>
      <c r="P90" s="114">
        <v>1</v>
      </c>
      <c r="Q90" s="125">
        <v>25000</v>
      </c>
      <c r="R90" s="22">
        <f t="shared" si="13"/>
        <v>5</v>
      </c>
      <c r="S90" s="47">
        <f t="shared" si="13"/>
        <v>102393</v>
      </c>
      <c r="T90" s="27"/>
    </row>
    <row r="91" spans="2:20" s="3" customFormat="1" ht="27.75" customHeight="1" x14ac:dyDescent="0.25">
      <c r="B91" s="50"/>
      <c r="C91" s="50"/>
      <c r="D91" s="7"/>
      <c r="E91" s="127"/>
      <c r="F91" s="112" t="s">
        <v>331</v>
      </c>
      <c r="G91" s="5" t="s">
        <v>76</v>
      </c>
      <c r="H91" s="22">
        <v>13</v>
      </c>
      <c r="I91" s="24">
        <v>15525</v>
      </c>
      <c r="J91" s="114">
        <v>13</v>
      </c>
      <c r="K91" s="125">
        <v>16500</v>
      </c>
      <c r="L91" s="114">
        <v>13</v>
      </c>
      <c r="M91" s="125">
        <v>20000</v>
      </c>
      <c r="N91" s="114">
        <v>13</v>
      </c>
      <c r="O91" s="125">
        <v>20000</v>
      </c>
      <c r="P91" s="114">
        <v>13</v>
      </c>
      <c r="Q91" s="125">
        <v>25000</v>
      </c>
      <c r="R91" s="22">
        <f t="shared" si="13"/>
        <v>65</v>
      </c>
      <c r="S91" s="47">
        <f t="shared" si="13"/>
        <v>97025</v>
      </c>
      <c r="T91" s="27"/>
    </row>
    <row r="92" spans="2:20" s="3" customFormat="1" ht="37.5" customHeight="1" x14ac:dyDescent="0.25">
      <c r="B92" s="50"/>
      <c r="C92" s="50"/>
      <c r="D92" s="130"/>
      <c r="E92" s="118" t="s">
        <v>332</v>
      </c>
      <c r="F92" s="99"/>
      <c r="G92" s="104" t="s">
        <v>58</v>
      </c>
      <c r="H92" s="28">
        <v>100</v>
      </c>
      <c r="I92" s="29">
        <f t="shared" ref="I92:S92" si="14">I93+I94+I95</f>
        <v>11554</v>
      </c>
      <c r="J92" s="119">
        <f t="shared" si="14"/>
        <v>39</v>
      </c>
      <c r="K92" s="133">
        <f t="shared" si="14"/>
        <v>50450</v>
      </c>
      <c r="L92" s="119">
        <f t="shared" si="14"/>
        <v>39</v>
      </c>
      <c r="M92" s="133">
        <f t="shared" si="14"/>
        <v>45000</v>
      </c>
      <c r="N92" s="119">
        <f t="shared" si="14"/>
        <v>39</v>
      </c>
      <c r="O92" s="133">
        <f t="shared" si="14"/>
        <v>50000</v>
      </c>
      <c r="P92" s="119">
        <f t="shared" si="14"/>
        <v>39</v>
      </c>
      <c r="Q92" s="133">
        <f t="shared" si="14"/>
        <v>50000</v>
      </c>
      <c r="R92" s="28">
        <f t="shared" si="14"/>
        <v>195</v>
      </c>
      <c r="S92" s="45">
        <f t="shared" si="14"/>
        <v>207004</v>
      </c>
      <c r="T92" s="105" t="s">
        <v>96</v>
      </c>
    </row>
    <row r="93" spans="2:20" s="3" customFormat="1" ht="27" customHeight="1" x14ac:dyDescent="0.25">
      <c r="B93" s="50"/>
      <c r="C93" s="50"/>
      <c r="D93" s="7"/>
      <c r="E93" s="127"/>
      <c r="F93" s="112" t="s">
        <v>109</v>
      </c>
      <c r="G93" s="5" t="s">
        <v>76</v>
      </c>
      <c r="H93" s="22">
        <v>13</v>
      </c>
      <c r="I93" s="24">
        <v>4213</v>
      </c>
      <c r="J93" s="114">
        <v>13</v>
      </c>
      <c r="K93" s="125">
        <v>15600</v>
      </c>
      <c r="L93" s="114">
        <v>13</v>
      </c>
      <c r="M93" s="125">
        <v>15600</v>
      </c>
      <c r="N93" s="114">
        <v>13</v>
      </c>
      <c r="O93" s="125">
        <v>15150</v>
      </c>
      <c r="P93" s="114">
        <v>13</v>
      </c>
      <c r="Q93" s="125">
        <v>15150</v>
      </c>
      <c r="R93" s="22">
        <f t="shared" ref="R93:S95" si="15">P93+N93+L93+J93+H93</f>
        <v>65</v>
      </c>
      <c r="S93" s="47">
        <f t="shared" si="15"/>
        <v>65713</v>
      </c>
      <c r="T93" s="27"/>
    </row>
    <row r="94" spans="2:20" s="3" customFormat="1" ht="39.75" customHeight="1" x14ac:dyDescent="0.25">
      <c r="B94" s="50"/>
      <c r="C94" s="50"/>
      <c r="D94" s="7"/>
      <c r="E94" s="127"/>
      <c r="F94" s="112" t="s">
        <v>333</v>
      </c>
      <c r="G94" s="5" t="s">
        <v>76</v>
      </c>
      <c r="H94" s="22">
        <v>13</v>
      </c>
      <c r="I94" s="24">
        <v>4174</v>
      </c>
      <c r="J94" s="114">
        <v>13</v>
      </c>
      <c r="K94" s="125">
        <v>15600</v>
      </c>
      <c r="L94" s="114">
        <v>13</v>
      </c>
      <c r="M94" s="125">
        <v>15600</v>
      </c>
      <c r="N94" s="114">
        <v>13</v>
      </c>
      <c r="O94" s="125">
        <v>15600</v>
      </c>
      <c r="P94" s="114">
        <v>13</v>
      </c>
      <c r="Q94" s="125">
        <v>15600</v>
      </c>
      <c r="R94" s="22">
        <f t="shared" si="15"/>
        <v>65</v>
      </c>
      <c r="S94" s="47">
        <f t="shared" si="15"/>
        <v>66574</v>
      </c>
      <c r="T94" s="27"/>
    </row>
    <row r="95" spans="2:20" s="3" customFormat="1" ht="51" customHeight="1" x14ac:dyDescent="0.25">
      <c r="B95" s="50"/>
      <c r="C95" s="50"/>
      <c r="D95" s="7"/>
      <c r="E95" s="127"/>
      <c r="F95" s="112" t="s">
        <v>334</v>
      </c>
      <c r="G95" s="5" t="s">
        <v>76</v>
      </c>
      <c r="H95" s="22">
        <v>13</v>
      </c>
      <c r="I95" s="24">
        <v>3167</v>
      </c>
      <c r="J95" s="114">
        <v>13</v>
      </c>
      <c r="K95" s="125">
        <v>19250</v>
      </c>
      <c r="L95" s="114">
        <v>13</v>
      </c>
      <c r="M95" s="125">
        <v>13800</v>
      </c>
      <c r="N95" s="114">
        <v>13</v>
      </c>
      <c r="O95" s="125">
        <v>19250</v>
      </c>
      <c r="P95" s="114">
        <v>13</v>
      </c>
      <c r="Q95" s="125">
        <v>19250</v>
      </c>
      <c r="R95" s="22">
        <f t="shared" si="15"/>
        <v>65</v>
      </c>
      <c r="S95" s="47">
        <f t="shared" si="15"/>
        <v>74717</v>
      </c>
      <c r="T95" s="27"/>
    </row>
    <row r="96" spans="2:20" s="3" customFormat="1" ht="60.75" customHeight="1" x14ac:dyDescent="0.25">
      <c r="B96" s="50"/>
      <c r="C96" s="50"/>
      <c r="D96" s="7"/>
      <c r="E96" s="118" t="s">
        <v>335</v>
      </c>
      <c r="F96" s="99"/>
      <c r="G96" s="104" t="s">
        <v>58</v>
      </c>
      <c r="H96" s="28">
        <v>100</v>
      </c>
      <c r="I96" s="29">
        <f t="shared" ref="I96:S96" si="16">I97+I98</f>
        <v>0</v>
      </c>
      <c r="J96" s="119">
        <f t="shared" si="16"/>
        <v>26</v>
      </c>
      <c r="K96" s="133">
        <f t="shared" si="16"/>
        <v>6000</v>
      </c>
      <c r="L96" s="119">
        <f t="shared" si="16"/>
        <v>26</v>
      </c>
      <c r="M96" s="133">
        <f t="shared" si="16"/>
        <v>15000</v>
      </c>
      <c r="N96" s="119">
        <f t="shared" si="16"/>
        <v>26</v>
      </c>
      <c r="O96" s="133">
        <f t="shared" si="16"/>
        <v>15000</v>
      </c>
      <c r="P96" s="119">
        <f t="shared" si="16"/>
        <v>26</v>
      </c>
      <c r="Q96" s="133">
        <f t="shared" si="16"/>
        <v>20000</v>
      </c>
      <c r="R96" s="28">
        <f t="shared" si="16"/>
        <v>104</v>
      </c>
      <c r="S96" s="45">
        <f t="shared" si="16"/>
        <v>56000</v>
      </c>
      <c r="T96" s="105" t="s">
        <v>96</v>
      </c>
    </row>
    <row r="97" spans="2:20" s="3" customFormat="1" ht="52.5" customHeight="1" x14ac:dyDescent="0.25">
      <c r="B97" s="50"/>
      <c r="C97" s="50"/>
      <c r="D97" s="7"/>
      <c r="E97" s="127"/>
      <c r="F97" s="112" t="s">
        <v>336</v>
      </c>
      <c r="G97" s="5" t="s">
        <v>76</v>
      </c>
      <c r="H97" s="22">
        <v>0</v>
      </c>
      <c r="I97" s="24">
        <v>0</v>
      </c>
      <c r="J97" s="114">
        <v>13</v>
      </c>
      <c r="K97" s="125">
        <v>3000</v>
      </c>
      <c r="L97" s="114">
        <v>13</v>
      </c>
      <c r="M97" s="125">
        <v>8000</v>
      </c>
      <c r="N97" s="114">
        <v>13</v>
      </c>
      <c r="O97" s="125">
        <v>8000</v>
      </c>
      <c r="P97" s="114">
        <v>13</v>
      </c>
      <c r="Q97" s="125">
        <v>10000</v>
      </c>
      <c r="R97" s="22">
        <f>P97+N97+L97+J97+H97</f>
        <v>52</v>
      </c>
      <c r="S97" s="47">
        <f>Q97+O97+M97+K97+I97</f>
        <v>29000</v>
      </c>
      <c r="T97" s="27"/>
    </row>
    <row r="98" spans="2:20" s="3" customFormat="1" ht="27" customHeight="1" x14ac:dyDescent="0.25">
      <c r="B98" s="50"/>
      <c r="C98" s="50"/>
      <c r="D98" s="7"/>
      <c r="E98" s="127"/>
      <c r="F98" s="112" t="s">
        <v>337</v>
      </c>
      <c r="G98" s="5" t="s">
        <v>76</v>
      </c>
      <c r="H98" s="22">
        <v>0</v>
      </c>
      <c r="I98" s="24">
        <v>0</v>
      </c>
      <c r="J98" s="114">
        <v>13</v>
      </c>
      <c r="K98" s="125">
        <v>3000</v>
      </c>
      <c r="L98" s="114">
        <v>13</v>
      </c>
      <c r="M98" s="125">
        <v>7000</v>
      </c>
      <c r="N98" s="114">
        <v>13</v>
      </c>
      <c r="O98" s="125">
        <v>7000</v>
      </c>
      <c r="P98" s="114">
        <v>13</v>
      </c>
      <c r="Q98" s="125">
        <v>10000</v>
      </c>
      <c r="R98" s="22">
        <f>P98+N98+L98+J98+H98</f>
        <v>52</v>
      </c>
      <c r="S98" s="47">
        <f>Q98+O98+M98+K98+I98</f>
        <v>27000</v>
      </c>
      <c r="T98" s="27"/>
    </row>
    <row r="99" spans="2:20" s="19" customFormat="1" ht="58.5" customHeight="1" x14ac:dyDescent="0.2">
      <c r="B99" s="134"/>
      <c r="C99" s="134"/>
      <c r="D99" s="130"/>
      <c r="E99" s="118" t="s">
        <v>338</v>
      </c>
      <c r="F99" s="99"/>
      <c r="G99" s="104"/>
      <c r="H99" s="28"/>
      <c r="I99" s="29">
        <f>I100</f>
        <v>0</v>
      </c>
      <c r="J99" s="119"/>
      <c r="K99" s="133">
        <f>K100</f>
        <v>2500</v>
      </c>
      <c r="L99" s="119"/>
      <c r="M99" s="133">
        <f>M100</f>
        <v>2500</v>
      </c>
      <c r="N99" s="119"/>
      <c r="O99" s="123">
        <f>O100</f>
        <v>2500</v>
      </c>
      <c r="P99" s="119"/>
      <c r="Q99" s="123">
        <f>Q100</f>
        <v>2500</v>
      </c>
      <c r="R99" s="28">
        <f>R100</f>
        <v>4</v>
      </c>
      <c r="S99" s="29">
        <f>S100</f>
        <v>10000</v>
      </c>
      <c r="T99" s="105" t="s">
        <v>96</v>
      </c>
    </row>
    <row r="100" spans="2:20" s="3" customFormat="1" ht="49.5" customHeight="1" x14ac:dyDescent="0.25">
      <c r="B100" s="50"/>
      <c r="C100" s="50"/>
      <c r="D100" s="7"/>
      <c r="E100" s="127" t="s">
        <v>339</v>
      </c>
      <c r="F100" s="112"/>
      <c r="G100" s="5" t="s">
        <v>312</v>
      </c>
      <c r="H100" s="22">
        <v>0</v>
      </c>
      <c r="I100" s="24">
        <v>0</v>
      </c>
      <c r="J100" s="114">
        <v>1</v>
      </c>
      <c r="K100" s="125">
        <v>2500</v>
      </c>
      <c r="L100" s="114">
        <v>1</v>
      </c>
      <c r="M100" s="125">
        <v>2500</v>
      </c>
      <c r="N100" s="114">
        <v>1</v>
      </c>
      <c r="O100" s="125">
        <v>2500</v>
      </c>
      <c r="P100" s="114">
        <v>1</v>
      </c>
      <c r="Q100" s="125">
        <v>2500</v>
      </c>
      <c r="R100" s="22">
        <f>P100+N100+L100+J100+H100</f>
        <v>4</v>
      </c>
      <c r="S100" s="24">
        <f>Q100+O100+M100+K100+I100</f>
        <v>10000</v>
      </c>
      <c r="T100" s="27"/>
    </row>
    <row r="101" spans="2:20" s="19" customFormat="1" ht="18" customHeight="1" x14ac:dyDescent="0.2">
      <c r="B101" s="134"/>
      <c r="C101" s="134"/>
      <c r="D101" s="130"/>
      <c r="E101" s="118" t="s">
        <v>114</v>
      </c>
      <c r="F101" s="99"/>
      <c r="G101" s="104"/>
      <c r="H101" s="28"/>
      <c r="I101" s="29">
        <f>I9+I22+I37+I47+I51+I53+I56+I62+I66+I71+I77+I81+I83+I88+I92+I96+I99</f>
        <v>4532027.5</v>
      </c>
      <c r="J101" s="31"/>
      <c r="K101" s="138">
        <f>K9+K22+K37+K47+K51+K53+K56+K62+K66+K71+K77+K81+K83+K88+K92+K96+K99</f>
        <v>783134</v>
      </c>
      <c r="L101" s="31"/>
      <c r="M101" s="32">
        <f>M9+M22+M37+M47+M53+M56+M62+M66+M71+M77+M81+M83+M88+M92+M96+M99</f>
        <v>890785</v>
      </c>
      <c r="N101" s="31"/>
      <c r="O101" s="32">
        <f>O99+O83+O88+O92+O96+O81+O71+O66+O62+O56+O53+O47+O37+O22+O9</f>
        <v>1146185</v>
      </c>
      <c r="P101" s="31"/>
      <c r="Q101" s="32">
        <f>Q99+Q83+Q88+Q92+Q96+Q81+Q77+Q71+Q66+Q62+Q56+Q53+Q51+Q47+Q37+Q22+Q9</f>
        <v>2299384</v>
      </c>
      <c r="R101" s="28"/>
      <c r="S101" s="29">
        <f>S99+S83+S88+S92+S96+S81+S77+S71+S66+S62+S56+S53+S51+S47+S37+S22+S9</f>
        <v>9707922.5</v>
      </c>
      <c r="T101" s="46"/>
    </row>
    <row r="102" spans="2:20" s="3" customFormat="1" ht="37.5" customHeight="1" x14ac:dyDescent="0.25">
      <c r="B102" s="50"/>
      <c r="C102" s="50"/>
      <c r="D102" s="7"/>
      <c r="E102" s="99" t="s">
        <v>86</v>
      </c>
      <c r="F102" s="99" t="s">
        <v>87</v>
      </c>
      <c r="G102" s="104" t="s">
        <v>58</v>
      </c>
      <c r="H102" s="31">
        <v>100</v>
      </c>
      <c r="I102" s="31"/>
      <c r="J102" s="31">
        <v>100</v>
      </c>
      <c r="K102" s="139">
        <v>223940</v>
      </c>
      <c r="L102" s="28">
        <v>100</v>
      </c>
      <c r="M102" s="29">
        <v>227440</v>
      </c>
      <c r="N102" s="28">
        <v>100</v>
      </c>
      <c r="O102" s="29">
        <v>235400</v>
      </c>
      <c r="P102" s="28">
        <v>100</v>
      </c>
      <c r="Q102" s="29">
        <v>247500</v>
      </c>
      <c r="R102" s="28">
        <v>100</v>
      </c>
      <c r="S102" s="29">
        <v>934280</v>
      </c>
      <c r="T102" s="105" t="s">
        <v>96</v>
      </c>
    </row>
    <row r="103" spans="2:20" s="3" customFormat="1" ht="40.5" customHeight="1" x14ac:dyDescent="0.25">
      <c r="B103" s="50"/>
      <c r="C103" s="50"/>
      <c r="D103" s="7"/>
      <c r="E103" s="99"/>
      <c r="F103" s="99" t="s">
        <v>88</v>
      </c>
      <c r="G103" s="5" t="s">
        <v>58</v>
      </c>
      <c r="H103" s="21">
        <v>100</v>
      </c>
      <c r="I103" s="44"/>
      <c r="J103" s="31">
        <v>100</v>
      </c>
      <c r="K103" s="44"/>
      <c r="L103" s="28">
        <v>100</v>
      </c>
      <c r="M103" s="22"/>
      <c r="N103" s="28">
        <v>100</v>
      </c>
      <c r="O103" s="22"/>
      <c r="P103" s="28">
        <v>100</v>
      </c>
      <c r="Q103" s="22"/>
      <c r="R103" s="28">
        <v>100</v>
      </c>
      <c r="S103" s="22"/>
      <c r="T103" s="27"/>
    </row>
    <row r="104" spans="2:20" s="3" customFormat="1" ht="26.25" customHeight="1" x14ac:dyDescent="0.25">
      <c r="B104" s="50"/>
      <c r="C104" s="50"/>
      <c r="D104" s="7"/>
      <c r="E104" s="99"/>
      <c r="F104" s="99" t="s">
        <v>89</v>
      </c>
      <c r="G104" s="5" t="s">
        <v>58</v>
      </c>
      <c r="H104" s="21">
        <v>100</v>
      </c>
      <c r="I104" s="44"/>
      <c r="J104" s="31">
        <v>100</v>
      </c>
      <c r="K104" s="44"/>
      <c r="L104" s="28">
        <v>100</v>
      </c>
      <c r="M104" s="22"/>
      <c r="N104" s="28">
        <v>100</v>
      </c>
      <c r="O104" s="22"/>
      <c r="P104" s="28">
        <v>100</v>
      </c>
      <c r="Q104" s="22"/>
      <c r="R104" s="28">
        <v>100</v>
      </c>
      <c r="S104" s="22"/>
      <c r="T104" s="27"/>
    </row>
    <row r="105" spans="2:20" s="3" customFormat="1" ht="36.75" customHeight="1" x14ac:dyDescent="0.25">
      <c r="B105" s="50"/>
      <c r="C105" s="50"/>
      <c r="D105" s="7"/>
      <c r="E105" s="99"/>
      <c r="F105" s="99" t="s">
        <v>90</v>
      </c>
      <c r="G105" s="5" t="s">
        <v>58</v>
      </c>
      <c r="H105" s="21">
        <v>100</v>
      </c>
      <c r="I105" s="44"/>
      <c r="J105" s="31">
        <v>100</v>
      </c>
      <c r="K105" s="44"/>
      <c r="L105" s="28">
        <v>100</v>
      </c>
      <c r="M105" s="22"/>
      <c r="N105" s="28">
        <v>100</v>
      </c>
      <c r="O105" s="22"/>
      <c r="P105" s="28">
        <v>100</v>
      </c>
      <c r="Q105" s="22"/>
      <c r="R105" s="28">
        <v>100</v>
      </c>
      <c r="S105" s="22"/>
      <c r="T105" s="27"/>
    </row>
    <row r="106" spans="2:20" s="3" customFormat="1" ht="60" customHeight="1" x14ac:dyDescent="0.25">
      <c r="B106" s="51"/>
      <c r="C106" s="51"/>
      <c r="D106" s="7"/>
      <c r="E106" s="99"/>
      <c r="F106" s="99" t="s">
        <v>91</v>
      </c>
      <c r="G106" s="5" t="s">
        <v>58</v>
      </c>
      <c r="H106" s="21">
        <v>96.8</v>
      </c>
      <c r="I106" s="20"/>
      <c r="J106" s="31">
        <v>99.2</v>
      </c>
      <c r="K106" s="31"/>
      <c r="L106" s="28">
        <v>99.5</v>
      </c>
      <c r="M106" s="28"/>
      <c r="N106" s="28">
        <v>99.6</v>
      </c>
      <c r="O106" s="28"/>
      <c r="P106" s="28">
        <v>99.7</v>
      </c>
      <c r="Q106" s="28"/>
      <c r="R106" s="28">
        <v>99.7</v>
      </c>
      <c r="S106" s="22"/>
      <c r="T106" s="27"/>
    </row>
    <row r="107" spans="2:20" s="3" customFormat="1" ht="24.75" customHeight="1" x14ac:dyDescent="0.25">
      <c r="B107" s="7"/>
      <c r="C107" s="51"/>
      <c r="D107" s="7"/>
      <c r="E107" s="99"/>
      <c r="F107" s="99" t="s">
        <v>92</v>
      </c>
      <c r="G107" s="5" t="s">
        <v>58</v>
      </c>
      <c r="H107" s="20"/>
      <c r="I107" s="20"/>
      <c r="J107" s="31">
        <v>98.3</v>
      </c>
      <c r="K107" s="31"/>
      <c r="L107" s="28">
        <v>98.7</v>
      </c>
      <c r="M107" s="28"/>
      <c r="N107" s="28">
        <v>99.1</v>
      </c>
      <c r="O107" s="28"/>
      <c r="P107" s="28">
        <v>99.2</v>
      </c>
      <c r="Q107" s="28"/>
      <c r="R107" s="28">
        <v>99.2</v>
      </c>
      <c r="S107" s="22"/>
      <c r="T107" s="27"/>
    </row>
    <row r="108" spans="2:20" s="3" customFormat="1" ht="12.75" x14ac:dyDescent="0.25">
      <c r="J108" s="140"/>
      <c r="K108" s="140"/>
    </row>
    <row r="109" spans="2:20" s="3" customFormat="1" ht="12.75" x14ac:dyDescent="0.25">
      <c r="J109" s="140"/>
      <c r="K109" s="140"/>
    </row>
    <row r="110" spans="2:20" s="3" customFormat="1" ht="12.75" x14ac:dyDescent="0.25">
      <c r="J110" s="140"/>
      <c r="K110" s="140"/>
    </row>
    <row r="111" spans="2:20" s="3" customFormat="1" ht="12.75" x14ac:dyDescent="0.25">
      <c r="J111" s="140"/>
      <c r="K111" s="140"/>
    </row>
    <row r="112" spans="2:20" s="3" customFormat="1" ht="12.75" x14ac:dyDescent="0.25">
      <c r="J112" s="140"/>
      <c r="K112" s="140"/>
    </row>
    <row r="113" spans="10:11" s="3" customFormat="1" ht="12.75" x14ac:dyDescent="0.25">
      <c r="J113" s="140"/>
      <c r="K113" s="140"/>
    </row>
    <row r="114" spans="10:11" s="3" customFormat="1" ht="12.75" x14ac:dyDescent="0.25">
      <c r="J114" s="140"/>
      <c r="K114" s="140"/>
    </row>
    <row r="115" spans="10:11" s="3" customFormat="1" ht="12.75" x14ac:dyDescent="0.25">
      <c r="J115" s="141"/>
      <c r="K115" s="141"/>
    </row>
    <row r="116" spans="10:11" s="3" customFormat="1" ht="12.75" x14ac:dyDescent="0.25">
      <c r="J116" s="141"/>
      <c r="K116" s="141"/>
    </row>
    <row r="117" spans="10:11" s="3" customFormat="1" ht="12.75" x14ac:dyDescent="0.25">
      <c r="J117" s="141"/>
      <c r="K117" s="141"/>
    </row>
    <row r="118" spans="10:11" s="3" customFormat="1" ht="12.75" x14ac:dyDescent="0.25">
      <c r="J118" s="141"/>
      <c r="K118" s="141"/>
    </row>
    <row r="119" spans="10:11" s="3" customFormat="1" ht="12.75" x14ac:dyDescent="0.25">
      <c r="J119" s="141"/>
      <c r="K119" s="141"/>
    </row>
    <row r="120" spans="10:11" s="3" customFormat="1" ht="12.75" x14ac:dyDescent="0.25">
      <c r="J120" s="141"/>
      <c r="K120" s="141"/>
    </row>
    <row r="121" spans="10:11" s="3" customFormat="1" ht="12.75" x14ac:dyDescent="0.25">
      <c r="J121" s="141"/>
      <c r="K121" s="141"/>
    </row>
    <row r="122" spans="10:11" s="3" customFormat="1" ht="12.75" x14ac:dyDescent="0.25">
      <c r="J122" s="141"/>
      <c r="K122" s="141"/>
    </row>
    <row r="123" spans="10:11" s="3" customFormat="1" ht="12.75" x14ac:dyDescent="0.25">
      <c r="J123" s="141"/>
      <c r="K123" s="141"/>
    </row>
    <row r="124" spans="10:11" s="3" customFormat="1" ht="12.75" x14ac:dyDescent="0.25">
      <c r="J124" s="141"/>
      <c r="K124" s="141"/>
    </row>
    <row r="125" spans="10:11" s="3" customFormat="1" ht="12.75" x14ac:dyDescent="0.25">
      <c r="J125" s="141"/>
      <c r="K125" s="141"/>
    </row>
    <row r="126" spans="10:11" s="3" customFormat="1" ht="12.75" x14ac:dyDescent="0.25">
      <c r="J126" s="141"/>
      <c r="K126" s="141"/>
    </row>
    <row r="127" spans="10:11" s="3" customFormat="1" ht="12.75" x14ac:dyDescent="0.25">
      <c r="J127" s="141"/>
      <c r="K127" s="141"/>
    </row>
    <row r="128" spans="10:11" s="3" customFormat="1" ht="12.75" x14ac:dyDescent="0.25">
      <c r="J128" s="141"/>
      <c r="K128" s="141"/>
    </row>
    <row r="129" spans="10:11" s="3" customFormat="1" ht="12.75" x14ac:dyDescent="0.25">
      <c r="J129" s="141"/>
      <c r="K129" s="141"/>
    </row>
    <row r="130" spans="10:11" s="3" customFormat="1" ht="12.75" x14ac:dyDescent="0.25">
      <c r="J130" s="141"/>
      <c r="K130" s="141"/>
    </row>
    <row r="131" spans="10:11" s="3" customFormat="1" ht="12.75" x14ac:dyDescent="0.25">
      <c r="J131" s="141"/>
      <c r="K131" s="141"/>
    </row>
    <row r="132" spans="10:11" s="3" customFormat="1" ht="12.75" x14ac:dyDescent="0.25">
      <c r="J132" s="141"/>
      <c r="K132" s="141"/>
    </row>
    <row r="133" spans="10:11" s="3" customFormat="1" ht="12.75" x14ac:dyDescent="0.25">
      <c r="J133" s="141"/>
      <c r="K133" s="141"/>
    </row>
    <row r="134" spans="10:11" s="3" customFormat="1" ht="12.75" x14ac:dyDescent="0.25">
      <c r="J134" s="141"/>
      <c r="K134" s="141"/>
    </row>
    <row r="135" spans="10:11" s="3" customFormat="1" ht="12.75" x14ac:dyDescent="0.25">
      <c r="J135" s="141"/>
      <c r="K135" s="141"/>
    </row>
    <row r="136" spans="10:11" s="3" customFormat="1" ht="12.75" x14ac:dyDescent="0.25">
      <c r="J136" s="141"/>
      <c r="K136" s="141"/>
    </row>
    <row r="137" spans="10:11" s="3" customFormat="1" ht="12.75" x14ac:dyDescent="0.25">
      <c r="J137" s="141"/>
      <c r="K137" s="141"/>
    </row>
    <row r="138" spans="10:11" s="3" customFormat="1" ht="12.75" x14ac:dyDescent="0.25">
      <c r="J138" s="141"/>
      <c r="K138" s="141"/>
    </row>
    <row r="139" spans="10:11" s="3" customFormat="1" ht="12.75" x14ac:dyDescent="0.25">
      <c r="J139" s="141"/>
      <c r="K139" s="141"/>
    </row>
    <row r="140" spans="10:11" s="3" customFormat="1" ht="12.75" x14ac:dyDescent="0.25">
      <c r="J140" s="141"/>
      <c r="K140" s="141"/>
    </row>
    <row r="141" spans="10:11" s="3" customFormat="1" ht="12.75" x14ac:dyDescent="0.25">
      <c r="J141" s="141"/>
      <c r="K141" s="141"/>
    </row>
  </sheetData>
  <mergeCells count="37">
    <mergeCell ref="B1:S1"/>
    <mergeCell ref="B2:T2"/>
    <mergeCell ref="B3:T3"/>
    <mergeCell ref="B5:B7"/>
    <mergeCell ref="C5:C7"/>
    <mergeCell ref="D5:D7"/>
    <mergeCell ref="E5:E7"/>
    <mergeCell ref="F5:F7"/>
    <mergeCell ref="G5:G7"/>
    <mergeCell ref="H5:Q5"/>
    <mergeCell ref="R5:S6"/>
    <mergeCell ref="T5:T7"/>
    <mergeCell ref="H6:I6"/>
    <mergeCell ref="J6:K6"/>
    <mergeCell ref="L6:M6"/>
    <mergeCell ref="N6:O6"/>
    <mergeCell ref="P6:Q6"/>
    <mergeCell ref="M9:M10"/>
    <mergeCell ref="B9:B13"/>
    <mergeCell ref="C9:C13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T9:T10"/>
    <mergeCell ref="T22:T23"/>
    <mergeCell ref="N9:N10"/>
    <mergeCell ref="O9:O10"/>
    <mergeCell ref="P9:P10"/>
    <mergeCell ref="Q9:Q10"/>
    <mergeCell ref="R9:R10"/>
    <mergeCell ref="S9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RENSTRA</vt:lpstr>
      <vt:lpstr>KEC. MJGD </vt:lpstr>
      <vt:lpstr>renstra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USER</cp:lastModifiedBy>
  <cp:lastPrinted>2022-01-18T04:25:37Z</cp:lastPrinted>
  <dcterms:created xsi:type="dcterms:W3CDTF">2019-01-03T02:49:37Z</dcterms:created>
  <dcterms:modified xsi:type="dcterms:W3CDTF">2023-03-02T06:11:48Z</dcterms:modified>
</cp:coreProperties>
</file>