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externalLinks/externalLink9.xml" ContentType="application/vnd.openxmlformats-officedocument.spreadsheetml.externalLink+xml"/>
  <Override PartName="/xl/externalLinks/externalLink10.xml" ContentType="application/vnd.openxmlformats-officedocument.spreadsheetml.externalLink+xml"/>
  <Override PartName="/xl/externalLinks/externalLink1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2527"/>
  <workbookPr/>
  <mc:AlternateContent xmlns:mc="http://schemas.openxmlformats.org/markup-compatibility/2006">
    <mc:Choice Requires="x15">
      <x15ac:absPath xmlns:x15ac="http://schemas.microsoft.com/office/spreadsheetml/2010/11/ac" url="D:\Laporan Realisasi Pelaksanaan Kegiatan 2024\SDA\September\"/>
    </mc:Choice>
  </mc:AlternateContent>
  <xr:revisionPtr revIDLastSave="0" documentId="13_ncr:1_{66FB16C2-C516-4866-A938-1131DD709645}" xr6:coauthVersionLast="45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sudah terlaksana" sheetId="1" r:id="rId1"/>
    <sheet name="Sheet2" sheetId="2" r:id="rId2"/>
    <sheet name="Sheet3" sheetId="3" r:id="rId3"/>
  </sheets>
  <externalReferences>
    <externalReference r:id="rId4"/>
    <externalReference r:id="rId5"/>
    <externalReference r:id="rId6"/>
    <externalReference r:id="rId7"/>
    <externalReference r:id="rId8"/>
    <externalReference r:id="rId9"/>
    <externalReference r:id="rId10"/>
    <externalReference r:id="rId11"/>
    <externalReference r:id="rId12"/>
    <externalReference r:id="rId13"/>
    <externalReference r:id="rId14"/>
  </externalReferences>
  <definedNames>
    <definedName name="_xlnm.Print_Area" localSheetId="0">'sudah terlaksana'!$A$1:$AC$77</definedName>
    <definedName name="_xlnm.Print_Titles" localSheetId="0">'sudah terlaksana'!$7:$10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E59" i="1" l="1"/>
  <c r="O50" i="1"/>
  <c r="P46" i="1"/>
  <c r="O46" i="1"/>
  <c r="P44" i="1"/>
  <c r="O44" i="1"/>
  <c r="P42" i="1"/>
  <c r="O42" i="1"/>
  <c r="P40" i="1"/>
  <c r="O40" i="1"/>
  <c r="P38" i="1"/>
  <c r="O38" i="1"/>
  <c r="P36" i="1"/>
  <c r="O36" i="1"/>
  <c r="P34" i="1"/>
  <c r="O34" i="1"/>
  <c r="P32" i="1"/>
  <c r="O32" i="1"/>
  <c r="P30" i="1"/>
  <c r="O30" i="1"/>
  <c r="P28" i="1"/>
  <c r="O28" i="1"/>
  <c r="P26" i="1"/>
  <c r="O26" i="1"/>
  <c r="P16" i="1" l="1"/>
  <c r="P14" i="1"/>
  <c r="O16" i="1"/>
  <c r="O14" i="1"/>
  <c r="Q58" i="1"/>
  <c r="P52" i="1"/>
  <c r="P50" i="1"/>
  <c r="P48" i="1"/>
  <c r="D58" i="1"/>
  <c r="O52" i="1"/>
  <c r="O48" i="1"/>
  <c r="Q42" i="1"/>
  <c r="Q28" i="1"/>
  <c r="O12" i="1"/>
  <c r="P12" i="1"/>
  <c r="N24" i="1"/>
  <c r="N23" i="1"/>
  <c r="M24" i="1"/>
  <c r="M23" i="1"/>
  <c r="L24" i="1"/>
  <c r="L23" i="1"/>
  <c r="H59" i="1"/>
  <c r="H58" i="1"/>
  <c r="H57" i="1"/>
  <c r="H56" i="1"/>
  <c r="H55" i="1"/>
  <c r="H54" i="1"/>
  <c r="E58" i="1"/>
  <c r="E56" i="1"/>
  <c r="E54" i="1"/>
  <c r="D56" i="1"/>
  <c r="D54" i="1"/>
  <c r="L28" i="1"/>
  <c r="M28" i="1"/>
  <c r="N28" i="1" a="1"/>
  <c r="N28" i="1" s="1"/>
  <c r="E29" i="1"/>
  <c r="K28" i="1" s="1"/>
  <c r="N46" i="1" a="1"/>
  <c r="N46" i="1" s="1"/>
  <c r="M46" i="1" a="1"/>
  <c r="M46" i="1" s="1"/>
  <c r="L46" i="1" a="1"/>
  <c r="L46" i="1" s="1"/>
  <c r="K46" i="1"/>
  <c r="N44" i="1" a="1"/>
  <c r="N44" i="1" s="1"/>
  <c r="M44" i="1" a="1"/>
  <c r="M44" i="1" s="1"/>
  <c r="L44" i="1" a="1"/>
  <c r="L44" i="1" s="1"/>
  <c r="K44" i="1"/>
  <c r="N50" i="1" a="1"/>
  <c r="N50" i="1" s="1"/>
  <c r="M50" i="1" a="1"/>
  <c r="M50" i="1" s="1"/>
  <c r="L50" i="1" a="1"/>
  <c r="L50" i="1" s="1"/>
  <c r="K50" i="1"/>
  <c r="N34" i="1" a="1"/>
  <c r="N34" i="1" s="1"/>
  <c r="M34" i="1" a="1"/>
  <c r="M34" i="1" s="1"/>
  <c r="L34" i="1" a="1"/>
  <c r="L34" i="1" s="1"/>
  <c r="K34" i="1"/>
  <c r="N42" i="1" a="1"/>
  <c r="N42" i="1" s="1"/>
  <c r="M42" i="1" a="1"/>
  <c r="M42" i="1" s="1"/>
  <c r="L42" i="1" a="1"/>
  <c r="L42" i="1" s="1"/>
  <c r="K42" i="1"/>
  <c r="N40" i="1" a="1"/>
  <c r="N40" i="1" s="1"/>
  <c r="M40" i="1" a="1"/>
  <c r="M40" i="1" s="1"/>
  <c r="L40" i="1" a="1"/>
  <c r="L40" i="1" s="1"/>
  <c r="K40" i="1"/>
  <c r="E51" i="1"/>
  <c r="E47" i="1"/>
  <c r="E45" i="1"/>
  <c r="E43" i="1"/>
  <c r="E41" i="1"/>
  <c r="H36" i="1"/>
  <c r="E35" i="1"/>
  <c r="H24" i="1"/>
  <c r="H23" i="1"/>
  <c r="H22" i="1"/>
  <c r="N22" i="1"/>
  <c r="N18" i="1"/>
  <c r="N16" i="1"/>
  <c r="M22" i="1"/>
  <c r="M18" i="1"/>
  <c r="M16" i="1"/>
  <c r="L22" i="1"/>
  <c r="L18" i="1"/>
  <c r="L16" i="1"/>
  <c r="N14" i="1"/>
  <c r="M14" i="1"/>
  <c r="L14" i="1"/>
  <c r="E19" i="1"/>
  <c r="K18" i="1" s="1"/>
  <c r="E17" i="1"/>
  <c r="K16" i="1" s="1"/>
  <c r="E15" i="1"/>
  <c r="K14" i="1" s="1"/>
  <c r="E13" i="1"/>
  <c r="E53" i="1"/>
  <c r="K52" i="1" s="1"/>
  <c r="E49" i="1"/>
  <c r="K48" i="1" s="1"/>
  <c r="E39" i="1"/>
  <c r="K38" i="1" s="1"/>
  <c r="E37" i="1"/>
  <c r="K36" i="1" s="1"/>
  <c r="E33" i="1"/>
  <c r="K32" i="1" s="1"/>
  <c r="D32" i="1"/>
  <c r="E31" i="1"/>
  <c r="K30" i="1" s="1"/>
  <c r="E27" i="1"/>
  <c r="K26" i="1" s="1"/>
  <c r="I14" i="1"/>
  <c r="I16" i="1" s="1"/>
  <c r="I18" i="1" s="1"/>
  <c r="I20" i="1" s="1"/>
  <c r="I22" i="1" s="1"/>
  <c r="I26" i="1" s="1"/>
  <c r="I28" i="1" s="1"/>
  <c r="I30" i="1" s="1"/>
  <c r="I32" i="1" s="1"/>
  <c r="I34" i="1" s="1"/>
  <c r="I36" i="1" s="1"/>
  <c r="I38" i="1" s="1"/>
  <c r="I40" i="1" s="1"/>
  <c r="I42" i="1" s="1"/>
  <c r="I44" i="1" s="1"/>
  <c r="I46" i="1" s="1"/>
  <c r="I48" i="1" s="1"/>
  <c r="I50" i="1" s="1"/>
  <c r="I52" i="1" s="1"/>
  <c r="I54" i="1" s="1"/>
  <c r="I56" i="1" s="1"/>
  <c r="I58" i="1" s="1"/>
  <c r="H53" i="1"/>
  <c r="H52" i="1"/>
  <c r="H51" i="1"/>
  <c r="H50" i="1"/>
  <c r="H49" i="1"/>
  <c r="H48" i="1"/>
  <c r="H47" i="1"/>
  <c r="H46" i="1"/>
  <c r="H45" i="1"/>
  <c r="H44" i="1"/>
  <c r="H43" i="1"/>
  <c r="H42" i="1"/>
  <c r="H41" i="1"/>
  <c r="H40" i="1"/>
  <c r="H39" i="1"/>
  <c r="H38" i="1"/>
  <c r="H37" i="1"/>
  <c r="H35" i="1"/>
  <c r="H34" i="1"/>
  <c r="H33" i="1"/>
  <c r="H32" i="1"/>
  <c r="H31" i="1"/>
  <c r="H30" i="1"/>
  <c r="H29" i="1"/>
  <c r="H28" i="1"/>
  <c r="H27" i="1"/>
  <c r="H26" i="1"/>
  <c r="H17" i="1"/>
  <c r="H16" i="1"/>
  <c r="H15" i="1"/>
  <c r="H14" i="1"/>
  <c r="H13" i="1"/>
  <c r="H12" i="1"/>
  <c r="K12" i="1"/>
  <c r="M12" i="1"/>
  <c r="L12" i="1"/>
  <c r="G14" i="1"/>
  <c r="G16" i="1" s="1"/>
  <c r="G18" i="1" s="1"/>
  <c r="G20" i="1" s="1"/>
  <c r="G22" i="1" s="1"/>
  <c r="G26" i="1" s="1"/>
  <c r="G28" i="1" s="1"/>
  <c r="G30" i="1" s="1"/>
  <c r="G32" i="1" s="1"/>
  <c r="G34" i="1" s="1"/>
  <c r="G36" i="1" s="1"/>
  <c r="G38" i="1" s="1"/>
  <c r="G40" i="1" s="1"/>
  <c r="G42" i="1" s="1"/>
  <c r="G44" i="1" s="1"/>
  <c r="G46" i="1" s="1"/>
  <c r="G48" i="1" s="1"/>
  <c r="G50" i="1" s="1"/>
  <c r="G52" i="1" s="1"/>
  <c r="G54" i="1" s="1"/>
  <c r="G56" i="1" s="1"/>
  <c r="G58" i="1" s="1"/>
  <c r="E52" i="1"/>
  <c r="E50" i="1"/>
  <c r="E48" i="1"/>
  <c r="E46" i="1"/>
  <c r="E44" i="1"/>
  <c r="E42" i="1"/>
  <c r="E40" i="1"/>
  <c r="E38" i="1"/>
  <c r="E36" i="1"/>
  <c r="E34" i="1"/>
  <c r="E32" i="1"/>
  <c r="E30" i="1"/>
  <c r="E28" i="1"/>
  <c r="E26" i="1"/>
  <c r="E22" i="1"/>
  <c r="E20" i="1"/>
  <c r="E18" i="1"/>
  <c r="E16" i="1"/>
  <c r="E14" i="1"/>
  <c r="E12" i="1"/>
  <c r="F52" i="1"/>
  <c r="F54" i="1" s="1"/>
  <c r="F56" i="1" s="1"/>
  <c r="F58" i="1" s="1"/>
  <c r="F50" i="1"/>
  <c r="F48" i="1"/>
  <c r="F46" i="1"/>
  <c r="F44" i="1"/>
  <c r="F42" i="1"/>
  <c r="F40" i="1"/>
  <c r="F38" i="1"/>
  <c r="F36" i="1"/>
  <c r="F34" i="1"/>
  <c r="F32" i="1"/>
  <c r="F30" i="1"/>
  <c r="F28" i="1"/>
  <c r="F22" i="1"/>
  <c r="F20" i="1"/>
  <c r="F18" i="1"/>
  <c r="F16" i="1"/>
  <c r="F14" i="1"/>
  <c r="D52" i="1"/>
  <c r="D50" i="1"/>
  <c r="D48" i="1"/>
  <c r="D46" i="1"/>
  <c r="D44" i="1"/>
  <c r="D42" i="1"/>
  <c r="D40" i="1"/>
  <c r="D38" i="1"/>
  <c r="D36" i="1"/>
  <c r="D34" i="1"/>
  <c r="D30" i="1"/>
  <c r="D28" i="1"/>
  <c r="D26" i="1"/>
  <c r="B26" i="1"/>
  <c r="B12" i="1"/>
  <c r="Q14" i="1" l="1"/>
  <c r="Q50" i="1"/>
  <c r="Q52" i="1"/>
  <c r="Q48" i="1"/>
  <c r="Q44" i="1"/>
  <c r="Q34" i="1"/>
  <c r="Q46" i="1"/>
  <c r="Q16" i="1"/>
  <c r="Q40" i="1"/>
  <c r="Q38" i="1"/>
  <c r="Q36" i="1"/>
  <c r="Q32" i="1"/>
  <c r="Q30" i="1"/>
  <c r="Q26" i="1"/>
  <c r="Q12" i="1"/>
  <c r="A26" i="1"/>
  <c r="A28" i="1" s="1"/>
  <c r="A30" i="1" s="1"/>
  <c r="A32" i="1" s="1"/>
  <c r="A34" i="1" s="1"/>
  <c r="A36" i="1" s="1"/>
  <c r="A38" i="1" s="1"/>
  <c r="A40" i="1" s="1"/>
  <c r="A14" i="1"/>
  <c r="N26" i="1"/>
  <c r="N30" i="1"/>
  <c r="N32" i="1"/>
  <c r="N36" i="1"/>
  <c r="N38" i="1"/>
  <c r="L38" i="1"/>
  <c r="M38" i="1"/>
  <c r="N48" i="1"/>
  <c r="N52" i="1"/>
  <c r="L48" i="1" l="1"/>
  <c r="L32" i="1"/>
  <c r="L26" i="1"/>
  <c r="L52" i="1"/>
  <c r="L30" i="1"/>
  <c r="L36" i="1"/>
  <c r="M32" i="1" l="1"/>
  <c r="M52" i="1"/>
  <c r="M36" i="1"/>
  <c r="M30" i="1"/>
  <c r="M48" i="1"/>
  <c r="M26" i="1"/>
  <c r="N51" i="1"/>
  <c r="M51" i="1"/>
  <c r="L51" i="1"/>
  <c r="N47" i="1"/>
  <c r="M47" i="1"/>
  <c r="L47" i="1"/>
  <c r="N45" i="1"/>
  <c r="M45" i="1"/>
  <c r="L45" i="1"/>
  <c r="N43" i="1"/>
  <c r="M43" i="1"/>
  <c r="L43" i="1"/>
  <c r="N41" i="1"/>
  <c r="M41" i="1"/>
  <c r="L41" i="1"/>
  <c r="N35" i="1"/>
  <c r="M35" i="1"/>
  <c r="L35" i="1"/>
  <c r="N29" i="1"/>
</calcChain>
</file>

<file path=xl/metadata.xml><?xml version="1.0" encoding="utf-8"?>
<metadata xmlns="http://schemas.openxmlformats.org/spreadsheetml/2006/main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xmlns:xda="http://schemas.microsoft.com/office/spreadsheetml/2017/dynamicarray"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<sst xmlns="http://schemas.openxmlformats.org/spreadsheetml/2006/main" count="75" uniqueCount="71">
  <si>
    <t>LAPORAN KEMAJUAN PELAKSANAAN PEKERJAAN/ KEGIATAN</t>
  </si>
  <si>
    <t>OPD</t>
  </si>
  <si>
    <t>:</t>
  </si>
  <si>
    <t>BIDANG SDA DPUPR KAB. KARANGANYAR</t>
  </si>
  <si>
    <t>TAHUN ANGGARAN</t>
  </si>
  <si>
    <t>S/D TUTUP BULAN</t>
  </si>
  <si>
    <t>NO</t>
  </si>
  <si>
    <t>KODE REKENING</t>
  </si>
  <si>
    <t>NAMA KEGIATAN</t>
  </si>
  <si>
    <t>ANGGARAN DPA</t>
  </si>
  <si>
    <t>SUMBER DANA</t>
  </si>
  <si>
    <t>PPKom</t>
  </si>
  <si>
    <t>LOKASI KEGIATAN</t>
  </si>
  <si>
    <t>PENGADAAN BARANG/ JASA</t>
  </si>
  <si>
    <t>DIKERJAKAN OLEH</t>
  </si>
  <si>
    <t>TARGET FISIK</t>
  </si>
  <si>
    <t>REALISASI FISIK</t>
  </si>
  <si>
    <t>DEVIASI FISIK</t>
  </si>
  <si>
    <t>PERMASALAHAN &amp; UPAYA PEMECAHAN</t>
  </si>
  <si>
    <t>KETERANGAN</t>
  </si>
  <si>
    <t>METODE</t>
  </si>
  <si>
    <t>KONTRAK</t>
  </si>
  <si>
    <t>(Rp)</t>
  </si>
  <si>
    <t xml:space="preserve">NOMOR </t>
  </si>
  <si>
    <t>NILAI (Rp)</t>
  </si>
  <si>
    <t>TANGGAL MULAI</t>
  </si>
  <si>
    <t>TANGGAL SELESAI</t>
  </si>
  <si>
    <t>(%)</t>
  </si>
  <si>
    <t>15=13-14</t>
  </si>
  <si>
    <t>DAK</t>
  </si>
  <si>
    <t>a.</t>
  </si>
  <si>
    <t>DAU</t>
  </si>
  <si>
    <t>KABUPATEN KARANGANYAR</t>
  </si>
  <si>
    <t>NIP. 19720828 199803 1 016</t>
  </si>
  <si>
    <t>Jasa Konsultansi Pengawasan Kontruksi (D.I) BANJARANSARI,KEDUNG MANGGIS dan SITEMPUR</t>
  </si>
  <si>
    <t>Peningkatan Jaringan Irigasi D.I. BANJARANSARI</t>
  </si>
  <si>
    <t>Peningkatan Jaringan Irigasi D.I. SITEMPUR</t>
  </si>
  <si>
    <t>Jasa Konsultansi Pengawasan Konstruksi DAK T.A. 2024</t>
  </si>
  <si>
    <t xml:space="preserve">Perjalanan Dinas </t>
  </si>
  <si>
    <t>Jasa Perencanaan Konsultansi E-PAKSI</t>
  </si>
  <si>
    <t>DEWI SETYARINI, ST. MT</t>
  </si>
  <si>
    <t>CV. MAKARAYA MANDIRI</t>
  </si>
  <si>
    <t>027/SDA.PK.1.03/PPK/I/2024</t>
  </si>
  <si>
    <t>Peningkatan Jaringan Irigasi D.I. KEDUNG MANGGIS</t>
  </si>
  <si>
    <t>Bertahap</t>
  </si>
  <si>
    <t>027/SDA.PK.6.03/PPK/VI/2024</t>
  </si>
  <si>
    <t>027/SDA.PK.3.03/PPK/VI/2024</t>
  </si>
  <si>
    <t>027/SDA.PK.4.03/PPK/VI/2024</t>
  </si>
  <si>
    <t>027/SDA.PK.2.03/PPK/VI/2024</t>
  </si>
  <si>
    <t>027/SDA.PK.7.03/PPK/VI/2024</t>
  </si>
  <si>
    <t>027/SDA.PK.1.03/PPK/VI/2024</t>
  </si>
  <si>
    <t>027/SDA.PK.5.03/PPK/VI/2024</t>
  </si>
  <si>
    <t>027/SDA.PK.17.04/PPK/VI/2024</t>
  </si>
  <si>
    <t>027/SDA.PK.18.04/PPK/VI/2024</t>
  </si>
  <si>
    <t>027/SDA.PJK.2.03/PPK/III/2024</t>
  </si>
  <si>
    <t>027/SDA.PJK.1.03/PPK/I/2024</t>
  </si>
  <si>
    <t>027/SDA.PK.13.03/PPK/VI/2024</t>
  </si>
  <si>
    <t>027/SDA.PK.12.03/PPK/VI/2024</t>
  </si>
  <si>
    <t>027/SDA.PK.10.03/PPK/VI/2024</t>
  </si>
  <si>
    <t>027/SDA.PK.11.03/PPK/VI/2024</t>
  </si>
  <si>
    <t>027/SDA.PK.9.03/PPK/VI/2024</t>
  </si>
  <si>
    <t>027/SDA.PK.8.03/PPK/VI/2024</t>
  </si>
  <si>
    <t>027/SDA.PK.14.03/PPK/VII/2024</t>
  </si>
  <si>
    <t>027/SDA.PJK.6.03/PPK/VI/2024</t>
  </si>
  <si>
    <t>027/SDA.PJK.5.03/PPK/VI/2024</t>
  </si>
  <si>
    <t>=</t>
  </si>
  <si>
    <t>SEPTEMBER</t>
  </si>
  <si>
    <t>KEPALA DINAS PEKERJAAN UMUM DAN PERUMAHAN RAKYAT</t>
  </si>
  <si>
    <t>ASIHNO PURWADI, S.T.</t>
  </si>
  <si>
    <t>Pembina Tk. I</t>
  </si>
  <si>
    <t>Karanganyar, 30 September 2024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</si>
</sst>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1" formatCode="_(* #,##0_);_(* \(#,##0\);_(* &quot;-&quot;_);_(@_)"/>
    <numFmt numFmtId="164" formatCode="_-* #,##0_-;\-* #,##0_-;_-* &quot;-&quot;_-;_-@_-"/>
    <numFmt numFmtId="165" formatCode="dd\-mm\-yyyy;@"/>
    <numFmt numFmtId="166" formatCode="dd/mm/yyyy;@"/>
  </numFmts>
  <fonts count="21" x14ac:knownFonts="1">
    <font>
      <sz val="11"/>
      <color theme="1"/>
      <name val="Calibri"/>
      <charset val="1"/>
      <scheme val="minor"/>
    </font>
    <font>
      <b/>
      <sz val="11"/>
      <color theme="1"/>
      <name val="Calibri"/>
      <family val="2"/>
      <scheme val="minor"/>
    </font>
    <font>
      <b/>
      <i/>
      <sz val="7"/>
      <color theme="1"/>
      <name val="Calibri"/>
      <family val="2"/>
      <scheme val="minor"/>
    </font>
    <font>
      <sz val="10"/>
      <color theme="1"/>
      <name val="Arial"/>
      <family val="2"/>
    </font>
    <font>
      <b/>
      <sz val="12"/>
      <color theme="1"/>
      <name val="Arial"/>
      <family val="2"/>
    </font>
    <font>
      <b/>
      <sz val="10"/>
      <color theme="1"/>
      <name val="Arial"/>
      <family val="2"/>
    </font>
    <font>
      <b/>
      <i/>
      <sz val="10"/>
      <color theme="1"/>
      <name val="Arial"/>
      <family val="2"/>
    </font>
    <font>
      <sz val="11"/>
      <color indexed="8"/>
      <name val="Arial"/>
      <family val="2"/>
    </font>
    <font>
      <sz val="10"/>
      <color indexed="8"/>
      <name val="Arial"/>
      <family val="2"/>
    </font>
    <font>
      <sz val="10"/>
      <name val="Arial"/>
      <family val="2"/>
    </font>
    <font>
      <b/>
      <sz val="10"/>
      <color indexed="8"/>
      <name val="Arial"/>
      <family val="2"/>
    </font>
    <font>
      <b/>
      <u/>
      <sz val="10"/>
      <color theme="1"/>
      <name val="Arial"/>
      <family val="2"/>
    </font>
    <font>
      <sz val="11"/>
      <color theme="1"/>
      <name val="Calibri"/>
      <family val="2"/>
      <scheme val="minor"/>
    </font>
    <font>
      <b/>
      <sz val="8"/>
      <color indexed="8"/>
      <name val="Arial"/>
      <family val="2"/>
    </font>
    <font>
      <sz val="10"/>
      <color rgb="FFFF0000"/>
      <name val="Arial"/>
      <family val="2"/>
    </font>
    <font>
      <sz val="11"/>
      <color theme="1"/>
      <name val="Arial"/>
      <family val="2"/>
    </font>
    <font>
      <sz val="10"/>
      <color theme="0"/>
      <name val="Arial"/>
      <family val="2"/>
    </font>
    <font>
      <sz val="11"/>
      <color rgb="FFFF0000"/>
      <name val="Calibri"/>
      <family val="2"/>
      <scheme val="minor"/>
    </font>
    <font>
      <sz val="11"/>
      <name val="Calibri"/>
      <family val="2"/>
      <scheme val="minor"/>
    </font>
    <font>
      <sz val="11"/>
      <name val="Calibri"/>
      <family val="2"/>
    </font>
    <font>
      <b/>
      <u/>
      <sz val="1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indexed="9"/>
        <bgColor indexed="64"/>
      </patternFill>
    </fill>
  </fills>
  <borders count="2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double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/>
      <top/>
      <bottom/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 style="hair">
        <color auto="1"/>
      </top>
      <bottom style="hair">
        <color auto="1"/>
      </bottom>
      <diagonal/>
    </border>
    <border>
      <left style="thin">
        <color auto="1"/>
      </left>
      <right/>
      <top style="hair">
        <color auto="1"/>
      </top>
      <bottom style="hair">
        <color auto="1"/>
      </bottom>
      <diagonal/>
    </border>
    <border>
      <left/>
      <right style="thin">
        <color auto="1"/>
      </right>
      <top style="hair">
        <color auto="1"/>
      </top>
      <bottom style="hair">
        <color auto="1"/>
      </bottom>
      <diagonal/>
    </border>
    <border>
      <left style="thin">
        <color auto="1"/>
      </left>
      <right style="thin">
        <color auto="1"/>
      </right>
      <top/>
      <bottom style="hair">
        <color auto="1"/>
      </bottom>
      <diagonal/>
    </border>
    <border>
      <left/>
      <right style="thin">
        <color auto="1"/>
      </right>
      <top style="hair">
        <color auto="1"/>
      </top>
      <bottom/>
      <diagonal/>
    </border>
    <border>
      <left style="thin">
        <color auto="1"/>
      </left>
      <right style="thin">
        <color auto="1"/>
      </right>
      <top style="hair">
        <color auto="1"/>
      </top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hair">
        <color auto="1"/>
      </top>
      <bottom/>
      <diagonal/>
    </border>
    <border>
      <left/>
      <right style="thin">
        <color auto="1"/>
      </right>
      <top style="thin">
        <color auto="1"/>
      </top>
      <bottom style="hair">
        <color auto="1"/>
      </bottom>
      <diagonal/>
    </border>
    <border>
      <left/>
      <right style="thin">
        <color auto="1"/>
      </right>
      <top/>
      <bottom style="hair">
        <color auto="1"/>
      </bottom>
      <diagonal/>
    </border>
    <border>
      <left style="thin">
        <color auto="1"/>
      </left>
      <right/>
      <top/>
      <bottom style="hair">
        <color auto="1"/>
      </bottom>
      <diagonal/>
    </border>
    <border>
      <left/>
      <right/>
      <top style="thin">
        <color auto="1"/>
      </top>
      <bottom/>
      <diagonal/>
    </border>
  </borders>
  <cellStyleXfs count="4">
    <xf numFmtId="0" fontId="0" fillId="0" borderId="0"/>
    <xf numFmtId="41" fontId="12" fillId="0" borderId="0" applyFont="0" applyFill="0" applyBorder="0" applyAlignment="0" applyProtection="0"/>
    <xf numFmtId="0" fontId="13" fillId="3" borderId="0">
      <alignment horizontal="left" vertical="top"/>
    </xf>
    <xf numFmtId="0" fontId="10" fillId="3" borderId="0">
      <alignment horizontal="left" vertical="top"/>
    </xf>
  </cellStyleXfs>
  <cellXfs count="172">
    <xf numFmtId="0" fontId="0" fillId="0" borderId="0" xfId="0"/>
    <xf numFmtId="0" fontId="1" fillId="0" borderId="0" xfId="0" applyFont="1"/>
    <xf numFmtId="0" fontId="2" fillId="0" borderId="0" xfId="0" applyFont="1"/>
    <xf numFmtId="0" fontId="3" fillId="0" borderId="0" xfId="0" applyFont="1" applyAlignment="1">
      <alignment horizontal="center" vertical="center"/>
    </xf>
    <xf numFmtId="0" fontId="3" fillId="0" borderId="0" xfId="0" applyFont="1" applyAlignment="1">
      <alignment horizontal="left" vertical="center"/>
    </xf>
    <xf numFmtId="41" fontId="3" fillId="0" borderId="0" xfId="0" applyNumberFormat="1" applyFont="1" applyAlignment="1">
      <alignment horizontal="center" vertical="center"/>
    </xf>
    <xf numFmtId="1" fontId="3" fillId="0" borderId="0" xfId="0" applyNumberFormat="1" applyFont="1" applyAlignment="1">
      <alignment horizontal="center" vertical="center"/>
    </xf>
    <xf numFmtId="0" fontId="3" fillId="0" borderId="0" xfId="0" applyFont="1" applyAlignment="1">
      <alignment vertical="center"/>
    </xf>
    <xf numFmtId="0" fontId="5" fillId="0" borderId="0" xfId="0" applyFont="1" applyAlignment="1">
      <alignment vertical="center"/>
    </xf>
    <xf numFmtId="0" fontId="5" fillId="0" borderId="0" xfId="0" applyFont="1" applyAlignment="1">
      <alignment horizontal="left" vertical="center"/>
    </xf>
    <xf numFmtId="0" fontId="5" fillId="0" borderId="0" xfId="0" applyFont="1" applyAlignment="1">
      <alignment horizontal="center" vertical="center"/>
    </xf>
    <xf numFmtId="0" fontId="5" fillId="0" borderId="3" xfId="0" applyFont="1" applyBorder="1" applyAlignment="1">
      <alignment horizontal="center" vertical="center"/>
    </xf>
    <xf numFmtId="0" fontId="6" fillId="0" borderId="4" xfId="0" applyFont="1" applyBorder="1" applyAlignment="1">
      <alignment horizontal="center" vertical="center"/>
    </xf>
    <xf numFmtId="0" fontId="6" fillId="0" borderId="5" xfId="0" applyFont="1" applyBorder="1" applyAlignment="1">
      <alignment horizontal="center" vertical="center"/>
    </xf>
    <xf numFmtId="0" fontId="6" fillId="0" borderId="6" xfId="0" applyFont="1" applyBorder="1" applyAlignment="1">
      <alignment horizontal="center" vertical="center"/>
    </xf>
    <xf numFmtId="0" fontId="6" fillId="0" borderId="7" xfId="0" applyFont="1" applyBorder="1" applyAlignment="1">
      <alignment horizontal="center" vertical="center"/>
    </xf>
    <xf numFmtId="0" fontId="3" fillId="0" borderId="8" xfId="0" applyFont="1" applyBorder="1" applyAlignment="1">
      <alignment horizontal="center" vertical="center"/>
    </xf>
    <xf numFmtId="0" fontId="7" fillId="0" borderId="8" xfId="2" applyFont="1" applyFill="1" applyBorder="1" applyAlignment="1">
      <alignment horizontal="left" vertical="center"/>
    </xf>
    <xf numFmtId="0" fontId="8" fillId="0" borderId="9" xfId="2" applyFont="1" applyFill="1" applyBorder="1" applyAlignment="1">
      <alignment vertical="center" wrapText="1"/>
    </xf>
    <xf numFmtId="0" fontId="8" fillId="0" borderId="10" xfId="2" applyFont="1" applyFill="1" applyBorder="1" applyAlignment="1">
      <alignment vertical="center" wrapText="1"/>
    </xf>
    <xf numFmtId="0" fontId="3" fillId="0" borderId="11" xfId="0" applyFont="1" applyBorder="1" applyAlignment="1">
      <alignment horizontal="center" vertical="center"/>
    </xf>
    <xf numFmtId="0" fontId="3" fillId="0" borderId="9" xfId="0" applyFont="1" applyBorder="1" applyAlignment="1">
      <alignment horizontal="center" vertical="center"/>
    </xf>
    <xf numFmtId="0" fontId="3" fillId="0" borderId="10" xfId="0" applyFont="1" applyBorder="1" applyAlignment="1">
      <alignment vertical="center"/>
    </xf>
    <xf numFmtId="41" fontId="9" fillId="0" borderId="8" xfId="1" applyFont="1" applyFill="1" applyBorder="1" applyAlignment="1">
      <alignment horizontal="left" vertical="center"/>
    </xf>
    <xf numFmtId="41" fontId="9" fillId="0" borderId="13" xfId="1" applyFont="1" applyFill="1" applyBorder="1" applyAlignment="1">
      <alignment vertical="center"/>
    </xf>
    <xf numFmtId="0" fontId="8" fillId="0" borderId="10" xfId="2" applyFont="1" applyFill="1" applyBorder="1" applyAlignment="1">
      <alignment vertical="center"/>
    </xf>
    <xf numFmtId="0" fontId="3" fillId="0" borderId="13" xfId="0" applyFont="1" applyBorder="1" applyAlignment="1">
      <alignment horizontal="center" vertical="center"/>
    </xf>
    <xf numFmtId="0" fontId="3" fillId="0" borderId="10" xfId="0" applyFont="1" applyBorder="1" applyAlignment="1">
      <alignment horizontal="left" vertical="center" wrapText="1"/>
    </xf>
    <xf numFmtId="0" fontId="7" fillId="0" borderId="8" xfId="2" applyFont="1" applyFill="1" applyBorder="1" applyAlignment="1">
      <alignment horizontal="left" vertical="center" wrapText="1"/>
    </xf>
    <xf numFmtId="0" fontId="3" fillId="0" borderId="10" xfId="0" applyFont="1" applyBorder="1" applyAlignment="1">
      <alignment horizontal="center" vertical="center"/>
    </xf>
    <xf numFmtId="41" fontId="3" fillId="0" borderId="0" xfId="0" applyNumberFormat="1" applyFont="1" applyAlignment="1">
      <alignment vertical="center"/>
    </xf>
    <xf numFmtId="1" fontId="3" fillId="0" borderId="0" xfId="0" applyNumberFormat="1" applyFont="1" applyAlignment="1">
      <alignment vertical="center"/>
    </xf>
    <xf numFmtId="41" fontId="5" fillId="0" borderId="0" xfId="0" applyNumberFormat="1" applyFont="1" applyAlignment="1">
      <alignment horizontal="center" vertical="center"/>
    </xf>
    <xf numFmtId="1" fontId="5" fillId="0" borderId="0" xfId="0" applyNumberFormat="1" applyFont="1" applyAlignment="1">
      <alignment horizontal="center" vertical="center"/>
    </xf>
    <xf numFmtId="0" fontId="5" fillId="0" borderId="3" xfId="0" applyFont="1" applyBorder="1" applyAlignment="1">
      <alignment horizontal="center" vertical="center" wrapText="1"/>
    </xf>
    <xf numFmtId="1" fontId="5" fillId="0" borderId="3" xfId="0" applyNumberFormat="1" applyFont="1" applyBorder="1" applyAlignment="1">
      <alignment horizontal="center" vertical="center"/>
    </xf>
    <xf numFmtId="1" fontId="6" fillId="0" borderId="4" xfId="0" applyNumberFormat="1" applyFont="1" applyBorder="1" applyAlignment="1">
      <alignment horizontal="center" vertical="center"/>
    </xf>
    <xf numFmtId="1" fontId="6" fillId="0" borderId="5" xfId="0" applyNumberFormat="1" applyFont="1" applyBorder="1" applyAlignment="1">
      <alignment horizontal="center" vertical="center"/>
    </xf>
    <xf numFmtId="0" fontId="3" fillId="0" borderId="8" xfId="0" applyFont="1" applyBorder="1" applyAlignment="1">
      <alignment vertical="center" wrapText="1"/>
    </xf>
    <xf numFmtId="1" fontId="3" fillId="0" borderId="8" xfId="0" applyNumberFormat="1" applyFont="1" applyBorder="1" applyAlignment="1">
      <alignment horizontal="center" vertical="center"/>
    </xf>
    <xf numFmtId="165" fontId="3" fillId="0" borderId="8" xfId="0" applyNumberFormat="1" applyFont="1" applyBorder="1" applyAlignment="1">
      <alignment horizontal="center" vertical="center"/>
    </xf>
    <xf numFmtId="0" fontId="3" fillId="0" borderId="5" xfId="0" applyFont="1" applyBorder="1" applyAlignment="1">
      <alignment vertical="center" wrapText="1"/>
    </xf>
    <xf numFmtId="1" fontId="3" fillId="2" borderId="8" xfId="0" applyNumberFormat="1" applyFont="1" applyFill="1" applyBorder="1" applyAlignment="1">
      <alignment horizontal="center" vertical="center"/>
    </xf>
    <xf numFmtId="0" fontId="3" fillId="0" borderId="13" xfId="0" applyFont="1" applyBorder="1" applyAlignment="1">
      <alignment vertical="center" wrapText="1"/>
    </xf>
    <xf numFmtId="165" fontId="3" fillId="0" borderId="8" xfId="0" applyNumberFormat="1" applyFont="1" applyBorder="1" applyAlignment="1">
      <alignment vertical="top" wrapText="1"/>
    </xf>
    <xf numFmtId="165" fontId="3" fillId="0" borderId="11" xfId="0" applyNumberFormat="1" applyFont="1" applyBorder="1" applyAlignment="1">
      <alignment vertical="top" wrapText="1"/>
    </xf>
    <xf numFmtId="0" fontId="3" fillId="0" borderId="11" xfId="0" applyFont="1" applyBorder="1" applyAlignment="1">
      <alignment vertical="center"/>
    </xf>
    <xf numFmtId="0" fontId="3" fillId="0" borderId="8" xfId="0" applyFont="1" applyBorder="1" applyAlignment="1">
      <alignment vertical="center"/>
    </xf>
    <xf numFmtId="0" fontId="3" fillId="0" borderId="11" xfId="0" applyFont="1" applyBorder="1" applyAlignment="1">
      <alignment vertical="center" wrapText="1"/>
    </xf>
    <xf numFmtId="0" fontId="3" fillId="0" borderId="8" xfId="0" applyFont="1" applyBorder="1" applyAlignment="1">
      <alignment horizontal="left" vertical="center"/>
    </xf>
    <xf numFmtId="41" fontId="3" fillId="0" borderId="8" xfId="0" applyNumberFormat="1" applyFont="1" applyBorder="1" applyAlignment="1">
      <alignment horizontal="left" vertical="center"/>
    </xf>
    <xf numFmtId="1" fontId="3" fillId="0" borderId="0" xfId="0" applyNumberFormat="1" applyFont="1" applyAlignment="1">
      <alignment horizontal="left" vertical="center"/>
    </xf>
    <xf numFmtId="0" fontId="3" fillId="0" borderId="19" xfId="0" applyFont="1" applyBorder="1" applyAlignment="1">
      <alignment horizontal="center" vertical="center"/>
    </xf>
    <xf numFmtId="0" fontId="8" fillId="0" borderId="12" xfId="2" applyFont="1" applyFill="1" applyBorder="1" applyAlignment="1">
      <alignment vertical="center" wrapText="1"/>
    </xf>
    <xf numFmtId="41" fontId="9" fillId="0" borderId="13" xfId="1" applyFont="1" applyFill="1" applyBorder="1" applyAlignment="1">
      <alignment horizontal="left" vertical="center"/>
    </xf>
    <xf numFmtId="0" fontId="3" fillId="0" borderId="13" xfId="0" applyFont="1" applyBorder="1" applyAlignment="1">
      <alignment horizontal="left" vertical="center"/>
    </xf>
    <xf numFmtId="1" fontId="3" fillId="0" borderId="13" xfId="0" applyNumberFormat="1" applyFont="1" applyBorder="1" applyAlignment="1">
      <alignment horizontal="center" vertical="center"/>
    </xf>
    <xf numFmtId="0" fontId="14" fillId="0" borderId="13" xfId="0" applyFont="1" applyBorder="1" applyAlignment="1">
      <alignment horizontal="center" vertical="center"/>
    </xf>
    <xf numFmtId="0" fontId="14" fillId="0" borderId="19" xfId="0" applyFont="1" applyBorder="1" applyAlignment="1">
      <alignment horizontal="center" vertical="center"/>
    </xf>
    <xf numFmtId="0" fontId="14" fillId="0" borderId="12" xfId="2" applyFont="1" applyFill="1" applyBorder="1" applyAlignment="1">
      <alignment vertical="center" wrapText="1"/>
    </xf>
    <xf numFmtId="0" fontId="15" fillId="0" borderId="8" xfId="2" applyFont="1" applyFill="1" applyBorder="1" applyAlignment="1">
      <alignment horizontal="left" vertical="center" wrapText="1"/>
    </xf>
    <xf numFmtId="0" fontId="3" fillId="0" borderId="12" xfId="2" applyFont="1" applyFill="1" applyBorder="1" applyAlignment="1">
      <alignment vertical="center" wrapText="1"/>
    </xf>
    <xf numFmtId="41" fontId="3" fillId="0" borderId="13" xfId="1" applyFont="1" applyFill="1" applyBorder="1" applyAlignment="1">
      <alignment horizontal="left" vertical="center"/>
    </xf>
    <xf numFmtId="14" fontId="3" fillId="0" borderId="13" xfId="0" applyNumberFormat="1" applyFont="1" applyBorder="1" applyAlignment="1">
      <alignment horizontal="center" vertical="center"/>
    </xf>
    <xf numFmtId="0" fontId="12" fillId="0" borderId="0" xfId="0" applyFont="1"/>
    <xf numFmtId="0" fontId="8" fillId="0" borderId="20" xfId="2" applyFont="1" applyFill="1" applyBorder="1" applyAlignment="1">
      <alignment vertical="center" wrapText="1"/>
    </xf>
    <xf numFmtId="41" fontId="9" fillId="0" borderId="8" xfId="1" applyFont="1" applyFill="1" applyBorder="1" applyAlignment="1">
      <alignment vertical="center"/>
    </xf>
    <xf numFmtId="164" fontId="8" fillId="0" borderId="20" xfId="2" applyNumberFormat="1" applyFont="1" applyFill="1" applyBorder="1" applyAlignment="1">
      <alignment vertical="center" wrapText="1"/>
    </xf>
    <xf numFmtId="164" fontId="9" fillId="0" borderId="10" xfId="1" applyNumberFormat="1" applyFont="1" applyFill="1" applyBorder="1" applyAlignment="1">
      <alignment horizontal="right"/>
    </xf>
    <xf numFmtId="164" fontId="8" fillId="0" borderId="10" xfId="2" applyNumberFormat="1" applyFont="1" applyFill="1" applyBorder="1" applyAlignment="1">
      <alignment vertical="center" wrapText="1"/>
    </xf>
    <xf numFmtId="164" fontId="3" fillId="0" borderId="10" xfId="0" applyNumberFormat="1" applyFont="1" applyBorder="1" applyAlignment="1">
      <alignment horizontal="right" vertical="center"/>
    </xf>
    <xf numFmtId="164" fontId="3" fillId="0" borderId="8" xfId="0" applyNumberFormat="1" applyFont="1" applyBorder="1" applyAlignment="1">
      <alignment horizontal="right" vertical="center"/>
    </xf>
    <xf numFmtId="164" fontId="9" fillId="0" borderId="8" xfId="1" applyNumberFormat="1" applyFont="1" applyFill="1" applyBorder="1" applyAlignment="1">
      <alignment horizontal="right"/>
    </xf>
    <xf numFmtId="164" fontId="9" fillId="0" borderId="8" xfId="1" applyNumberFormat="1" applyFont="1" applyFill="1" applyBorder="1" applyAlignment="1">
      <alignment horizontal="right" vertical="center"/>
    </xf>
    <xf numFmtId="164" fontId="3" fillId="0" borderId="13" xfId="0" applyNumberFormat="1" applyFont="1" applyBorder="1" applyAlignment="1">
      <alignment horizontal="right" vertical="center"/>
    </xf>
    <xf numFmtId="0" fontId="3" fillId="0" borderId="2" xfId="0" applyFont="1" applyBorder="1" applyAlignment="1">
      <alignment vertical="center" wrapText="1"/>
    </xf>
    <xf numFmtId="165" fontId="3" fillId="0" borderId="8" xfId="0" applyNumberFormat="1" applyFont="1" applyBorder="1" applyAlignment="1">
      <alignment horizontal="center"/>
    </xf>
    <xf numFmtId="0" fontId="3" fillId="0" borderId="8" xfId="0" applyFont="1" applyBorder="1" applyAlignment="1">
      <alignment horizontal="left" vertical="center" wrapText="1"/>
    </xf>
    <xf numFmtId="41" fontId="3" fillId="0" borderId="8" xfId="0" applyNumberFormat="1" applyFont="1" applyBorder="1" applyAlignment="1">
      <alignment vertical="center"/>
    </xf>
    <xf numFmtId="41" fontId="3" fillId="0" borderId="8" xfId="0" applyNumberFormat="1" applyFont="1" applyBorder="1" applyAlignment="1">
      <alignment horizontal="left" vertical="center" wrapText="1"/>
    </xf>
    <xf numFmtId="41" fontId="3" fillId="0" borderId="8" xfId="0" applyNumberFormat="1" applyFont="1" applyBorder="1" applyAlignment="1">
      <alignment vertical="center" wrapText="1"/>
    </xf>
    <xf numFmtId="165" fontId="3" fillId="0" borderId="8" xfId="0" applyNumberFormat="1" applyFont="1" applyBorder="1" applyAlignment="1">
      <alignment vertical="center" wrapText="1"/>
    </xf>
    <xf numFmtId="165" fontId="3" fillId="0" borderId="8" xfId="0" applyNumberFormat="1" applyFont="1" applyBorder="1" applyAlignment="1">
      <alignment horizontal="left" vertical="center" wrapText="1"/>
    </xf>
    <xf numFmtId="0" fontId="11" fillId="0" borderId="0" xfId="0" applyFont="1"/>
    <xf numFmtId="164" fontId="12" fillId="0" borderId="10" xfId="0" applyNumberFormat="1" applyFont="1" applyBorder="1" applyAlignment="1">
      <alignment vertical="center" wrapText="1"/>
    </xf>
    <xf numFmtId="164" fontId="3" fillId="0" borderId="8" xfId="0" applyNumberFormat="1" applyFont="1" applyBorder="1" applyAlignment="1">
      <alignment horizontal="center" vertical="center"/>
    </xf>
    <xf numFmtId="164" fontId="3" fillId="0" borderId="8" xfId="1" applyNumberFormat="1" applyFont="1" applyFill="1" applyBorder="1" applyAlignment="1">
      <alignment horizontal="center" vertical="center"/>
    </xf>
    <xf numFmtId="164" fontId="3" fillId="0" borderId="13" xfId="0" applyNumberFormat="1" applyFont="1" applyBorder="1" applyAlignment="1">
      <alignment horizontal="center" vertical="center"/>
    </xf>
    <xf numFmtId="0" fontId="12" fillId="0" borderId="8" xfId="0" applyFont="1" applyBorder="1" applyAlignment="1">
      <alignment vertical="center" wrapText="1"/>
    </xf>
    <xf numFmtId="0" fontId="12" fillId="0" borderId="8" xfId="0" applyFont="1" applyBorder="1" applyAlignment="1">
      <alignment horizontal="center" vertical="center" wrapText="1"/>
    </xf>
    <xf numFmtId="0" fontId="12" fillId="0" borderId="13" xfId="0" applyFont="1" applyBorder="1" applyAlignment="1">
      <alignment horizontal="center" vertical="center" wrapText="1"/>
    </xf>
    <xf numFmtId="3" fontId="12" fillId="0" borderId="8" xfId="0" applyNumberFormat="1" applyFont="1" applyBorder="1" applyAlignment="1">
      <alignment horizontal="center" vertical="center" wrapText="1"/>
    </xf>
    <xf numFmtId="3" fontId="3" fillId="0" borderId="21" xfId="0" applyNumberFormat="1" applyFont="1" applyBorder="1" applyAlignment="1">
      <alignment vertical="center" wrapText="1"/>
    </xf>
    <xf numFmtId="3" fontId="3" fillId="0" borderId="8" xfId="0" applyNumberFormat="1" applyFont="1" applyBorder="1" applyAlignment="1">
      <alignment vertical="center" wrapText="1"/>
    </xf>
    <xf numFmtId="14" fontId="3" fillId="0" borderId="10" xfId="0" applyNumberFormat="1" applyFont="1" applyBorder="1" applyAlignment="1">
      <alignment horizontal="center" vertical="center" wrapText="1"/>
    </xf>
    <xf numFmtId="14" fontId="3" fillId="0" borderId="8" xfId="0" applyNumberFormat="1" applyFont="1" applyBorder="1" applyAlignment="1">
      <alignment horizontal="center" vertical="center" wrapText="1"/>
    </xf>
    <xf numFmtId="14" fontId="3" fillId="0" borderId="8" xfId="0" applyNumberFormat="1" applyFont="1" applyBorder="1" applyAlignment="1">
      <alignment horizontal="center" vertical="center"/>
    </xf>
    <xf numFmtId="14" fontId="3" fillId="0" borderId="8" xfId="0" applyNumberFormat="1" applyFont="1" applyBorder="1" applyAlignment="1">
      <alignment horizontal="center"/>
    </xf>
    <xf numFmtId="164" fontId="9" fillId="0" borderId="8" xfId="1" applyNumberFormat="1" applyFont="1" applyFill="1" applyBorder="1" applyAlignment="1">
      <alignment horizontal="center" vertical="center"/>
    </xf>
    <xf numFmtId="0" fontId="0" fillId="0" borderId="0" xfId="0" applyAlignment="1">
      <alignment vertical="center"/>
    </xf>
    <xf numFmtId="165" fontId="16" fillId="0" borderId="8" xfId="0" applyNumberFormat="1" applyFont="1" applyBorder="1" applyAlignment="1">
      <alignment horizontal="center"/>
    </xf>
    <xf numFmtId="41" fontId="16" fillId="0" borderId="8" xfId="0" applyNumberFormat="1" applyFont="1" applyBorder="1" applyAlignment="1">
      <alignment horizontal="left" vertical="center"/>
    </xf>
    <xf numFmtId="0" fontId="16" fillId="0" borderId="8" xfId="0" applyFont="1" applyBorder="1" applyAlignment="1">
      <alignment horizontal="center" vertical="center"/>
    </xf>
    <xf numFmtId="0" fontId="16" fillId="0" borderId="8" xfId="0" applyFont="1" applyBorder="1" applyAlignment="1">
      <alignment horizontal="left" vertical="center"/>
    </xf>
    <xf numFmtId="14" fontId="16" fillId="0" borderId="13" xfId="0" applyNumberFormat="1" applyFont="1" applyBorder="1" applyAlignment="1">
      <alignment horizontal="center" vertical="center"/>
    </xf>
    <xf numFmtId="0" fontId="16" fillId="0" borderId="13" xfId="0" applyFont="1" applyBorder="1" applyAlignment="1">
      <alignment horizontal="left" vertical="center"/>
    </xf>
    <xf numFmtId="0" fontId="16" fillId="0" borderId="13" xfId="0" applyFont="1" applyBorder="1" applyAlignment="1">
      <alignment horizontal="center" vertical="center"/>
    </xf>
    <xf numFmtId="0" fontId="14" fillId="0" borderId="5" xfId="0" applyFont="1" applyBorder="1" applyAlignment="1">
      <alignment horizontal="center" vertical="center"/>
    </xf>
    <xf numFmtId="0" fontId="14" fillId="0" borderId="23" xfId="0" applyFont="1" applyBorder="1" applyAlignment="1">
      <alignment horizontal="center" vertical="center"/>
    </xf>
    <xf numFmtId="1" fontId="16" fillId="0" borderId="8" xfId="0" applyNumberFormat="1" applyFont="1" applyBorder="1" applyAlignment="1">
      <alignment horizontal="center" vertical="center"/>
    </xf>
    <xf numFmtId="41" fontId="3" fillId="2" borderId="8" xfId="1" applyFont="1" applyFill="1" applyBorder="1" applyAlignment="1">
      <alignment horizontal="center" vertical="center"/>
    </xf>
    <xf numFmtId="166" fontId="3" fillId="0" borderId="10" xfId="0" applyNumberFormat="1" applyFont="1" applyBorder="1" applyAlignment="1">
      <alignment horizontal="center" vertical="center" wrapText="1"/>
    </xf>
    <xf numFmtId="1" fontId="16" fillId="0" borderId="13" xfId="0" applyNumberFormat="1" applyFont="1" applyBorder="1" applyAlignment="1">
      <alignment horizontal="center" vertical="center"/>
    </xf>
    <xf numFmtId="0" fontId="3" fillId="0" borderId="19" xfId="0" applyFont="1" applyBorder="1" applyAlignment="1">
      <alignment horizontal="center" vertical="top"/>
    </xf>
    <xf numFmtId="0" fontId="3" fillId="0" borderId="6" xfId="0" applyFont="1" applyBorder="1" applyAlignment="1">
      <alignment horizontal="center" vertical="top"/>
    </xf>
    <xf numFmtId="0" fontId="3" fillId="0" borderId="22" xfId="0" applyFont="1" applyBorder="1" applyAlignment="1">
      <alignment horizontal="center" vertical="top"/>
    </xf>
    <xf numFmtId="0" fontId="8" fillId="0" borderId="12" xfId="2" applyFont="1" applyFill="1" applyBorder="1" applyAlignment="1">
      <alignment horizontal="left" vertical="top" wrapText="1"/>
    </xf>
    <xf numFmtId="0" fontId="8" fillId="0" borderId="7" xfId="2" applyFont="1" applyFill="1" applyBorder="1" applyAlignment="1">
      <alignment horizontal="left" vertical="top" wrapText="1"/>
    </xf>
    <xf numFmtId="164" fontId="8" fillId="0" borderId="13" xfId="2" applyNumberFormat="1" applyFont="1" applyFill="1" applyBorder="1" applyAlignment="1">
      <alignment vertical="center" wrapText="1"/>
    </xf>
    <xf numFmtId="164" fontId="8" fillId="0" borderId="5" xfId="2" applyNumberFormat="1" applyFont="1" applyFill="1" applyBorder="1" applyAlignment="1">
      <alignment vertical="center" wrapText="1"/>
    </xf>
    <xf numFmtId="164" fontId="8" fillId="0" borderId="11" xfId="2" applyNumberFormat="1" applyFont="1" applyFill="1" applyBorder="1" applyAlignment="1">
      <alignment vertical="center" wrapText="1"/>
    </xf>
    <xf numFmtId="0" fontId="3" fillId="0" borderId="13" xfId="0" applyFont="1" applyBorder="1" applyAlignment="1">
      <alignment horizontal="center" vertical="center"/>
    </xf>
    <xf numFmtId="0" fontId="3" fillId="0" borderId="5" xfId="0" applyFont="1" applyBorder="1" applyAlignment="1">
      <alignment horizontal="center" vertical="center"/>
    </xf>
    <xf numFmtId="0" fontId="3" fillId="0" borderId="11" xfId="0" applyFont="1" applyBorder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5" fillId="0" borderId="1" xfId="0" applyFont="1" applyBorder="1" applyAlignment="1">
      <alignment horizontal="center" vertical="center"/>
    </xf>
    <xf numFmtId="0" fontId="5" fillId="0" borderId="15" xfId="0" applyFont="1" applyBorder="1" applyAlignment="1">
      <alignment horizontal="center" vertical="center"/>
    </xf>
    <xf numFmtId="0" fontId="5" fillId="0" borderId="16" xfId="0" applyFont="1" applyBorder="1" applyAlignment="1">
      <alignment horizontal="center" vertical="center"/>
    </xf>
    <xf numFmtId="0" fontId="5" fillId="0" borderId="17" xfId="0" applyFont="1" applyBorder="1" applyAlignment="1">
      <alignment horizontal="center" vertical="center"/>
    </xf>
    <xf numFmtId="0" fontId="6" fillId="0" borderId="4" xfId="0" applyFont="1" applyBorder="1" applyAlignment="1">
      <alignment horizontal="center" vertical="center"/>
    </xf>
    <xf numFmtId="0" fontId="5" fillId="0" borderId="1" xfId="0" applyFont="1" applyBorder="1" applyAlignment="1">
      <alignment horizontal="center" vertical="center" wrapText="1"/>
    </xf>
    <xf numFmtId="0" fontId="5" fillId="0" borderId="2" xfId="0" applyFont="1" applyBorder="1" applyAlignment="1">
      <alignment horizontal="center" vertical="center" wrapText="1"/>
    </xf>
    <xf numFmtId="0" fontId="5" fillId="0" borderId="2" xfId="0" applyFont="1" applyBorder="1" applyAlignment="1">
      <alignment horizontal="center" vertical="center"/>
    </xf>
    <xf numFmtId="0" fontId="5" fillId="0" borderId="3" xfId="0" applyFont="1" applyBorder="1" applyAlignment="1">
      <alignment horizontal="center" vertical="center"/>
    </xf>
    <xf numFmtId="0" fontId="5" fillId="0" borderId="5" xfId="0" applyFont="1" applyBorder="1" applyAlignment="1">
      <alignment horizontal="center" vertical="center" wrapText="1"/>
    </xf>
    <xf numFmtId="0" fontId="5" fillId="0" borderId="3" xfId="0" applyFont="1" applyBorder="1" applyAlignment="1">
      <alignment horizontal="center" vertical="center" wrapText="1"/>
    </xf>
    <xf numFmtId="1" fontId="5" fillId="0" borderId="14" xfId="0" applyNumberFormat="1" applyFont="1" applyBorder="1" applyAlignment="1">
      <alignment horizontal="center" vertical="center" wrapText="1"/>
    </xf>
    <xf numFmtId="1" fontId="5" fillId="0" borderId="6" xfId="0" applyNumberFormat="1" applyFont="1" applyBorder="1" applyAlignment="1">
      <alignment horizontal="center" vertical="center" wrapText="1"/>
    </xf>
    <xf numFmtId="1" fontId="5" fillId="0" borderId="2" xfId="0" applyNumberFormat="1" applyFont="1" applyBorder="1" applyAlignment="1">
      <alignment horizontal="center" vertical="center" wrapText="1"/>
    </xf>
    <xf numFmtId="1" fontId="5" fillId="0" borderId="5" xfId="0" applyNumberFormat="1" applyFont="1" applyBorder="1" applyAlignment="1">
      <alignment horizontal="center" vertical="center" wrapText="1"/>
    </xf>
    <xf numFmtId="1" fontId="5" fillId="0" borderId="18" xfId="0" applyNumberFormat="1" applyFont="1" applyBorder="1" applyAlignment="1">
      <alignment horizontal="center" vertical="center" wrapText="1"/>
    </xf>
    <xf numFmtId="1" fontId="5" fillId="0" borderId="7" xfId="0" applyNumberFormat="1" applyFont="1" applyBorder="1" applyAlignment="1">
      <alignment horizontal="center" vertical="center" wrapText="1"/>
    </xf>
    <xf numFmtId="164" fontId="14" fillId="0" borderId="23" xfId="0" applyNumberFormat="1" applyFont="1" applyBorder="1" applyAlignment="1">
      <alignment horizontal="right" vertical="center"/>
    </xf>
    <xf numFmtId="0" fontId="14" fillId="0" borderId="23" xfId="0" applyFont="1" applyBorder="1" applyAlignment="1">
      <alignment horizontal="left" vertical="center"/>
    </xf>
    <xf numFmtId="0" fontId="17" fillId="0" borderId="23" xfId="0" applyFont="1" applyBorder="1" applyAlignment="1">
      <alignment horizontal="center" vertical="center" wrapText="1"/>
    </xf>
    <xf numFmtId="164" fontId="14" fillId="0" borderId="23" xfId="0" applyNumberFormat="1" applyFont="1" applyBorder="1" applyAlignment="1">
      <alignment horizontal="center" vertical="center"/>
    </xf>
    <xf numFmtId="14" fontId="14" fillId="0" borderId="23" xfId="0" applyNumberFormat="1" applyFont="1" applyBorder="1" applyAlignment="1">
      <alignment horizontal="center" vertical="center"/>
    </xf>
    <xf numFmtId="1" fontId="14" fillId="0" borderId="23" xfId="0" applyNumberFormat="1" applyFont="1" applyBorder="1" applyAlignment="1">
      <alignment horizontal="center" vertical="center"/>
    </xf>
    <xf numFmtId="0" fontId="18" fillId="0" borderId="0" xfId="0" applyFont="1"/>
    <xf numFmtId="0" fontId="9" fillId="0" borderId="0" xfId="0" applyFont="1"/>
    <xf numFmtId="0" fontId="19" fillId="0" borderId="0" xfId="0" applyFont="1"/>
    <xf numFmtId="0" fontId="20" fillId="0" borderId="0" xfId="0" applyFont="1"/>
    <xf numFmtId="0" fontId="9" fillId="0" borderId="5" xfId="0" applyFont="1" applyBorder="1" applyAlignment="1">
      <alignment horizontal="center" vertical="center"/>
    </xf>
    <xf numFmtId="0" fontId="9" fillId="0" borderId="6" xfId="0" applyFont="1" applyBorder="1" applyAlignment="1">
      <alignment horizontal="center" vertical="center"/>
    </xf>
    <xf numFmtId="0" fontId="9" fillId="0" borderId="7" xfId="2" applyFont="1" applyFill="1" applyBorder="1" applyAlignment="1">
      <alignment vertical="center" wrapText="1"/>
    </xf>
    <xf numFmtId="164" fontId="9" fillId="0" borderId="5" xfId="0" applyNumberFormat="1" applyFont="1" applyBorder="1" applyAlignment="1">
      <alignment horizontal="right" vertical="center"/>
    </xf>
    <xf numFmtId="41" fontId="9" fillId="0" borderId="5" xfId="1" applyFont="1" applyFill="1" applyBorder="1" applyAlignment="1">
      <alignment horizontal="left" vertical="center"/>
    </xf>
    <xf numFmtId="0" fontId="18" fillId="0" borderId="5" xfId="0" applyFont="1" applyBorder="1" applyAlignment="1">
      <alignment horizontal="center" vertical="center" wrapText="1"/>
    </xf>
    <xf numFmtId="164" fontId="9" fillId="0" borderId="5" xfId="0" applyNumberFormat="1" applyFont="1" applyBorder="1" applyAlignment="1">
      <alignment horizontal="center" vertical="center"/>
    </xf>
    <xf numFmtId="14" fontId="9" fillId="0" borderId="5" xfId="0" applyNumberFormat="1" applyFont="1" applyBorder="1" applyAlignment="1">
      <alignment horizontal="center" vertical="center"/>
    </xf>
    <xf numFmtId="0" fontId="9" fillId="0" borderId="5" xfId="0" applyFont="1" applyBorder="1" applyAlignment="1">
      <alignment horizontal="left" vertical="center"/>
    </xf>
    <xf numFmtId="1" fontId="9" fillId="0" borderId="5" xfId="0" applyNumberFormat="1" applyFont="1" applyBorder="1" applyAlignment="1">
      <alignment horizontal="center" vertical="center"/>
    </xf>
    <xf numFmtId="0" fontId="9" fillId="0" borderId="13" xfId="0" applyFont="1" applyBorder="1" applyAlignment="1">
      <alignment horizontal="center" vertical="center"/>
    </xf>
    <xf numFmtId="0" fontId="9" fillId="0" borderId="19" xfId="0" applyFont="1" applyBorder="1" applyAlignment="1">
      <alignment horizontal="center" vertical="center"/>
    </xf>
    <xf numFmtId="0" fontId="9" fillId="0" borderId="12" xfId="2" applyFont="1" applyFill="1" applyBorder="1" applyAlignment="1">
      <alignment vertical="center" wrapText="1"/>
    </xf>
    <xf numFmtId="164" fontId="9" fillId="0" borderId="13" xfId="0" applyNumberFormat="1" applyFont="1" applyBorder="1" applyAlignment="1">
      <alignment horizontal="right" vertical="center"/>
    </xf>
    <xf numFmtId="0" fontId="18" fillId="0" borderId="13" xfId="0" applyFont="1" applyBorder="1" applyAlignment="1">
      <alignment horizontal="center" vertical="center" wrapText="1"/>
    </xf>
    <xf numFmtId="164" fontId="9" fillId="0" borderId="13" xfId="0" applyNumberFormat="1" applyFont="1" applyBorder="1" applyAlignment="1">
      <alignment horizontal="center" vertical="center"/>
    </xf>
    <xf numFmtId="14" fontId="9" fillId="0" borderId="13" xfId="0" applyNumberFormat="1" applyFont="1" applyBorder="1" applyAlignment="1">
      <alignment horizontal="center" vertical="center"/>
    </xf>
    <xf numFmtId="0" fontId="9" fillId="0" borderId="13" xfId="0" applyFont="1" applyBorder="1" applyAlignment="1">
      <alignment horizontal="left" vertical="center"/>
    </xf>
    <xf numFmtId="1" fontId="9" fillId="0" borderId="13" xfId="0" applyNumberFormat="1" applyFont="1" applyBorder="1" applyAlignment="1">
      <alignment horizontal="center" vertical="center"/>
    </xf>
  </cellXfs>
  <cellStyles count="4">
    <cellStyle name="Comma [0]" xfId="1" builtinId="6"/>
    <cellStyle name="Normal" xfId="0" builtinId="0"/>
    <cellStyle name="S16 2 2" xfId="2" xr:uid="{00000000-0005-0000-0000-000031000000}"/>
    <cellStyle name="S4 2 2" xfId="3" xr:uid="{00000000-0005-0000-0000-000032000000}"/>
  </cellStyles>
  <dxfs count="0"/>
  <tableStyles count="0" defaultTableStyle="TableStyleMedium9" defaultPivotStyle="PivotStyleLight16"/>
  <colors>
    <mruColors>
      <color rgb="FFFFFF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externalLink" Target="externalLinks/externalLink5.xml"/><Relationship Id="rId13" Type="http://schemas.openxmlformats.org/officeDocument/2006/relationships/externalLink" Target="externalLinks/externalLink10.xml"/><Relationship Id="rId18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externalLink" Target="externalLinks/externalLink4.xml"/><Relationship Id="rId12" Type="http://schemas.openxmlformats.org/officeDocument/2006/relationships/externalLink" Target="externalLinks/externalLink9.xml"/><Relationship Id="rId1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3.xml"/><Relationship Id="rId11" Type="http://schemas.openxmlformats.org/officeDocument/2006/relationships/externalLink" Target="externalLinks/externalLink8.xml"/><Relationship Id="rId5" Type="http://schemas.openxmlformats.org/officeDocument/2006/relationships/externalLink" Target="externalLinks/externalLink2.xml"/><Relationship Id="rId15" Type="http://schemas.openxmlformats.org/officeDocument/2006/relationships/theme" Target="theme/theme1.xml"/><Relationship Id="rId10" Type="http://schemas.openxmlformats.org/officeDocument/2006/relationships/externalLink" Target="externalLinks/externalLink7.xml"/><Relationship Id="rId19" Type="http://schemas.openxmlformats.org/officeDocument/2006/relationships/calcChain" Target="calcChain.xml"/><Relationship Id="rId4" Type="http://schemas.openxmlformats.org/officeDocument/2006/relationships/externalLink" Target="externalLinks/externalLink1.xml"/><Relationship Id="rId9" Type="http://schemas.openxmlformats.org/officeDocument/2006/relationships/externalLink" Target="externalLinks/externalLink6.xml"/><Relationship Id="rId14" Type="http://schemas.openxmlformats.org/officeDocument/2006/relationships/externalLink" Target="externalLinks/externalLink1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DATA%202024/1.%20POK%202024/KEGIATAN%20DPA%20LAP%20SPOK/1.%20DAK/JANUARI%20DAK.xls" TargetMode="External"/></Relationships>
</file>

<file path=xl/externalLinks/_rels/externalLink10.xml.rels><?xml version="1.0" encoding="UTF-8" standalone="yes"?>
<Relationships xmlns="http://schemas.openxmlformats.org/package/2006/relationships"><Relationship Id="rId1" Type="http://schemas.openxmlformats.org/officeDocument/2006/relationships/externalLinkPath" Target="/DATA%202024/1.%20POK%202024/KEGIATAN%20DPA%20LAP%20SPOK/2.%20DAU/SEPTEMBER%20DAU.xls" TargetMode="External"/></Relationships>
</file>

<file path=xl/externalLinks/_rels/externalLink11.xml.rels><?xml version="1.0" encoding="UTF-8" standalone="yes"?>
<Relationships xmlns="http://schemas.openxmlformats.org/package/2006/relationships"><Relationship Id="rId1" Type="http://schemas.openxmlformats.org/officeDocument/2006/relationships/externalLinkPath" Target="/DATA%202024/1.%20POK%202024/KEGIATAN%20DPA%20LAP%20SPOK/2.%20DAU/AGUSTUS%20DAU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DATA%202024/1.%20POK%202024/KEGIATAN%20DPA%20LAP%20SPOK/1.%20DAK/MARET%20DAK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/DATA%202024/1.%20POK%202024/KEGIATAN%20DPA%20LAP%20SPOK/1.%20DAK/AGUSTUS%20DAK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/DATA%202024/1.%20POK%202024/KEGIATAN%20DPA%20LAP%20SPOK/1.%20DAK/JULI%20DAK.xls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/DATA%202024/1.%20POK%202024/KEGIATAN%20DPA%20LAP%20SPOK/1.%20DAK/JUNI%20DAK.xls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/DATA%202024/1.%20POK%202024/KEGIATAN%20DPA%20LAP%20SPOK/1.%20DAK/SEPTEMBER%20DAK.xls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/DATA%202024/1.%20POK%202024/KEGIATAN%20DPA%20LAP%20SPOK/2.%20DAU/JANUARI%20DAU.xls" TargetMode="External"/></Relationships>
</file>

<file path=xl/externalLinks/_rels/externalLink8.xml.rels><?xml version="1.0" encoding="UTF-8" standalone="yes"?>
<Relationships xmlns="http://schemas.openxmlformats.org/package/2006/relationships"><Relationship Id="rId1" Type="http://schemas.openxmlformats.org/officeDocument/2006/relationships/externalLinkPath" Target="/DATA%202024/1.%20POK%202024/KEGIATAN%20DPA%20LAP%20SPOK/2.%20DAU/MARET%20DAU.xls" TargetMode="External"/></Relationships>
</file>

<file path=xl/externalLinks/_rels/externalLink9.xml.rels><?xml version="1.0" encoding="UTF-8" standalone="yes"?>
<Relationships xmlns="http://schemas.openxmlformats.org/package/2006/relationships"><Relationship Id="rId1" Type="http://schemas.openxmlformats.org/officeDocument/2006/relationships/externalLinkPath" Target="/DATA%202024/1.%20POK%202024/KEGIATAN%20DPA%20LAP%20SPOK/2.%20DAU/JUNI%20DAU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Dewan-DAK"/>
      <sheetName val="LABA2 DAK"/>
      <sheetName val="FORM-3 DAK"/>
      <sheetName val="MASALAH DAK"/>
      <sheetName val="PEMANTAUAN"/>
      <sheetName val="admin proyek"/>
    </sheetNames>
    <sheetDataSet>
      <sheetData sheetId="0">
        <row r="27">
          <cell r="D27" t="str">
            <v>1.03.02.2.02.0014</v>
          </cell>
        </row>
        <row r="38">
          <cell r="G38">
            <v>2168285000</v>
          </cell>
          <cell r="I38">
            <v>45315</v>
          </cell>
          <cell r="J38">
            <v>45464</v>
          </cell>
        </row>
        <row r="39">
          <cell r="G39">
            <v>1733751000</v>
          </cell>
        </row>
        <row r="41">
          <cell r="G41">
            <v>887740000</v>
          </cell>
        </row>
        <row r="44">
          <cell r="G44">
            <v>1251085000</v>
          </cell>
        </row>
        <row r="48">
          <cell r="G48">
            <v>140000000</v>
          </cell>
        </row>
        <row r="51">
          <cell r="G51">
            <v>11690000</v>
          </cell>
        </row>
        <row r="54">
          <cell r="G54">
            <v>75000000</v>
          </cell>
        </row>
      </sheetData>
      <sheetData sheetId="1"/>
      <sheetData sheetId="2"/>
      <sheetData sheetId="3"/>
      <sheetData sheetId="4">
        <row r="9">
          <cell r="E9">
            <v>1</v>
          </cell>
        </row>
      </sheetData>
      <sheetData sheetId="5"/>
    </sheetDataSet>
  </externalBook>
</externalLink>
</file>

<file path=xl/externalLinks/externalLink1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Dewan-DAU"/>
      <sheetName val="LABA2 DAU"/>
      <sheetName val="FORM-3 DAU"/>
      <sheetName val="MASALAH DAU"/>
      <sheetName val="PEMANTAUAN"/>
    </sheetNames>
    <sheetDataSet>
      <sheetData sheetId="0">
        <row r="72">
          <cell r="D72">
            <v>197750000</v>
          </cell>
        </row>
      </sheetData>
      <sheetData sheetId="1">
        <row r="15">
          <cell r="AE15">
            <v>100</v>
          </cell>
        </row>
        <row r="16">
          <cell r="AD16">
            <v>100</v>
          </cell>
        </row>
        <row r="18">
          <cell r="AE18">
            <v>100</v>
          </cell>
        </row>
        <row r="19">
          <cell r="AD19">
            <v>100</v>
          </cell>
        </row>
        <row r="21">
          <cell r="AE21">
            <v>100</v>
          </cell>
        </row>
        <row r="22">
          <cell r="AD22">
            <v>100</v>
          </cell>
        </row>
        <row r="24">
          <cell r="AE24">
            <v>100</v>
          </cell>
        </row>
        <row r="25">
          <cell r="AD25">
            <v>100</v>
          </cell>
        </row>
        <row r="27">
          <cell r="AE27">
            <v>100</v>
          </cell>
        </row>
        <row r="28">
          <cell r="AD28">
            <v>100</v>
          </cell>
        </row>
        <row r="30">
          <cell r="AE30">
            <v>100</v>
          </cell>
        </row>
        <row r="31">
          <cell r="AD31">
            <v>100</v>
          </cell>
        </row>
        <row r="33">
          <cell r="AE33">
            <v>100</v>
          </cell>
        </row>
        <row r="34">
          <cell r="AD34">
            <v>100</v>
          </cell>
        </row>
        <row r="36">
          <cell r="AE36">
            <v>100</v>
          </cell>
        </row>
        <row r="37">
          <cell r="AD37">
            <v>100</v>
          </cell>
        </row>
        <row r="39">
          <cell r="AE39">
            <v>100</v>
          </cell>
        </row>
        <row r="40">
          <cell r="AD40">
            <v>100</v>
          </cell>
        </row>
        <row r="42">
          <cell r="AE42">
            <v>100</v>
          </cell>
        </row>
        <row r="43">
          <cell r="AD43">
            <v>100</v>
          </cell>
        </row>
        <row r="45">
          <cell r="AE45">
            <v>100</v>
          </cell>
        </row>
        <row r="46">
          <cell r="AD46">
            <v>100</v>
          </cell>
        </row>
        <row r="52">
          <cell r="AD52">
            <v>100</v>
          </cell>
        </row>
      </sheetData>
      <sheetData sheetId="2" refreshError="1"/>
      <sheetData sheetId="3" refreshError="1"/>
      <sheetData sheetId="4" refreshError="1"/>
    </sheetDataSet>
  </externalBook>
</externalLink>
</file>

<file path=xl/externalLinks/externalLink1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Dewan-DAU"/>
      <sheetName val="LABA2 DAU"/>
      <sheetName val="FORM-3 DAU"/>
      <sheetName val="MASALAH DAU"/>
      <sheetName val="PEMANTAUAN"/>
    </sheetNames>
    <sheetDataSet>
      <sheetData sheetId="0">
        <row r="71">
          <cell r="B71" t="str">
            <v>Rehabilitasi EMBUNG JUNGKE Kec. Karanganyar Kab. Karanganyar</v>
          </cell>
        </row>
      </sheetData>
      <sheetData sheetId="1">
        <row r="15">
          <cell r="AB15">
            <v>100</v>
          </cell>
        </row>
        <row r="48">
          <cell r="AB48">
            <v>100</v>
          </cell>
        </row>
        <row r="49">
          <cell r="AA49">
            <v>100</v>
          </cell>
        </row>
        <row r="52">
          <cell r="AA52">
            <v>100</v>
          </cell>
        </row>
        <row r="66">
          <cell r="AB66">
            <v>100</v>
          </cell>
        </row>
        <row r="67">
          <cell r="AA67">
            <v>100</v>
          </cell>
        </row>
      </sheetData>
      <sheetData sheetId="2"/>
      <sheetData sheetId="3"/>
      <sheetData sheetId="4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Dewan-DAK"/>
      <sheetName val="LABA2 DAK"/>
      <sheetName val="FORM-3 DAK"/>
      <sheetName val="MASALAH DAK"/>
      <sheetName val="PEMANTAUAN"/>
      <sheetName val="admin proyek"/>
    </sheetNames>
    <sheetDataSet>
      <sheetData sheetId="0">
        <row r="38">
          <cell r="H38" t="str">
            <v>Ds. Banjarharjo</v>
          </cell>
        </row>
        <row r="39">
          <cell r="H39" t="str">
            <v>Kec. Kebakkramat</v>
          </cell>
        </row>
        <row r="41">
          <cell r="H41" t="str">
            <v>Ds. Ngunut</v>
          </cell>
        </row>
        <row r="42">
          <cell r="H42" t="str">
            <v>Kec. Jumantono</v>
          </cell>
        </row>
        <row r="44">
          <cell r="H44" t="str">
            <v>Ds. Ngadirejo</v>
          </cell>
        </row>
        <row r="45">
          <cell r="H45" t="str">
            <v>Kec. Mojogedang</v>
          </cell>
        </row>
      </sheetData>
      <sheetData sheetId="1"/>
      <sheetData sheetId="2"/>
      <sheetData sheetId="3"/>
      <sheetData sheetId="4"/>
      <sheetData sheetId="5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Dewan-DAK"/>
      <sheetName val="LABA2 DAK"/>
      <sheetName val="FORM-3 DAK"/>
      <sheetName val="MASALAH DAK"/>
      <sheetName val="PEMANTAUAN"/>
      <sheetName val="admin proyek"/>
    </sheetNames>
    <sheetDataSet>
      <sheetData sheetId="0"/>
      <sheetData sheetId="1">
        <row r="16">
          <cell r="AB16">
            <v>100</v>
          </cell>
        </row>
      </sheetData>
      <sheetData sheetId="2">
        <row r="30">
          <cell r="H30">
            <v>8205000</v>
          </cell>
        </row>
      </sheetData>
      <sheetData sheetId="3"/>
      <sheetData sheetId="4"/>
      <sheetData sheetId="5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Dewan-DAK"/>
      <sheetName val="LABA2 DAK"/>
      <sheetName val="FORM-3 DAK"/>
      <sheetName val="MASALAH DAK"/>
      <sheetName val="PEMANTAUAN"/>
      <sheetName val="admin proyek"/>
    </sheetNames>
    <sheetDataSet>
      <sheetData sheetId="0"/>
      <sheetData sheetId="1">
        <row r="16">
          <cell r="Y16">
            <v>100</v>
          </cell>
        </row>
        <row r="17">
          <cell r="X17">
            <v>100</v>
          </cell>
        </row>
      </sheetData>
      <sheetData sheetId="2">
        <row r="16">
          <cell r="H16">
            <v>520125300</v>
          </cell>
        </row>
      </sheetData>
      <sheetData sheetId="3"/>
      <sheetData sheetId="4">
        <row r="20">
          <cell r="H20" t="str">
            <v>PT. PRABA ENGINEERING SERVICE INDONESIA</v>
          </cell>
          <cell r="P20">
            <v>45470</v>
          </cell>
          <cell r="Q20">
            <v>45589</v>
          </cell>
        </row>
        <row r="21">
          <cell r="H21" t="str">
            <v>CV. TUNAS</v>
          </cell>
          <cell r="P21">
            <v>45471</v>
          </cell>
          <cell r="Q21">
            <v>45590</v>
          </cell>
        </row>
      </sheetData>
      <sheetData sheetId="5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Dewan-DAK"/>
      <sheetName val="LABA2 DAK"/>
      <sheetName val="FORM-3 DAK"/>
      <sheetName val="MASALAH DAK"/>
      <sheetName val="PEMANTAUAN"/>
      <sheetName val="admin proyek"/>
    </sheetNames>
    <sheetDataSet>
      <sheetData sheetId="0">
        <row r="39">
          <cell r="G39">
            <v>1733751000</v>
          </cell>
        </row>
        <row r="42">
          <cell r="G42">
            <v>807011000</v>
          </cell>
        </row>
        <row r="45">
          <cell r="G45">
            <v>1145462000</v>
          </cell>
        </row>
        <row r="48">
          <cell r="H48" t="str">
            <v>DI. Banjaransari</v>
          </cell>
        </row>
        <row r="49">
          <cell r="H49" t="str">
            <v>DI. Kedung Manggis</v>
          </cell>
        </row>
        <row r="50">
          <cell r="H50" t="str">
            <v>DI. Sitempur</v>
          </cell>
        </row>
        <row r="56">
          <cell r="G56">
            <v>74550000</v>
          </cell>
        </row>
      </sheetData>
      <sheetData sheetId="1">
        <row r="16">
          <cell r="V16">
            <v>100</v>
          </cell>
        </row>
      </sheetData>
      <sheetData sheetId="2">
        <row r="30">
          <cell r="H30">
            <v>5825000</v>
          </cell>
        </row>
      </sheetData>
      <sheetData sheetId="3"/>
      <sheetData sheetId="4">
        <row r="12">
          <cell r="E12">
            <v>1</v>
          </cell>
          <cell r="H12" t="str">
            <v>CV. LEGRA SEJAHTERA</v>
          </cell>
          <cell r="P12">
            <v>45470</v>
          </cell>
          <cell r="Q12">
            <v>45589</v>
          </cell>
        </row>
        <row r="15">
          <cell r="H15" t="str">
            <v>CV. PERISAI BANGSA</v>
          </cell>
          <cell r="P15">
            <v>45471</v>
          </cell>
          <cell r="Q15">
            <v>45590</v>
          </cell>
        </row>
        <row r="19">
          <cell r="H19" t="str">
            <v>CV. RANCANG JAYA DISAIN</v>
          </cell>
          <cell r="P19">
            <v>45315</v>
          </cell>
          <cell r="Q19">
            <v>45464</v>
          </cell>
        </row>
        <row r="26">
          <cell r="H26" t="str">
            <v>CV. HRV PLANNER CONSULTANT</v>
          </cell>
          <cell r="P26">
            <v>45366</v>
          </cell>
          <cell r="Q26">
            <v>45455</v>
          </cell>
        </row>
      </sheetData>
      <sheetData sheetId="5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Dewan-DAK"/>
      <sheetName val="LABA2 DAK"/>
      <sheetName val="FORM-3 DAK"/>
      <sheetName val="MASALAH DAK"/>
      <sheetName val="PEMANTAUAN"/>
      <sheetName val="admin proyek"/>
    </sheetNames>
    <sheetDataSet>
      <sheetData sheetId="0" refreshError="1"/>
      <sheetData sheetId="1">
        <row r="19">
          <cell r="AE19">
            <v>100</v>
          </cell>
        </row>
        <row r="20">
          <cell r="AD20">
            <v>100</v>
          </cell>
        </row>
        <row r="22">
          <cell r="AE22">
            <v>100</v>
          </cell>
        </row>
        <row r="23">
          <cell r="AD23">
            <v>100</v>
          </cell>
        </row>
      </sheetData>
      <sheetData sheetId="2">
        <row r="30">
          <cell r="H30">
            <v>9880000</v>
          </cell>
        </row>
      </sheetData>
      <sheetData sheetId="3" refreshError="1"/>
      <sheetData sheetId="4" refreshError="1"/>
      <sheetData sheetId="5" refreshError="1"/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Dewan-DAU"/>
      <sheetName val="LABA2 DAU"/>
      <sheetName val="FORM-3 DAU"/>
      <sheetName val="MASALAH DAU"/>
      <sheetName val="PEMANTAUAN"/>
    </sheetNames>
    <sheetDataSet>
      <sheetData sheetId="0">
        <row r="27">
          <cell r="B27" t="str">
            <v>1.03.02.2.02.0002</v>
          </cell>
        </row>
        <row r="38">
          <cell r="B38" t="str">
            <v>Perbaikan Jaringan Irigasi D.I. BANGSRI</v>
          </cell>
        </row>
      </sheetData>
      <sheetData sheetId="1"/>
      <sheetData sheetId="2"/>
      <sheetData sheetId="3"/>
      <sheetData sheetId="4">
        <row r="9">
          <cell r="H9">
            <v>200000000</v>
          </cell>
        </row>
        <row r="11">
          <cell r="C11" t="str">
            <v>Perbaikan Jaringan Irigasi D.I. DLANGIN</v>
          </cell>
          <cell r="H11">
            <v>200000000</v>
          </cell>
        </row>
        <row r="13">
          <cell r="C13" t="str">
            <v>Perbaikan Jaringan Irigasi D.I. DONDONG</v>
          </cell>
          <cell r="H13">
            <v>200000000</v>
          </cell>
        </row>
        <row r="15">
          <cell r="H15">
            <v>200000000</v>
          </cell>
        </row>
        <row r="17">
          <cell r="C17" t="str">
            <v>Perbaikan Jaringan Irigasi D.I. GORO</v>
          </cell>
          <cell r="H17">
            <v>100000000</v>
          </cell>
        </row>
        <row r="19">
          <cell r="C19" t="str">
            <v>Perbaikan Jaringan Irigasi D.I. JUNGKEH</v>
          </cell>
          <cell r="H19">
            <v>200000000</v>
          </cell>
        </row>
        <row r="21">
          <cell r="C21" t="str">
            <v>Perbaikan Jaringan Irigasi D.I. KEDUNG PELEM</v>
          </cell>
          <cell r="H21">
            <v>200000000</v>
          </cell>
        </row>
        <row r="23">
          <cell r="C23" t="str">
            <v>Perbaikan Jaringan Irigasi D.I. MOJOREJO</v>
          </cell>
          <cell r="H23">
            <v>200000000</v>
          </cell>
        </row>
        <row r="25">
          <cell r="C25" t="str">
            <v>Perbaikan Jaringan Irigasi D.I. SEJAMBON</v>
          </cell>
          <cell r="H25">
            <v>200000000</v>
          </cell>
        </row>
        <row r="27">
          <cell r="C27" t="str">
            <v>Perbaikan Jaringan Irigasi D.I. SEKUCING</v>
          </cell>
          <cell r="H27">
            <v>150000000</v>
          </cell>
        </row>
        <row r="29">
          <cell r="C29" t="str">
            <v>Perbaikan Jaringan Irigasi D.I. SEKUWUNG</v>
          </cell>
          <cell r="H29">
            <v>200000000</v>
          </cell>
        </row>
        <row r="31">
          <cell r="C31" t="str">
            <v>Perbaikan Jaringan Irigasi D.I. SEMUT</v>
          </cell>
          <cell r="H31">
            <v>200000000</v>
          </cell>
        </row>
        <row r="33">
          <cell r="C33" t="str">
            <v>Perbaikan Jaringan Irigasi D.I. SIPENGGUNG</v>
          </cell>
          <cell r="H33">
            <v>180000000</v>
          </cell>
        </row>
        <row r="35">
          <cell r="C35" t="str">
            <v>Perbaikan Jaringan Irigasi D.I. TLOBO</v>
          </cell>
          <cell r="H35">
            <v>200000000</v>
          </cell>
        </row>
      </sheetData>
    </sheetDataSet>
  </externalBook>
</externalLink>
</file>

<file path=xl/externalLinks/externalLink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Dewan-DAU"/>
      <sheetName val="LABA2 DAU"/>
      <sheetName val="FORM-3 DAU"/>
      <sheetName val="MASALAH DAU"/>
      <sheetName val="PEMANTAUAN"/>
    </sheetNames>
    <sheetDataSet>
      <sheetData sheetId="0">
        <row r="38">
          <cell r="E38" t="str">
            <v>Desa Bangsri</v>
          </cell>
        </row>
        <row r="39">
          <cell r="E39" t="str">
            <v>Kec. Karangpandan</v>
          </cell>
        </row>
        <row r="40">
          <cell r="E40" t="str">
            <v>Desa Paseban</v>
          </cell>
        </row>
        <row r="41">
          <cell r="E41" t="str">
            <v>Kec. Jumapolo</v>
          </cell>
        </row>
        <row r="42">
          <cell r="E42" t="str">
            <v>Desa Pereng</v>
          </cell>
        </row>
        <row r="43">
          <cell r="E43" t="str">
            <v>Kec. Mojogedang</v>
          </cell>
        </row>
        <row r="44">
          <cell r="E44" t="str">
            <v>Desa Pojok</v>
          </cell>
        </row>
        <row r="45">
          <cell r="E45" t="str">
            <v>Kec. Mojogedang</v>
          </cell>
        </row>
        <row r="46">
          <cell r="E46" t="str">
            <v>Desa Jatikuwung</v>
          </cell>
        </row>
        <row r="47">
          <cell r="E47" t="str">
            <v>Kec. Jatipuro</v>
          </cell>
        </row>
        <row r="49">
          <cell r="E49" t="str">
            <v>Kec. Matesih</v>
          </cell>
        </row>
        <row r="50">
          <cell r="E50" t="str">
            <v xml:space="preserve">Desa Popongan </v>
          </cell>
        </row>
        <row r="51">
          <cell r="E51" t="str">
            <v>Kec. Karanganyar</v>
          </cell>
        </row>
        <row r="52">
          <cell r="E52" t="str">
            <v>Desa Gayamdompo</v>
          </cell>
        </row>
        <row r="53">
          <cell r="E53" t="str">
            <v>Kec. Karanganayar</v>
          </cell>
        </row>
        <row r="54">
          <cell r="E54" t="str">
            <v>Desa Sepanjang</v>
          </cell>
        </row>
        <row r="55">
          <cell r="E55" t="str">
            <v>Kec. Tawangmangu</v>
          </cell>
        </row>
        <row r="56">
          <cell r="E56" t="str">
            <v>Desa Sambirejo</v>
          </cell>
        </row>
        <row r="57">
          <cell r="E57" t="str">
            <v>Kec. Jumantono</v>
          </cell>
        </row>
        <row r="58">
          <cell r="E58" t="str">
            <v>Desa Karanglo</v>
          </cell>
        </row>
        <row r="59">
          <cell r="E59" t="str">
            <v>Kec. Tawangmangu</v>
          </cell>
        </row>
        <row r="60">
          <cell r="E60" t="str">
            <v>Desa Jatirejo</v>
          </cell>
        </row>
        <row r="61">
          <cell r="E61" t="str">
            <v>Kec. Ngargoyoso</v>
          </cell>
        </row>
        <row r="62">
          <cell r="E62" t="str">
            <v>Desa Ngadiluweh</v>
          </cell>
        </row>
        <row r="63">
          <cell r="E63" t="str">
            <v>Kec. Matesih</v>
          </cell>
        </row>
        <row r="64">
          <cell r="E64" t="str">
            <v>Desa Ngargoyoso</v>
          </cell>
        </row>
        <row r="65">
          <cell r="E65" t="str">
            <v>Kec. Ngargoyoso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Dewan-DAU"/>
      <sheetName val="LABA2 DAU"/>
      <sheetName val="FORM-3 DAU"/>
      <sheetName val="MASALAH DAU"/>
      <sheetName val="PEMANTAUAN"/>
    </sheetNames>
    <sheetDataSet>
      <sheetData sheetId="0">
        <row r="39">
          <cell r="D39">
            <v>190573000</v>
          </cell>
        </row>
        <row r="40">
          <cell r="H40" t="str">
            <v>CV. KARYA MUDA</v>
          </cell>
        </row>
        <row r="41">
          <cell r="D41">
            <v>190013000</v>
          </cell>
        </row>
        <row r="43">
          <cell r="D43">
            <v>190129000</v>
          </cell>
        </row>
        <row r="44">
          <cell r="B44" t="str">
            <v>Perbaikan Jaringan Irigasi D.I. DUNG GUDEL</v>
          </cell>
        </row>
        <row r="45">
          <cell r="D45">
            <v>189472000</v>
          </cell>
        </row>
        <row r="46">
          <cell r="F46">
            <v>45470</v>
          </cell>
          <cell r="G46">
            <v>45559</v>
          </cell>
          <cell r="H46" t="str">
            <v>CV. SURYA ADHI UTOMO</v>
          </cell>
        </row>
        <row r="47">
          <cell r="D47">
            <v>94899000</v>
          </cell>
        </row>
        <row r="48">
          <cell r="E48" t="str">
            <v xml:space="preserve">Desa Dawung </v>
          </cell>
        </row>
        <row r="49">
          <cell r="D49">
            <v>190380000</v>
          </cell>
        </row>
        <row r="51">
          <cell r="D51">
            <v>189732000</v>
          </cell>
        </row>
        <row r="52">
          <cell r="F52">
            <v>45471</v>
          </cell>
          <cell r="G52">
            <v>45560</v>
          </cell>
          <cell r="H52" t="str">
            <v>CV. GARUDA WISNU KENCANA</v>
          </cell>
        </row>
        <row r="53">
          <cell r="D53">
            <v>190439000</v>
          </cell>
        </row>
        <row r="54">
          <cell r="F54">
            <v>45470</v>
          </cell>
          <cell r="G54">
            <v>45559</v>
          </cell>
          <cell r="H54" t="str">
            <v>CV. TUNJUNG JAYA</v>
          </cell>
        </row>
        <row r="55">
          <cell r="D55">
            <v>189951000</v>
          </cell>
        </row>
        <row r="56">
          <cell r="F56">
            <v>45467</v>
          </cell>
          <cell r="G56">
            <v>45556</v>
          </cell>
          <cell r="H56" t="str">
            <v>CV. GARUDA WISNU KENCANA</v>
          </cell>
        </row>
        <row r="57">
          <cell r="D57">
            <v>142191000</v>
          </cell>
        </row>
        <row r="58">
          <cell r="F58">
            <v>45471</v>
          </cell>
          <cell r="G58">
            <v>45560</v>
          </cell>
          <cell r="H58" t="str">
            <v>CV. BINTANG SAKTI</v>
          </cell>
        </row>
        <row r="59">
          <cell r="D59">
            <v>190176000</v>
          </cell>
        </row>
        <row r="61">
          <cell r="D61">
            <v>189892000</v>
          </cell>
        </row>
        <row r="62">
          <cell r="F62">
            <v>45469</v>
          </cell>
          <cell r="G62">
            <v>45558</v>
          </cell>
          <cell r="H62" t="str">
            <v>CV. KARYA MUDA</v>
          </cell>
        </row>
        <row r="63">
          <cell r="D63">
            <v>172767000</v>
          </cell>
        </row>
        <row r="65">
          <cell r="D65">
            <v>189847000</v>
          </cell>
        </row>
        <row r="67">
          <cell r="B67" t="str">
            <v>Pembangunan EMBUNG Ds. Gantiwarno Kec. Matesih</v>
          </cell>
          <cell r="D67">
            <v>4000000000</v>
          </cell>
          <cell r="E67" t="str">
            <v>Ds. Gantiwarno</v>
          </cell>
        </row>
        <row r="68">
          <cell r="E68" t="str">
            <v>Kec. Matesih</v>
          </cell>
        </row>
        <row r="69">
          <cell r="B69" t="str">
            <v>Pembangunan EMBUNG Ds. Genengan Kec. Jumantono</v>
          </cell>
          <cell r="D69">
            <v>4000000000</v>
          </cell>
          <cell r="E69" t="str">
            <v>Ds. Genengan</v>
          </cell>
        </row>
        <row r="70">
          <cell r="E70" t="str">
            <v>Kec. Jumantono</v>
          </cell>
        </row>
        <row r="71">
          <cell r="D71">
            <v>201000000</v>
          </cell>
          <cell r="E71" t="str">
            <v>Kec. Karanganyar</v>
          </cell>
        </row>
        <row r="72">
          <cell r="E72" t="str">
            <v>Kab. Karanganyar</v>
          </cell>
        </row>
      </sheetData>
      <sheetData sheetId="1">
        <row r="15">
          <cell r="V15">
            <v>5</v>
          </cell>
        </row>
      </sheetData>
      <sheetData sheetId="2"/>
      <sheetData sheetId="3"/>
      <sheetData sheetId="4">
        <row r="9">
          <cell r="G9" t="str">
            <v>CV. ZHAFRAN JAYA KONSTRUKSI</v>
          </cell>
          <cell r="O9">
            <v>45448</v>
          </cell>
          <cell r="P9">
            <v>45537</v>
          </cell>
        </row>
        <row r="11">
          <cell r="O11">
            <v>45485</v>
          </cell>
          <cell r="P11">
            <v>45574</v>
          </cell>
        </row>
        <row r="13">
          <cell r="G13" t="str">
            <v>CV. SURYA ADHI UTOMO</v>
          </cell>
        </row>
        <row r="15">
          <cell r="G15" t="str">
            <v>CV. PERISAI BANGSA</v>
          </cell>
        </row>
        <row r="19">
          <cell r="G19" t="str">
            <v>CV. ZHAFRAN JAYA KONSTRUKSI</v>
          </cell>
        </row>
        <row r="21">
          <cell r="G21" t="str">
            <v>CV. SATRIA UTAMA</v>
          </cell>
          <cell r="O21">
            <v>45454</v>
          </cell>
          <cell r="P21">
            <v>45543</v>
          </cell>
        </row>
        <row r="31">
          <cell r="G31" t="str">
            <v>CV. AZZA</v>
          </cell>
        </row>
        <row r="35">
          <cell r="G35" t="str">
            <v>CV. AZZA</v>
          </cell>
        </row>
      </sheetData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S70"/>
  <sheetViews>
    <sheetView tabSelected="1" view="pageBreakPreview" topLeftCell="A22" zoomScale="70" zoomScaleNormal="70" zoomScaleSheetLayoutView="70" workbookViewId="0">
      <selection activeCell="J38" sqref="J38"/>
    </sheetView>
  </sheetViews>
  <sheetFormatPr defaultColWidth="9" defaultRowHeight="15" x14ac:dyDescent="0.25"/>
  <cols>
    <col min="1" max="1" width="5.42578125" style="3" customWidth="1"/>
    <col min="2" max="2" width="19.5703125" style="3" customWidth="1"/>
    <col min="3" max="3" width="3" style="3" customWidth="1"/>
    <col min="4" max="4" width="48.28515625" style="3" customWidth="1"/>
    <col min="5" max="5" width="13.5703125" style="3" customWidth="1"/>
    <col min="6" max="6" width="11" style="3" customWidth="1"/>
    <col min="7" max="7" width="24.140625" style="3" customWidth="1"/>
    <col min="8" max="8" width="20.42578125" style="4" customWidth="1"/>
    <col min="9" max="9" width="9.140625" style="3" customWidth="1"/>
    <col min="10" max="10" width="30" style="3" customWidth="1"/>
    <col min="11" max="11" width="15.42578125" style="5" customWidth="1"/>
    <col min="12" max="13" width="11.28515625" style="3" customWidth="1"/>
    <col min="14" max="14" width="30.5703125" style="3" customWidth="1"/>
    <col min="15" max="15" width="10.7109375" style="6" customWidth="1"/>
    <col min="16" max="16" width="11.140625" style="6" customWidth="1"/>
    <col min="17" max="17" width="10" style="6" customWidth="1"/>
    <col min="18" max="18" width="16.42578125" style="3" customWidth="1"/>
    <col min="19" max="19" width="16" style="3" customWidth="1"/>
  </cols>
  <sheetData>
    <row r="1" spans="1:19" ht="15.75" x14ac:dyDescent="0.25">
      <c r="A1" s="124" t="s">
        <v>0</v>
      </c>
      <c r="B1" s="124"/>
      <c r="C1" s="124"/>
      <c r="D1" s="124"/>
      <c r="E1" s="124"/>
      <c r="F1" s="124"/>
      <c r="G1" s="124"/>
      <c r="H1" s="124"/>
      <c r="I1" s="124"/>
      <c r="J1" s="124"/>
      <c r="K1" s="124"/>
      <c r="L1" s="124"/>
      <c r="M1" s="124"/>
      <c r="N1" s="124"/>
      <c r="O1" s="124"/>
      <c r="P1" s="124"/>
      <c r="Q1" s="124"/>
      <c r="R1" s="124"/>
      <c r="S1" s="124"/>
    </row>
    <row r="2" spans="1:19" x14ac:dyDescent="0.25">
      <c r="H2" s="3"/>
    </row>
    <row r="3" spans="1:19" x14ac:dyDescent="0.25">
      <c r="A3" s="7" t="s">
        <v>1</v>
      </c>
      <c r="B3" s="7"/>
      <c r="C3" s="8" t="s">
        <v>2</v>
      </c>
      <c r="D3" s="9" t="s">
        <v>3</v>
      </c>
      <c r="E3" s="7"/>
      <c r="F3" s="7"/>
      <c r="G3" s="7"/>
      <c r="H3" s="7"/>
      <c r="I3" s="7"/>
      <c r="J3" s="7"/>
      <c r="K3" s="30"/>
      <c r="L3" s="7"/>
      <c r="M3" s="7"/>
      <c r="N3" s="7"/>
      <c r="O3" s="31"/>
      <c r="P3" s="31"/>
      <c r="Q3" s="31"/>
      <c r="R3" s="7"/>
      <c r="S3" s="7"/>
    </row>
    <row r="4" spans="1:19" x14ac:dyDescent="0.25">
      <c r="A4" s="7" t="s">
        <v>4</v>
      </c>
      <c r="B4" s="7"/>
      <c r="C4" s="8" t="s">
        <v>2</v>
      </c>
      <c r="D4" s="9">
        <v>2024</v>
      </c>
      <c r="E4" s="7"/>
      <c r="F4" s="7"/>
      <c r="G4" s="7"/>
      <c r="H4" s="7"/>
      <c r="I4" s="7"/>
      <c r="J4" s="7"/>
      <c r="K4" s="30"/>
      <c r="L4" s="7"/>
      <c r="M4" s="7"/>
      <c r="N4" s="7"/>
      <c r="O4" s="31"/>
      <c r="P4" s="31"/>
      <c r="Q4" s="31"/>
      <c r="R4" s="7"/>
      <c r="S4" s="7"/>
    </row>
    <row r="5" spans="1:19" x14ac:dyDescent="0.25">
      <c r="A5" s="7" t="s">
        <v>5</v>
      </c>
      <c r="B5" s="7"/>
      <c r="C5" s="8" t="s">
        <v>2</v>
      </c>
      <c r="D5" s="9" t="s">
        <v>66</v>
      </c>
      <c r="E5" s="7"/>
      <c r="F5" s="7"/>
      <c r="G5" s="7"/>
      <c r="H5" s="7"/>
      <c r="I5" s="7"/>
      <c r="J5" s="7"/>
      <c r="K5" s="30"/>
      <c r="L5" s="7"/>
      <c r="M5" s="7"/>
      <c r="N5" s="7"/>
      <c r="O5" s="31"/>
      <c r="P5" s="31"/>
      <c r="Q5" s="31"/>
      <c r="R5" s="7"/>
      <c r="S5" s="7"/>
    </row>
    <row r="6" spans="1:19" s="1" customFormat="1" x14ac:dyDescent="0.25">
      <c r="A6" s="10"/>
      <c r="B6" s="10"/>
      <c r="C6" s="125"/>
      <c r="D6" s="125"/>
      <c r="E6" s="10"/>
      <c r="F6" s="10"/>
      <c r="G6" s="10"/>
      <c r="H6" s="9"/>
      <c r="I6" s="10"/>
      <c r="J6" s="10"/>
      <c r="K6" s="32"/>
      <c r="L6" s="10"/>
      <c r="M6" s="10"/>
      <c r="N6" s="10"/>
      <c r="O6" s="33"/>
      <c r="P6" s="33"/>
      <c r="Q6" s="33"/>
      <c r="R6" s="10"/>
      <c r="S6" s="10"/>
    </row>
    <row r="7" spans="1:19" s="1" customFormat="1" ht="15" customHeight="1" x14ac:dyDescent="0.25">
      <c r="A7" s="126" t="s">
        <v>6</v>
      </c>
      <c r="B7" s="126" t="s">
        <v>7</v>
      </c>
      <c r="C7" s="126" t="s">
        <v>8</v>
      </c>
      <c r="D7" s="126"/>
      <c r="E7" s="131" t="s">
        <v>9</v>
      </c>
      <c r="F7" s="131" t="s">
        <v>10</v>
      </c>
      <c r="G7" s="126" t="s">
        <v>11</v>
      </c>
      <c r="H7" s="131" t="s">
        <v>12</v>
      </c>
      <c r="I7" s="126" t="s">
        <v>13</v>
      </c>
      <c r="J7" s="126"/>
      <c r="K7" s="126"/>
      <c r="L7" s="126"/>
      <c r="M7" s="126"/>
      <c r="N7" s="132" t="s">
        <v>14</v>
      </c>
      <c r="O7" s="137" t="s">
        <v>15</v>
      </c>
      <c r="P7" s="139" t="s">
        <v>16</v>
      </c>
      <c r="Q7" s="141" t="s">
        <v>17</v>
      </c>
      <c r="R7" s="131" t="s">
        <v>18</v>
      </c>
      <c r="S7" s="126" t="s">
        <v>19</v>
      </c>
    </row>
    <row r="8" spans="1:19" s="1" customFormat="1" x14ac:dyDescent="0.25">
      <c r="A8" s="126"/>
      <c r="B8" s="126"/>
      <c r="C8" s="126"/>
      <c r="D8" s="126"/>
      <c r="E8" s="132"/>
      <c r="F8" s="131"/>
      <c r="G8" s="126"/>
      <c r="H8" s="131"/>
      <c r="I8" s="133" t="s">
        <v>20</v>
      </c>
      <c r="J8" s="127" t="s">
        <v>21</v>
      </c>
      <c r="K8" s="128"/>
      <c r="L8" s="128"/>
      <c r="M8" s="129"/>
      <c r="N8" s="135"/>
      <c r="O8" s="138"/>
      <c r="P8" s="140"/>
      <c r="Q8" s="142"/>
      <c r="R8" s="131"/>
      <c r="S8" s="126"/>
    </row>
    <row r="9" spans="1:19" s="1" customFormat="1" ht="25.5" x14ac:dyDescent="0.25">
      <c r="A9" s="126"/>
      <c r="B9" s="126"/>
      <c r="C9" s="126"/>
      <c r="D9" s="126"/>
      <c r="E9" s="11" t="s">
        <v>22</v>
      </c>
      <c r="F9" s="131"/>
      <c r="G9" s="126"/>
      <c r="H9" s="131"/>
      <c r="I9" s="134"/>
      <c r="J9" s="11" t="s">
        <v>23</v>
      </c>
      <c r="K9" s="11" t="s">
        <v>24</v>
      </c>
      <c r="L9" s="34" t="s">
        <v>25</v>
      </c>
      <c r="M9" s="34" t="s">
        <v>26</v>
      </c>
      <c r="N9" s="136"/>
      <c r="O9" s="35" t="s">
        <v>27</v>
      </c>
      <c r="P9" s="35" t="s">
        <v>27</v>
      </c>
      <c r="Q9" s="35" t="s">
        <v>27</v>
      </c>
      <c r="R9" s="131"/>
      <c r="S9" s="126"/>
    </row>
    <row r="10" spans="1:19" s="2" customFormat="1" ht="15" customHeight="1" x14ac:dyDescent="0.15">
      <c r="A10" s="12">
        <v>1</v>
      </c>
      <c r="B10" s="12">
        <v>2</v>
      </c>
      <c r="C10" s="130">
        <v>3</v>
      </c>
      <c r="D10" s="130"/>
      <c r="E10" s="12">
        <v>4</v>
      </c>
      <c r="F10" s="12">
        <v>5</v>
      </c>
      <c r="G10" s="12">
        <v>6</v>
      </c>
      <c r="H10" s="12">
        <v>7</v>
      </c>
      <c r="I10" s="12">
        <v>8</v>
      </c>
      <c r="J10" s="12"/>
      <c r="K10" s="12">
        <v>9</v>
      </c>
      <c r="L10" s="12">
        <v>10</v>
      </c>
      <c r="M10" s="12">
        <v>11</v>
      </c>
      <c r="N10" s="12">
        <v>12</v>
      </c>
      <c r="O10" s="36">
        <v>13</v>
      </c>
      <c r="P10" s="36">
        <v>14</v>
      </c>
      <c r="Q10" s="36" t="s">
        <v>28</v>
      </c>
      <c r="R10" s="12">
        <v>16</v>
      </c>
      <c r="S10" s="12">
        <v>17</v>
      </c>
    </row>
    <row r="11" spans="1:19" s="2" customFormat="1" ht="5.0999999999999996" customHeight="1" x14ac:dyDescent="0.15">
      <c r="A11" s="13"/>
      <c r="B11" s="13"/>
      <c r="C11" s="14"/>
      <c r="D11" s="15"/>
      <c r="E11" s="13"/>
      <c r="F11" s="13"/>
      <c r="G11" s="13"/>
      <c r="H11" s="13"/>
      <c r="I11" s="13"/>
      <c r="J11" s="13"/>
      <c r="K11" s="13"/>
      <c r="L11" s="13"/>
      <c r="M11" s="13"/>
      <c r="N11" s="13"/>
      <c r="O11" s="37"/>
      <c r="P11" s="37"/>
      <c r="Q11" s="37"/>
      <c r="R11" s="13"/>
      <c r="S11" s="13"/>
    </row>
    <row r="12" spans="1:19" ht="15" customHeight="1" x14ac:dyDescent="0.25">
      <c r="A12" s="16">
        <v>1</v>
      </c>
      <c r="B12" s="17" t="str">
        <f>'[1]Dewan-DAK'!$D$27</f>
        <v>1.03.02.2.02.0014</v>
      </c>
      <c r="C12" s="18"/>
      <c r="D12" s="65" t="s">
        <v>35</v>
      </c>
      <c r="E12" s="67">
        <f>'[1]Dewan-DAK'!$G$38</f>
        <v>2168285000</v>
      </c>
      <c r="F12" s="16" t="s">
        <v>29</v>
      </c>
      <c r="G12" s="16" t="s">
        <v>40</v>
      </c>
      <c r="H12" s="23" t="str">
        <f>'[2]Dewan-DAK'!$H$38</f>
        <v>Ds. Banjarharjo</v>
      </c>
      <c r="I12" s="16" t="s">
        <v>44</v>
      </c>
      <c r="J12" s="88" t="s">
        <v>42</v>
      </c>
      <c r="K12" s="84">
        <f>'[1]Dewan-DAK'!$G$39</f>
        <v>1733751000</v>
      </c>
      <c r="L12" s="76">
        <f>'[1]Dewan-DAK'!$I$38</f>
        <v>45315</v>
      </c>
      <c r="M12" s="76">
        <f>'[1]Dewan-DAK'!$J$38</f>
        <v>45464</v>
      </c>
      <c r="N12" s="75" t="s">
        <v>41</v>
      </c>
      <c r="O12" s="39">
        <f>'[3]LABA2 DAK'!$AB$16</f>
        <v>100</v>
      </c>
      <c r="P12" s="39">
        <f>'[4]LABA2 DAK'!$X$17</f>
        <v>100</v>
      </c>
      <c r="Q12" s="39">
        <f>O12-P12</f>
        <v>0</v>
      </c>
      <c r="R12" s="16"/>
      <c r="S12" s="16"/>
    </row>
    <row r="13" spans="1:19" ht="15" customHeight="1" x14ac:dyDescent="0.25">
      <c r="A13" s="16"/>
      <c r="B13" s="20"/>
      <c r="C13" s="21"/>
      <c r="D13" s="22"/>
      <c r="E13" s="68">
        <f>'[5]Dewan-DAK'!$G$39</f>
        <v>1733751000</v>
      </c>
      <c r="F13" s="16"/>
      <c r="G13" s="16"/>
      <c r="H13" s="23" t="str">
        <f>'[2]Dewan-DAK'!$H$39</f>
        <v>Kec. Kebakkramat</v>
      </c>
      <c r="I13" s="16"/>
      <c r="J13" s="89"/>
      <c r="K13" s="85"/>
      <c r="L13" s="40"/>
      <c r="M13" s="40"/>
      <c r="N13" s="43"/>
      <c r="O13" s="39"/>
      <c r="P13" s="39"/>
      <c r="Q13" s="39"/>
      <c r="R13" s="16"/>
      <c r="S13" s="16"/>
    </row>
    <row r="14" spans="1:19" ht="15" customHeight="1" x14ac:dyDescent="0.25">
      <c r="A14" s="16">
        <f>A12+1</f>
        <v>2</v>
      </c>
      <c r="B14" s="16"/>
      <c r="C14" s="21"/>
      <c r="D14" s="19" t="s">
        <v>43</v>
      </c>
      <c r="E14" s="69">
        <f>'[1]Dewan-DAK'!$G$41</f>
        <v>887740000</v>
      </c>
      <c r="F14" s="16" t="str">
        <f>F12</f>
        <v>DAK</v>
      </c>
      <c r="G14" s="16" t="str">
        <f>G12</f>
        <v>DEWI SETYARINI, ST. MT</v>
      </c>
      <c r="H14" s="23" t="str">
        <f>'[2]Dewan-DAK'!$H$41</f>
        <v>Ds. Ngunut</v>
      </c>
      <c r="I14" s="16" t="str">
        <f>I12</f>
        <v>Bertahap</v>
      </c>
      <c r="J14" s="93" t="s">
        <v>52</v>
      </c>
      <c r="K14" s="92">
        <f>E15</f>
        <v>807011000</v>
      </c>
      <c r="L14" s="94">
        <f>[5]PEMANTAUAN!$P$12</f>
        <v>45470</v>
      </c>
      <c r="M14" s="95">
        <f>[5]PEMANTAUAN!$Q$12</f>
        <v>45589</v>
      </c>
      <c r="N14" s="38" t="str">
        <f>[5]PEMANTAUAN!$H$12</f>
        <v>CV. LEGRA SEJAHTERA</v>
      </c>
      <c r="O14" s="39">
        <f>'[6]LABA2 DAK'!$AE$19</f>
        <v>100</v>
      </c>
      <c r="P14" s="42">
        <f>'[6]LABA2 DAK'!$AD$20</f>
        <v>100</v>
      </c>
      <c r="Q14" s="39">
        <f>O14-P14</f>
        <v>0</v>
      </c>
      <c r="R14" s="16"/>
      <c r="S14" s="16"/>
    </row>
    <row r="15" spans="1:19" ht="15" customHeight="1" x14ac:dyDescent="0.25">
      <c r="A15" s="16"/>
      <c r="B15" s="16"/>
      <c r="C15" s="21"/>
      <c r="D15" s="22"/>
      <c r="E15" s="68">
        <f>'[5]Dewan-DAK'!$G$42</f>
        <v>807011000</v>
      </c>
      <c r="F15" s="16"/>
      <c r="G15" s="16"/>
      <c r="H15" s="23" t="str">
        <f>'[2]Dewan-DAK'!$H$42</f>
        <v>Kec. Jumantono</v>
      </c>
      <c r="I15" s="16"/>
      <c r="J15" s="89"/>
      <c r="K15" s="85"/>
      <c r="L15" s="96"/>
      <c r="M15" s="96"/>
      <c r="N15" s="41"/>
      <c r="O15" s="42"/>
      <c r="P15" s="42"/>
      <c r="Q15" s="42"/>
      <c r="R15" s="16"/>
      <c r="S15" s="16"/>
    </row>
    <row r="16" spans="1:19" ht="14.1" customHeight="1" x14ac:dyDescent="0.25">
      <c r="A16" s="16">
        <v>3</v>
      </c>
      <c r="B16" s="16"/>
      <c r="C16" s="21"/>
      <c r="D16" s="19" t="s">
        <v>36</v>
      </c>
      <c r="E16" s="69">
        <f>'[1]Dewan-DAK'!$G$44</f>
        <v>1251085000</v>
      </c>
      <c r="F16" s="16" t="str">
        <f>F12</f>
        <v>DAK</v>
      </c>
      <c r="G16" s="16" t="str">
        <f>G14</f>
        <v>DEWI SETYARINI, ST. MT</v>
      </c>
      <c r="H16" s="24" t="str">
        <f>'[2]Dewan-DAK'!$H$44</f>
        <v>Ds. Ngadirejo</v>
      </c>
      <c r="I16" s="16" t="str">
        <f>I14</f>
        <v>Bertahap</v>
      </c>
      <c r="J16" s="93" t="s">
        <v>53</v>
      </c>
      <c r="K16" s="92">
        <f>E17</f>
        <v>1145462000</v>
      </c>
      <c r="L16" s="97">
        <f>[5]PEMANTAUAN!$P$15</f>
        <v>45471</v>
      </c>
      <c r="M16" s="97">
        <f>[5]PEMANTAUAN!$Q$15</f>
        <v>45590</v>
      </c>
      <c r="N16" s="44" t="str">
        <f>[5]PEMANTAUAN!$H$15</f>
        <v>CV. PERISAI BANGSA</v>
      </c>
      <c r="O16" s="42">
        <f>'[6]LABA2 DAK'!$AE$22</f>
        <v>100</v>
      </c>
      <c r="P16" s="42">
        <f>'[6]LABA2 DAK'!$AD$23</f>
        <v>100</v>
      </c>
      <c r="Q16" s="39">
        <f>O16-P16</f>
        <v>0</v>
      </c>
      <c r="R16" s="16"/>
      <c r="S16" s="16"/>
    </row>
    <row r="17" spans="1:19" ht="15" customHeight="1" x14ac:dyDescent="0.25">
      <c r="A17" s="16"/>
      <c r="B17" s="16"/>
      <c r="C17" s="21"/>
      <c r="D17" s="19"/>
      <c r="E17" s="70">
        <f>'[5]Dewan-DAK'!$G$45</f>
        <v>1145462000</v>
      </c>
      <c r="F17" s="16"/>
      <c r="G17" s="16"/>
      <c r="H17" s="66" t="str">
        <f>'[2]Dewan-DAK'!$H$45</f>
        <v>Kec. Mojogedang</v>
      </c>
      <c r="I17" s="16"/>
      <c r="J17" s="89"/>
      <c r="K17" s="85"/>
      <c r="L17" s="96"/>
      <c r="M17" s="96"/>
      <c r="N17" s="45"/>
      <c r="O17" s="42"/>
      <c r="P17" s="42"/>
      <c r="Q17" s="42"/>
      <c r="R17" s="16"/>
      <c r="S17" s="16"/>
    </row>
    <row r="18" spans="1:19" ht="26.25" customHeight="1" x14ac:dyDescent="0.25">
      <c r="A18" s="16">
        <v>4</v>
      </c>
      <c r="B18" s="16"/>
      <c r="C18" s="21"/>
      <c r="D18" s="19" t="s">
        <v>39</v>
      </c>
      <c r="E18" s="69">
        <f>'[1]Dewan-DAK'!$G$54</f>
        <v>75000000</v>
      </c>
      <c r="F18" s="16" t="str">
        <f>F12</f>
        <v>DAK</v>
      </c>
      <c r="G18" s="16" t="str">
        <f>G16</f>
        <v>DEWI SETYARINI, ST. MT</v>
      </c>
      <c r="H18" s="66"/>
      <c r="I18" s="16" t="str">
        <f>I16</f>
        <v>Bertahap</v>
      </c>
      <c r="J18" s="93" t="s">
        <v>54</v>
      </c>
      <c r="K18" s="92">
        <f>E19</f>
        <v>74550000</v>
      </c>
      <c r="L18" s="96">
        <f>[5]PEMANTAUAN!$P$26</f>
        <v>45366</v>
      </c>
      <c r="M18" s="96">
        <f>[5]PEMANTAUAN!$Q$26</f>
        <v>45455</v>
      </c>
      <c r="N18" s="38" t="str">
        <f>[5]PEMANTAUAN!$H$26</f>
        <v>CV. HRV PLANNER CONSULTANT</v>
      </c>
      <c r="O18" s="42"/>
      <c r="P18" s="42"/>
      <c r="Q18" s="42"/>
      <c r="R18" s="16"/>
      <c r="S18" s="16"/>
    </row>
    <row r="19" spans="1:19" ht="15" customHeight="1" x14ac:dyDescent="0.25">
      <c r="A19" s="16"/>
      <c r="B19" s="16"/>
      <c r="C19" s="21"/>
      <c r="D19" s="25"/>
      <c r="E19" s="70">
        <f>'[5]Dewan-DAK'!$G$56</f>
        <v>74550000</v>
      </c>
      <c r="F19" s="16"/>
      <c r="G19" s="16"/>
      <c r="H19" s="66"/>
      <c r="I19" s="16"/>
      <c r="J19" s="89"/>
      <c r="K19" s="85"/>
      <c r="L19" s="96"/>
      <c r="M19" s="96"/>
      <c r="N19" s="46"/>
      <c r="O19" s="42"/>
      <c r="P19" s="42"/>
      <c r="Q19" s="42"/>
      <c r="R19" s="16"/>
      <c r="S19" s="16"/>
    </row>
    <row r="20" spans="1:19" ht="15" customHeight="1" x14ac:dyDescent="0.25">
      <c r="A20" s="16">
        <v>5</v>
      </c>
      <c r="B20" s="16"/>
      <c r="C20" s="21"/>
      <c r="D20" s="19" t="s">
        <v>38</v>
      </c>
      <c r="E20" s="69">
        <f>'[1]Dewan-DAK'!$G$51</f>
        <v>11690000</v>
      </c>
      <c r="F20" s="16" t="str">
        <f>F12</f>
        <v>DAK</v>
      </c>
      <c r="G20" s="16" t="str">
        <f>G18</f>
        <v>DEWI SETYARINI, ST. MT</v>
      </c>
      <c r="H20" s="66"/>
      <c r="I20" s="16" t="str">
        <f>I18</f>
        <v>Bertahap</v>
      </c>
      <c r="J20" s="89"/>
      <c r="K20" s="85"/>
      <c r="L20" s="96"/>
      <c r="M20" s="96"/>
      <c r="N20" s="47"/>
      <c r="O20" s="42"/>
      <c r="P20" s="42"/>
      <c r="Q20" s="42"/>
      <c r="R20" s="16"/>
      <c r="S20" s="16"/>
    </row>
    <row r="21" spans="1:19" ht="15" customHeight="1" x14ac:dyDescent="0.25">
      <c r="A21" s="16"/>
      <c r="B21" s="16"/>
      <c r="C21" s="21"/>
      <c r="D21" s="25"/>
      <c r="E21" s="70"/>
      <c r="F21" s="16"/>
      <c r="G21" s="16"/>
      <c r="H21" s="66"/>
      <c r="I21" s="16"/>
      <c r="J21" s="89"/>
      <c r="K21" s="85"/>
      <c r="L21" s="96"/>
      <c r="M21" s="96"/>
      <c r="N21" s="47"/>
      <c r="O21" s="42"/>
      <c r="P21" s="42"/>
      <c r="Q21" s="42"/>
      <c r="R21" s="16"/>
      <c r="S21" s="16"/>
    </row>
    <row r="22" spans="1:19" ht="15" customHeight="1" x14ac:dyDescent="0.25">
      <c r="A22" s="16">
        <v>6</v>
      </c>
      <c r="B22" s="16"/>
      <c r="C22" s="113" t="s">
        <v>30</v>
      </c>
      <c r="D22" s="19" t="s">
        <v>37</v>
      </c>
      <c r="E22" s="118">
        <f>'[1]Dewan-DAK'!$G$48</f>
        <v>140000000</v>
      </c>
      <c r="F22" s="121" t="str">
        <f>F12</f>
        <v>DAK</v>
      </c>
      <c r="G22" s="121" t="str">
        <f>G20</f>
        <v>DEWI SETYARINI, ST. MT</v>
      </c>
      <c r="H22" s="23" t="str">
        <f>'[5]Dewan-DAK'!$H$48</f>
        <v>DI. Banjaransari</v>
      </c>
      <c r="I22" s="121" t="str">
        <f>I20</f>
        <v>Bertahap</v>
      </c>
      <c r="J22" s="93" t="s">
        <v>55</v>
      </c>
      <c r="K22" s="93">
        <v>54670000</v>
      </c>
      <c r="L22" s="97">
        <f>[5]PEMANTAUAN!$P$19</f>
        <v>45315</v>
      </c>
      <c r="M22" s="97">
        <f>[5]PEMANTAUAN!$Q$19</f>
        <v>45464</v>
      </c>
      <c r="N22" s="47" t="str">
        <f>[5]PEMANTAUAN!$H$19</f>
        <v>CV. RANCANG JAYA DISAIN</v>
      </c>
      <c r="O22" s="42"/>
      <c r="P22" s="42"/>
      <c r="Q22" s="42"/>
      <c r="R22" s="16"/>
      <c r="S22" s="16"/>
    </row>
    <row r="23" spans="1:19" ht="29.25" customHeight="1" x14ac:dyDescent="0.25">
      <c r="A23" s="16"/>
      <c r="B23" s="16"/>
      <c r="C23" s="114"/>
      <c r="D23" s="116" t="s">
        <v>34</v>
      </c>
      <c r="E23" s="119"/>
      <c r="F23" s="122"/>
      <c r="G23" s="122"/>
      <c r="H23" s="66" t="str">
        <f>'[5]Dewan-DAK'!$H$49</f>
        <v>DI. Kedung Manggis</v>
      </c>
      <c r="I23" s="122"/>
      <c r="J23" s="93" t="s">
        <v>63</v>
      </c>
      <c r="K23" s="110">
        <v>39723000</v>
      </c>
      <c r="L23" s="111">
        <f>[4]PEMANTAUAN!$P$20</f>
        <v>45470</v>
      </c>
      <c r="M23" s="96">
        <f>[4]PEMANTAUAN!$Q$20</f>
        <v>45589</v>
      </c>
      <c r="N23" s="38" t="str">
        <f>[4]PEMANTAUAN!$H$20</f>
        <v>PT. PRABA ENGINEERING SERVICE INDONESIA</v>
      </c>
      <c r="O23" s="42"/>
      <c r="P23" s="42"/>
      <c r="Q23" s="42"/>
      <c r="R23" s="16"/>
      <c r="S23" s="16"/>
    </row>
    <row r="24" spans="1:19" ht="15" customHeight="1" x14ac:dyDescent="0.25">
      <c r="A24" s="16"/>
      <c r="B24" s="16"/>
      <c r="C24" s="115"/>
      <c r="D24" s="117"/>
      <c r="E24" s="120"/>
      <c r="F24" s="123"/>
      <c r="G24" s="123"/>
      <c r="H24" s="66" t="str">
        <f>'[5]Dewan-DAK'!$H$50</f>
        <v>DI. Sitempur</v>
      </c>
      <c r="I24" s="123"/>
      <c r="J24" s="93" t="s">
        <v>64</v>
      </c>
      <c r="K24" s="110">
        <v>44700000</v>
      </c>
      <c r="L24" s="97">
        <f>[4]PEMANTAUAN!$P$21</f>
        <v>45471</v>
      </c>
      <c r="M24" s="97">
        <f>[4]PEMANTAUAN!$Q$21</f>
        <v>45590</v>
      </c>
      <c r="N24" s="48" t="str">
        <f>[4]PEMANTAUAN!$H$21</f>
        <v>CV. TUNAS</v>
      </c>
      <c r="O24" s="42"/>
      <c r="P24" s="42"/>
      <c r="Q24" s="42"/>
      <c r="R24" s="16"/>
      <c r="S24" s="16"/>
    </row>
    <row r="25" spans="1:19" ht="15" customHeight="1" x14ac:dyDescent="0.25">
      <c r="A25" s="16"/>
      <c r="B25" s="26"/>
      <c r="C25" s="21"/>
      <c r="D25" s="27"/>
      <c r="E25" s="71"/>
      <c r="F25" s="16"/>
      <c r="G25" s="16"/>
      <c r="H25" s="23"/>
      <c r="I25" s="16"/>
      <c r="J25" s="89"/>
      <c r="K25" s="85"/>
      <c r="L25" s="97"/>
      <c r="M25" s="97"/>
      <c r="N25" s="77"/>
      <c r="O25" s="39"/>
      <c r="P25" s="39"/>
      <c r="Q25" s="39"/>
      <c r="R25" s="16"/>
      <c r="S25" s="16"/>
    </row>
    <row r="26" spans="1:19" ht="24.75" customHeight="1" x14ac:dyDescent="0.25">
      <c r="A26" s="16">
        <f>A22+1</f>
        <v>7</v>
      </c>
      <c r="B26" s="28" t="str">
        <f>'[7]Dewan-DAU'!$B$27</f>
        <v>1.03.02.2.02.0002</v>
      </c>
      <c r="C26" s="21"/>
      <c r="D26" s="25" t="str">
        <f>'[7]Dewan-DAU'!$B$38</f>
        <v>Perbaikan Jaringan Irigasi D.I. BANGSRI</v>
      </c>
      <c r="E26" s="73">
        <f>[7]PEMANTAUAN!$H$9</f>
        <v>200000000</v>
      </c>
      <c r="F26" s="16" t="s">
        <v>31</v>
      </c>
      <c r="G26" s="16" t="str">
        <f>G22</f>
        <v>DEWI SETYARINI, ST. MT</v>
      </c>
      <c r="H26" s="23" t="str">
        <f>'[8]Dewan-DAU'!$E$38</f>
        <v>Desa Bangsri</v>
      </c>
      <c r="I26" s="16" t="str">
        <f>I22</f>
        <v>Bertahap</v>
      </c>
      <c r="J26" s="91" t="s">
        <v>45</v>
      </c>
      <c r="K26" s="86">
        <f>E27</f>
        <v>190573000</v>
      </c>
      <c r="L26" s="40">
        <f>[9]PEMANTAUAN!$O$9</f>
        <v>45448</v>
      </c>
      <c r="M26" s="40">
        <f>[9]PEMANTAUAN!$P$9</f>
        <v>45537</v>
      </c>
      <c r="N26" s="79" t="str">
        <f>[9]PEMANTAUAN!$G$9</f>
        <v>CV. ZHAFRAN JAYA KONSTRUKSI</v>
      </c>
      <c r="O26" s="39">
        <f>'[10]LABA2 DAU'!$AE$15</f>
        <v>100</v>
      </c>
      <c r="P26" s="39">
        <f>'[10]LABA2 DAU'!$AD$16</f>
        <v>100</v>
      </c>
      <c r="Q26" s="39">
        <f>O26-P26</f>
        <v>0</v>
      </c>
      <c r="R26" s="16"/>
      <c r="S26" s="16"/>
    </row>
    <row r="27" spans="1:19" ht="15" customHeight="1" x14ac:dyDescent="0.25">
      <c r="A27" s="16"/>
      <c r="B27" s="20"/>
      <c r="C27" s="21"/>
      <c r="D27" s="25"/>
      <c r="E27" s="71">
        <f>'[9]Dewan-DAU'!$D$39</f>
        <v>190573000</v>
      </c>
      <c r="F27" s="16"/>
      <c r="G27" s="16"/>
      <c r="H27" s="23" t="str">
        <f>'[8]Dewan-DAU'!$E$39</f>
        <v>Kec. Karangpandan</v>
      </c>
      <c r="I27" s="16"/>
      <c r="J27" s="89"/>
      <c r="K27" s="85"/>
      <c r="L27" s="76"/>
      <c r="M27" s="76"/>
      <c r="N27" s="47"/>
      <c r="O27" s="109"/>
      <c r="P27" s="109"/>
      <c r="Q27" s="39"/>
      <c r="R27" s="16"/>
      <c r="S27" s="16"/>
    </row>
    <row r="28" spans="1:19" ht="15" customHeight="1" x14ac:dyDescent="0.25">
      <c r="A28" s="16">
        <f t="shared" ref="A28:A40" si="0">A26+1</f>
        <v>8</v>
      </c>
      <c r="B28" s="16"/>
      <c r="C28" s="21"/>
      <c r="D28" s="25" t="str">
        <f>[7]PEMANTAUAN!$C$11</f>
        <v>Perbaikan Jaringan Irigasi D.I. DLANGIN</v>
      </c>
      <c r="E28" s="72">
        <f>[7]PEMANTAUAN!$H$11</f>
        <v>200000000</v>
      </c>
      <c r="F28" s="16" t="str">
        <f>F26</f>
        <v>DAU</v>
      </c>
      <c r="G28" s="16" t="str">
        <f>G26</f>
        <v>DEWI SETYARINI, ST. MT</v>
      </c>
      <c r="H28" s="23" t="str">
        <f>'[8]Dewan-DAU'!$E$40</f>
        <v>Desa Paseban</v>
      </c>
      <c r="I28" s="16" t="str">
        <f>I26</f>
        <v>Bertahap</v>
      </c>
      <c r="J28" s="91" t="s">
        <v>62</v>
      </c>
      <c r="K28" s="85">
        <f>E29</f>
        <v>190013000</v>
      </c>
      <c r="L28" s="76">
        <f>[9]PEMANTAUAN!$O$11</f>
        <v>45485</v>
      </c>
      <c r="M28" s="76">
        <f>[9]PEMANTAUAN!$P$11</f>
        <v>45574</v>
      </c>
      <c r="N28" s="79" t="str" cm="1">
        <f t="array" ref="N28:N29">'[9]Dewan-DAU'!$H$40:$H$41</f>
        <v>CV. KARYA MUDA</v>
      </c>
      <c r="O28" s="39">
        <f>'[10]LABA2 DAU'!$AE$18</f>
        <v>100</v>
      </c>
      <c r="P28" s="39">
        <f>'[10]LABA2 DAU'!$AD$19</f>
        <v>100</v>
      </c>
      <c r="Q28" s="39">
        <f>O28-P28</f>
        <v>0</v>
      </c>
      <c r="R28" s="16"/>
      <c r="S28" s="16"/>
    </row>
    <row r="29" spans="1:19" ht="15" customHeight="1" x14ac:dyDescent="0.25">
      <c r="A29" s="16"/>
      <c r="B29" s="16"/>
      <c r="C29" s="21"/>
      <c r="D29" s="29"/>
      <c r="E29" s="71">
        <f>'[9]Dewan-DAU'!$D$41</f>
        <v>190013000</v>
      </c>
      <c r="F29" s="16"/>
      <c r="G29" s="16"/>
      <c r="H29" s="23" t="str">
        <f>'[8]Dewan-DAU'!$E$41</f>
        <v>Kec. Jumapolo</v>
      </c>
      <c r="I29" s="16"/>
      <c r="J29" s="89"/>
      <c r="K29" s="85"/>
      <c r="L29" s="16"/>
      <c r="M29" s="16"/>
      <c r="N29" s="103">
        <v>0</v>
      </c>
      <c r="O29" s="109"/>
      <c r="P29" s="109"/>
      <c r="Q29" s="39"/>
      <c r="R29" s="16"/>
      <c r="S29" s="16"/>
    </row>
    <row r="30" spans="1:19" ht="15" customHeight="1" x14ac:dyDescent="0.25">
      <c r="A30" s="16">
        <f t="shared" si="0"/>
        <v>9</v>
      </c>
      <c r="B30" s="16"/>
      <c r="C30" s="21"/>
      <c r="D30" s="25" t="str">
        <f>[7]PEMANTAUAN!$C$13</f>
        <v>Perbaikan Jaringan Irigasi D.I. DONDONG</v>
      </c>
      <c r="E30" s="72">
        <f>[7]PEMANTAUAN!$H$13</f>
        <v>200000000</v>
      </c>
      <c r="F30" s="16" t="str">
        <f>F26</f>
        <v>DAU</v>
      </c>
      <c r="G30" s="16" t="str">
        <f>G28</f>
        <v>DEWI SETYARINI, ST. MT</v>
      </c>
      <c r="H30" s="23" t="str">
        <f>'[8]Dewan-DAU'!$E$42</f>
        <v>Desa Pereng</v>
      </c>
      <c r="I30" s="16" t="str">
        <f>I28</f>
        <v>Bertahap</v>
      </c>
      <c r="J30" s="91" t="s">
        <v>46</v>
      </c>
      <c r="K30" s="86">
        <f>E31</f>
        <v>190129000</v>
      </c>
      <c r="L30" s="76">
        <f>[9]PEMANTAUAN!$O$9</f>
        <v>45448</v>
      </c>
      <c r="M30" s="76">
        <f>[9]PEMANTAUAN!$P$9</f>
        <v>45537</v>
      </c>
      <c r="N30" s="80" t="str">
        <f>[9]PEMANTAUAN!$G$13</f>
        <v>CV. SURYA ADHI UTOMO</v>
      </c>
      <c r="O30" s="39">
        <f>'[10]LABA2 DAU'!$AE$21</f>
        <v>100</v>
      </c>
      <c r="P30" s="39">
        <f>'[10]LABA2 DAU'!$AD$22</f>
        <v>100</v>
      </c>
      <c r="Q30" s="39">
        <f>O30-P30</f>
        <v>0</v>
      </c>
      <c r="R30" s="16"/>
      <c r="S30" s="16"/>
    </row>
    <row r="31" spans="1:19" ht="15" customHeight="1" x14ac:dyDescent="0.25">
      <c r="A31" s="16"/>
      <c r="B31" s="16"/>
      <c r="C31" s="21"/>
      <c r="D31" s="29"/>
      <c r="E31" s="71">
        <f>'[9]Dewan-DAU'!$D$43</f>
        <v>190129000</v>
      </c>
      <c r="F31" s="16"/>
      <c r="G31" s="16"/>
      <c r="H31" s="23" t="str">
        <f>'[8]Dewan-DAU'!$E$43</f>
        <v>Kec. Mojogedang</v>
      </c>
      <c r="I31" s="16"/>
      <c r="J31" s="89"/>
      <c r="K31" s="85"/>
      <c r="L31" s="76"/>
      <c r="M31" s="76"/>
      <c r="N31" s="38"/>
      <c r="O31" s="109"/>
      <c r="P31" s="109"/>
      <c r="Q31" s="39"/>
      <c r="R31" s="16"/>
      <c r="S31" s="16"/>
    </row>
    <row r="32" spans="1:19" ht="15" customHeight="1" x14ac:dyDescent="0.25">
      <c r="A32" s="16">
        <f t="shared" si="0"/>
        <v>10</v>
      </c>
      <c r="B32" s="16"/>
      <c r="C32" s="21"/>
      <c r="D32" s="25" t="str">
        <f>'[9]Dewan-DAU'!$B$44</f>
        <v>Perbaikan Jaringan Irigasi D.I. DUNG GUDEL</v>
      </c>
      <c r="E32" s="72">
        <f>[7]PEMANTAUAN!$H$15</f>
        <v>200000000</v>
      </c>
      <c r="F32" s="16" t="str">
        <f>F26</f>
        <v>DAU</v>
      </c>
      <c r="G32" s="16" t="str">
        <f>G30</f>
        <v>DEWI SETYARINI, ST. MT</v>
      </c>
      <c r="H32" s="23" t="str">
        <f>'[8]Dewan-DAU'!$E$44</f>
        <v>Desa Pojok</v>
      </c>
      <c r="I32" s="16" t="str">
        <f>I30</f>
        <v>Bertahap</v>
      </c>
      <c r="J32" s="91" t="s">
        <v>47</v>
      </c>
      <c r="K32" s="85">
        <f>E33</f>
        <v>189472000</v>
      </c>
      <c r="L32" s="76">
        <f>[9]PEMANTAUAN!$O$9</f>
        <v>45448</v>
      </c>
      <c r="M32" s="76">
        <f>[9]PEMANTAUAN!$P$9</f>
        <v>45537</v>
      </c>
      <c r="N32" s="50" t="str">
        <f>[9]PEMANTAUAN!$G$15</f>
        <v>CV. PERISAI BANGSA</v>
      </c>
      <c r="O32" s="39">
        <f>'[10]LABA2 DAU'!$AE$24</f>
        <v>100</v>
      </c>
      <c r="P32" s="39">
        <f>'[10]LABA2 DAU'!$AD$25</f>
        <v>100</v>
      </c>
      <c r="Q32" s="39">
        <f>O32-P32</f>
        <v>0</v>
      </c>
      <c r="R32" s="16"/>
      <c r="S32" s="16"/>
    </row>
    <row r="33" spans="1:19" ht="15" customHeight="1" x14ac:dyDescent="0.25">
      <c r="A33" s="16"/>
      <c r="B33" s="16"/>
      <c r="C33" s="21"/>
      <c r="D33" s="29"/>
      <c r="E33" s="71">
        <f>'[9]Dewan-DAU'!$D$45</f>
        <v>189472000</v>
      </c>
      <c r="F33" s="16"/>
      <c r="G33" s="16"/>
      <c r="H33" s="23" t="str">
        <f>'[8]Dewan-DAU'!$E$45</f>
        <v>Kec. Mojogedang</v>
      </c>
      <c r="I33" s="16"/>
      <c r="J33" s="89"/>
      <c r="K33" s="85"/>
      <c r="L33" s="16"/>
      <c r="M33" s="16"/>
      <c r="N33" s="49"/>
      <c r="O33" s="109"/>
      <c r="P33" s="109"/>
      <c r="Q33" s="39"/>
      <c r="R33" s="16"/>
      <c r="S33" s="16"/>
    </row>
    <row r="34" spans="1:19" ht="15" customHeight="1" x14ac:dyDescent="0.25">
      <c r="A34" s="16">
        <f t="shared" si="0"/>
        <v>11</v>
      </c>
      <c r="B34" s="16"/>
      <c r="C34" s="21"/>
      <c r="D34" s="25" t="str">
        <f>[7]PEMANTAUAN!$C$17</f>
        <v>Perbaikan Jaringan Irigasi D.I. GORO</v>
      </c>
      <c r="E34" s="72">
        <f>[7]PEMANTAUAN!$H$17</f>
        <v>100000000</v>
      </c>
      <c r="F34" s="16" t="str">
        <f>F26</f>
        <v>DAU</v>
      </c>
      <c r="G34" s="16" t="str">
        <f>G32</f>
        <v>DEWI SETYARINI, ST. MT</v>
      </c>
      <c r="H34" s="23" t="str">
        <f>'[8]Dewan-DAU'!$E$46</f>
        <v>Desa Jatikuwung</v>
      </c>
      <c r="I34" s="16" t="str">
        <f>I32</f>
        <v>Bertahap</v>
      </c>
      <c r="J34" s="91" t="s">
        <v>58</v>
      </c>
      <c r="K34" s="85">
        <f>'[9]Dewan-DAU'!$D$47</f>
        <v>94899000</v>
      </c>
      <c r="L34" s="76" cm="1">
        <f t="array" ref="L34:L35">'[9]Dewan-DAU'!$F$46:$F$47</f>
        <v>45470</v>
      </c>
      <c r="M34" s="76" cm="1">
        <f t="array" ref="M34:M35">'[9]Dewan-DAU'!$G$46:$G$47</f>
        <v>45559</v>
      </c>
      <c r="N34" s="78" t="str" cm="1">
        <f t="array" ref="N34:N35">'[9]Dewan-DAU'!$H$46:$H$47</f>
        <v>CV. SURYA ADHI UTOMO</v>
      </c>
      <c r="O34" s="39">
        <f>'[10]LABA2 DAU'!$AE$27</f>
        <v>100</v>
      </c>
      <c r="P34" s="39">
        <f>'[10]LABA2 DAU'!$AD$28</f>
        <v>100</v>
      </c>
      <c r="Q34" s="39">
        <f>O34-P34</f>
        <v>0</v>
      </c>
      <c r="R34" s="16"/>
      <c r="S34" s="16"/>
    </row>
    <row r="35" spans="1:19" ht="15" customHeight="1" x14ac:dyDescent="0.25">
      <c r="A35" s="16"/>
      <c r="B35" s="16"/>
      <c r="C35" s="21"/>
      <c r="D35" s="29"/>
      <c r="E35" s="71">
        <f>'[9]Dewan-DAU'!$D$47</f>
        <v>94899000</v>
      </c>
      <c r="F35" s="16"/>
      <c r="G35" s="16"/>
      <c r="H35" s="23" t="str">
        <f>'[8]Dewan-DAU'!$E$47</f>
        <v>Kec. Jatipuro</v>
      </c>
      <c r="I35" s="16"/>
      <c r="J35" s="89"/>
      <c r="K35" s="85"/>
      <c r="L35" s="102">
        <v>0</v>
      </c>
      <c r="M35" s="102">
        <v>0</v>
      </c>
      <c r="N35" s="103">
        <v>0</v>
      </c>
      <c r="O35" s="109"/>
      <c r="P35" s="109"/>
      <c r="Q35" s="39"/>
      <c r="R35" s="16"/>
      <c r="S35" s="16"/>
    </row>
    <row r="36" spans="1:19" s="99" customFormat="1" ht="28.5" customHeight="1" x14ac:dyDescent="0.25">
      <c r="A36" s="16">
        <f t="shared" si="0"/>
        <v>12</v>
      </c>
      <c r="B36" s="16"/>
      <c r="C36" s="21"/>
      <c r="D36" s="25" t="str">
        <f>[7]PEMANTAUAN!$C$19</f>
        <v>Perbaikan Jaringan Irigasi D.I. JUNGKEH</v>
      </c>
      <c r="E36" s="98">
        <f>[7]PEMANTAUAN!$H$19</f>
        <v>200000000</v>
      </c>
      <c r="F36" s="16" t="str">
        <f>F26</f>
        <v>DAU</v>
      </c>
      <c r="G36" s="16" t="str">
        <f>G34</f>
        <v>DEWI SETYARINI, ST. MT</v>
      </c>
      <c r="H36" s="23" t="str">
        <f>'[9]Dewan-DAU'!$E$48</f>
        <v xml:space="preserve">Desa Dawung </v>
      </c>
      <c r="I36" s="16" t="str">
        <f>I34</f>
        <v>Bertahap</v>
      </c>
      <c r="J36" s="91" t="s">
        <v>48</v>
      </c>
      <c r="K36" s="86">
        <f>E37</f>
        <v>190380000</v>
      </c>
      <c r="L36" s="40">
        <f>[9]PEMANTAUAN!$O$9</f>
        <v>45448</v>
      </c>
      <c r="M36" s="40">
        <f>[9]PEMANTAUAN!$P$9</f>
        <v>45537</v>
      </c>
      <c r="N36" s="81" t="str">
        <f>[9]PEMANTAUAN!$G$19</f>
        <v>CV. ZHAFRAN JAYA KONSTRUKSI</v>
      </c>
      <c r="O36" s="39">
        <f>'[10]LABA2 DAU'!$AE$30</f>
        <v>100</v>
      </c>
      <c r="P36" s="39">
        <f>'[10]LABA2 DAU'!$AD$31</f>
        <v>100</v>
      </c>
      <c r="Q36" s="39">
        <f>O36-P36</f>
        <v>0</v>
      </c>
      <c r="R36" s="16"/>
      <c r="S36" s="16"/>
    </row>
    <row r="37" spans="1:19" ht="15" customHeight="1" x14ac:dyDescent="0.25">
      <c r="A37" s="16"/>
      <c r="B37" s="16"/>
      <c r="C37" s="21"/>
      <c r="D37" s="29"/>
      <c r="E37" s="71">
        <f>'[9]Dewan-DAU'!$D$49</f>
        <v>190380000</v>
      </c>
      <c r="F37" s="16"/>
      <c r="G37" s="16"/>
      <c r="H37" s="23" t="str">
        <f>'[8]Dewan-DAU'!$E$49</f>
        <v>Kec. Matesih</v>
      </c>
      <c r="I37" s="16"/>
      <c r="J37" s="89"/>
      <c r="K37" s="85"/>
      <c r="L37" s="76"/>
      <c r="M37" s="76"/>
      <c r="N37" s="81"/>
      <c r="O37" s="109"/>
      <c r="P37" s="109"/>
      <c r="Q37" s="39"/>
      <c r="R37" s="16"/>
      <c r="S37" s="16"/>
    </row>
    <row r="38" spans="1:19" ht="15" customHeight="1" x14ac:dyDescent="0.25">
      <c r="A38" s="16">
        <f t="shared" si="0"/>
        <v>13</v>
      </c>
      <c r="B38" s="16"/>
      <c r="C38" s="21"/>
      <c r="D38" s="19" t="str">
        <f>[7]PEMANTAUAN!$C$21</f>
        <v>Perbaikan Jaringan Irigasi D.I. KEDUNG PELEM</v>
      </c>
      <c r="E38" s="72">
        <f>[7]PEMANTAUAN!$H$21</f>
        <v>200000000</v>
      </c>
      <c r="F38" s="16" t="str">
        <f>F26</f>
        <v>DAU</v>
      </c>
      <c r="G38" s="16" t="str">
        <f>G36</f>
        <v>DEWI SETYARINI, ST. MT</v>
      </c>
      <c r="H38" s="23" t="str">
        <f>'[8]Dewan-DAU'!$E$50</f>
        <v xml:space="preserve">Desa Popongan </v>
      </c>
      <c r="I38" s="16" t="str">
        <f>I36</f>
        <v>Bertahap</v>
      </c>
      <c r="J38" s="91" t="s">
        <v>49</v>
      </c>
      <c r="K38" s="85">
        <f>E39</f>
        <v>189732000</v>
      </c>
      <c r="L38" s="76">
        <f>[9]PEMANTAUAN!$O$21</f>
        <v>45454</v>
      </c>
      <c r="M38" s="76">
        <f>[9]PEMANTAUAN!$P$21</f>
        <v>45543</v>
      </c>
      <c r="N38" s="82" t="str">
        <f>[9]PEMANTAUAN!$G$21</f>
        <v>CV. SATRIA UTAMA</v>
      </c>
      <c r="O38" s="39">
        <f>'[10]LABA2 DAU'!$AE$33</f>
        <v>100</v>
      </c>
      <c r="P38" s="39">
        <f>'[10]LABA2 DAU'!$AD$34</f>
        <v>100</v>
      </c>
      <c r="Q38" s="39">
        <f>O38-P38</f>
        <v>0</v>
      </c>
      <c r="R38" s="16"/>
      <c r="S38" s="16"/>
    </row>
    <row r="39" spans="1:19" ht="15" customHeight="1" x14ac:dyDescent="0.25">
      <c r="A39" s="16"/>
      <c r="B39" s="16"/>
      <c r="C39" s="21"/>
      <c r="D39" s="19"/>
      <c r="E39" s="71">
        <f>'[9]Dewan-DAU'!$D$51</f>
        <v>189732000</v>
      </c>
      <c r="F39" s="16"/>
      <c r="G39" s="16"/>
      <c r="H39" s="23" t="str">
        <f>'[8]Dewan-DAU'!$E$51</f>
        <v>Kec. Karanganyar</v>
      </c>
      <c r="I39" s="16"/>
      <c r="J39" s="89"/>
      <c r="K39" s="85"/>
      <c r="L39" s="16"/>
      <c r="M39" s="16"/>
      <c r="N39" s="49"/>
      <c r="O39" s="109"/>
      <c r="P39" s="109"/>
      <c r="Q39" s="39"/>
      <c r="R39" s="16"/>
      <c r="S39" s="16"/>
    </row>
    <row r="40" spans="1:19" ht="15" customHeight="1" x14ac:dyDescent="0.25">
      <c r="A40" s="16">
        <f t="shared" si="0"/>
        <v>14</v>
      </c>
      <c r="B40" s="16"/>
      <c r="C40" s="21"/>
      <c r="D40" s="19" t="str">
        <f>[7]PEMANTAUAN!$C$23</f>
        <v>Perbaikan Jaringan Irigasi D.I. MOJOREJO</v>
      </c>
      <c r="E40" s="72">
        <f>[7]PEMANTAUAN!$H$23</f>
        <v>200000000</v>
      </c>
      <c r="F40" s="16" t="str">
        <f>F26</f>
        <v>DAU</v>
      </c>
      <c r="G40" s="16" t="str">
        <f>G38</f>
        <v>DEWI SETYARINI, ST. MT</v>
      </c>
      <c r="H40" s="23" t="str">
        <f>'[8]Dewan-DAU'!$E$52</f>
        <v>Desa Gayamdompo</v>
      </c>
      <c r="I40" s="16" t="str">
        <f>I38</f>
        <v>Bertahap</v>
      </c>
      <c r="J40" s="91" t="s">
        <v>56</v>
      </c>
      <c r="K40" s="85">
        <f>'[9]Dewan-DAU'!$D$53</f>
        <v>190439000</v>
      </c>
      <c r="L40" s="76" cm="1">
        <f t="array" ref="L40:L41">'[9]Dewan-DAU'!$F$52:$F$53</f>
        <v>45471</v>
      </c>
      <c r="M40" s="76" cm="1">
        <f t="array" ref="M40:M41">'[9]Dewan-DAU'!$G$52:$G$53</f>
        <v>45560</v>
      </c>
      <c r="N40" s="50" t="str" cm="1">
        <f t="array" ref="N40:N41">'[9]Dewan-DAU'!$H$52:$H$53</f>
        <v>CV. GARUDA WISNU KENCANA</v>
      </c>
      <c r="O40" s="39">
        <f>'[10]LABA2 DAU'!$AE$36</f>
        <v>100</v>
      </c>
      <c r="P40" s="39">
        <f>'[10]LABA2 DAU'!$AD$37</f>
        <v>100</v>
      </c>
      <c r="Q40" s="39">
        <f>O40-P40</f>
        <v>0</v>
      </c>
      <c r="R40" s="16"/>
      <c r="S40" s="16"/>
    </row>
    <row r="41" spans="1:19" ht="15" customHeight="1" x14ac:dyDescent="0.25">
      <c r="A41" s="16"/>
      <c r="B41" s="16"/>
      <c r="C41" s="21"/>
      <c r="D41" s="19"/>
      <c r="E41" s="72">
        <f>'[9]Dewan-DAU'!$D$53</f>
        <v>190439000</v>
      </c>
      <c r="F41" s="16"/>
      <c r="G41" s="16"/>
      <c r="H41" s="23" t="str">
        <f>'[8]Dewan-DAU'!$E$53</f>
        <v>Kec. Karanganayar</v>
      </c>
      <c r="I41" s="16"/>
      <c r="J41" s="89"/>
      <c r="K41" s="85"/>
      <c r="L41" s="100">
        <v>0</v>
      </c>
      <c r="M41" s="100">
        <v>0</v>
      </c>
      <c r="N41" s="101">
        <v>0</v>
      </c>
      <c r="O41" s="109"/>
      <c r="P41" s="109"/>
      <c r="Q41" s="39"/>
      <c r="R41" s="16"/>
      <c r="S41" s="16"/>
    </row>
    <row r="42" spans="1:19" ht="15" customHeight="1" x14ac:dyDescent="0.25">
      <c r="A42" s="16">
        <v>15</v>
      </c>
      <c r="B42" s="16"/>
      <c r="C42" s="21"/>
      <c r="D42" s="19" t="str">
        <f>[7]PEMANTAUAN!$C$25</f>
        <v>Perbaikan Jaringan Irigasi D.I. SEJAMBON</v>
      </c>
      <c r="E42" s="73">
        <f>[7]PEMANTAUAN!$H$25</f>
        <v>200000000</v>
      </c>
      <c r="F42" s="16" t="str">
        <f>F26</f>
        <v>DAU</v>
      </c>
      <c r="G42" s="16" t="str">
        <f>G40</f>
        <v>DEWI SETYARINI, ST. MT</v>
      </c>
      <c r="H42" s="23" t="str">
        <f>'[8]Dewan-DAU'!$E$54</f>
        <v>Desa Sepanjang</v>
      </c>
      <c r="I42" s="16" t="str">
        <f>I40</f>
        <v>Bertahap</v>
      </c>
      <c r="J42" s="91" t="s">
        <v>57</v>
      </c>
      <c r="K42" s="85">
        <f>'[9]Dewan-DAU'!$D$55</f>
        <v>189951000</v>
      </c>
      <c r="L42" s="40" cm="1">
        <f t="array" ref="L42:L43">'[9]Dewan-DAU'!$F$54:$F$55</f>
        <v>45470</v>
      </c>
      <c r="M42" s="40" cm="1">
        <f t="array" ref="M42:M43">'[9]Dewan-DAU'!$G$54:$G$55</f>
        <v>45559</v>
      </c>
      <c r="N42" s="50" t="str" cm="1">
        <f t="array" ref="N42:N43">'[9]Dewan-DAU'!$H$54:$H$55</f>
        <v>CV. TUNJUNG JAYA</v>
      </c>
      <c r="O42" s="39">
        <f>'[10]LABA2 DAU'!$AE$39</f>
        <v>100</v>
      </c>
      <c r="P42" s="39">
        <f>'[10]LABA2 DAU'!$AD$40</f>
        <v>100</v>
      </c>
      <c r="Q42" s="39">
        <f>O42-P42</f>
        <v>0</v>
      </c>
      <c r="R42" s="16"/>
      <c r="S42" s="16"/>
    </row>
    <row r="43" spans="1:19" ht="15" customHeight="1" x14ac:dyDescent="0.25">
      <c r="A43" s="16"/>
      <c r="B43" s="16"/>
      <c r="C43" s="21"/>
      <c r="D43" s="19"/>
      <c r="E43" s="72">
        <f>'[9]Dewan-DAU'!$D$55</f>
        <v>189951000</v>
      </c>
      <c r="F43" s="16"/>
      <c r="G43" s="16"/>
      <c r="H43" s="23" t="str">
        <f>'[8]Dewan-DAU'!$E$55</f>
        <v>Kec. Tawangmangu</v>
      </c>
      <c r="I43" s="16"/>
      <c r="J43" s="89"/>
      <c r="K43" s="85"/>
      <c r="L43" s="100">
        <v>0</v>
      </c>
      <c r="M43" s="100">
        <v>0</v>
      </c>
      <c r="N43" s="101">
        <v>0</v>
      </c>
      <c r="O43" s="109"/>
      <c r="P43" s="109"/>
      <c r="Q43" s="39"/>
      <c r="R43" s="16"/>
      <c r="S43" s="16"/>
    </row>
    <row r="44" spans="1:19" ht="15" customHeight="1" x14ac:dyDescent="0.25">
      <c r="A44" s="16">
        <v>16</v>
      </c>
      <c r="B44" s="16"/>
      <c r="C44" s="21"/>
      <c r="D44" s="19" t="str">
        <f>[7]PEMANTAUAN!$C$27</f>
        <v>Perbaikan Jaringan Irigasi D.I. SEKUCING</v>
      </c>
      <c r="E44" s="71">
        <f>[7]PEMANTAUAN!$H$27</f>
        <v>150000000</v>
      </c>
      <c r="F44" s="16" t="str">
        <f>F26</f>
        <v>DAU</v>
      </c>
      <c r="G44" s="16" t="str">
        <f>G42</f>
        <v>DEWI SETYARINI, ST. MT</v>
      </c>
      <c r="H44" s="23" t="str">
        <f>'[8]Dewan-DAU'!$E$56</f>
        <v>Desa Sambirejo</v>
      </c>
      <c r="I44" s="16" t="str">
        <f>I42</f>
        <v>Bertahap</v>
      </c>
      <c r="J44" s="91" t="s">
        <v>60</v>
      </c>
      <c r="K44" s="85">
        <f>'[9]Dewan-DAU'!$D$57</f>
        <v>142191000</v>
      </c>
      <c r="L44" s="96" cm="1">
        <f t="array" ref="L44:L45">'[9]Dewan-DAU'!$F$56:$F$57</f>
        <v>45467</v>
      </c>
      <c r="M44" s="96" cm="1">
        <f t="array" ref="M44:M45">'[9]Dewan-DAU'!$G$56:$G$57</f>
        <v>45556</v>
      </c>
      <c r="N44" s="49" t="str" cm="1">
        <f t="array" ref="N44:N45">'[9]Dewan-DAU'!$H$56:$H$57</f>
        <v>CV. GARUDA WISNU KENCANA</v>
      </c>
      <c r="O44" s="39">
        <f>'[10]LABA2 DAU'!$AE$42</f>
        <v>100</v>
      </c>
      <c r="P44" s="39">
        <f>'[10]LABA2 DAU'!$AD$43</f>
        <v>100</v>
      </c>
      <c r="Q44" s="39">
        <f>O44-P44</f>
        <v>0</v>
      </c>
      <c r="R44" s="16"/>
      <c r="S44" s="16"/>
    </row>
    <row r="45" spans="1:19" ht="15" customHeight="1" x14ac:dyDescent="0.25">
      <c r="A45" s="26"/>
      <c r="B45" s="26"/>
      <c r="C45" s="52"/>
      <c r="D45" s="53"/>
      <c r="E45" s="74">
        <f>'[9]Dewan-DAU'!$D$57</f>
        <v>142191000</v>
      </c>
      <c r="F45" s="26"/>
      <c r="G45" s="26"/>
      <c r="H45" s="54" t="str">
        <f>'[8]Dewan-DAU'!$E$57</f>
        <v>Kec. Jumantono</v>
      </c>
      <c r="I45" s="26"/>
      <c r="J45" s="90"/>
      <c r="K45" s="87"/>
      <c r="L45" s="106">
        <v>0</v>
      </c>
      <c r="M45" s="106">
        <v>0</v>
      </c>
      <c r="N45" s="105">
        <v>0</v>
      </c>
      <c r="O45" s="112" t="s">
        <v>65</v>
      </c>
      <c r="P45" s="112"/>
      <c r="Q45" s="56"/>
      <c r="R45" s="26"/>
      <c r="S45" s="26"/>
    </row>
    <row r="46" spans="1:19" s="64" customFormat="1" ht="15" customHeight="1" x14ac:dyDescent="0.25">
      <c r="A46" s="26">
        <v>17</v>
      </c>
      <c r="B46" s="60"/>
      <c r="C46" s="52"/>
      <c r="D46" s="61" t="str">
        <f>[7]PEMANTAUAN!$C$29</f>
        <v>Perbaikan Jaringan Irigasi D.I. SEKUWUNG</v>
      </c>
      <c r="E46" s="74">
        <f>[7]PEMANTAUAN!$H$29</f>
        <v>200000000</v>
      </c>
      <c r="F46" s="26" t="str">
        <f>F26</f>
        <v>DAU</v>
      </c>
      <c r="G46" s="26" t="str">
        <f>G44</f>
        <v>DEWI SETYARINI, ST. MT</v>
      </c>
      <c r="H46" s="62" t="str">
        <f>'[8]Dewan-DAU'!$E$58</f>
        <v>Desa Karanglo</v>
      </c>
      <c r="I46" s="26" t="str">
        <f>I44</f>
        <v>Bertahap</v>
      </c>
      <c r="J46" s="91" t="s">
        <v>61</v>
      </c>
      <c r="K46" s="87">
        <f>'[9]Dewan-DAU'!$D$59</f>
        <v>190176000</v>
      </c>
      <c r="L46" s="63" cm="1">
        <f t="array" ref="L46:L47">'[9]Dewan-DAU'!$F$58:$F$59</f>
        <v>45471</v>
      </c>
      <c r="M46" s="63" cm="1">
        <f t="array" ref="M46:M47">'[9]Dewan-DAU'!$G$58:$G$59</f>
        <v>45560</v>
      </c>
      <c r="N46" s="55" t="str" cm="1">
        <f t="array" ref="N46:N47">'[9]Dewan-DAU'!$H$58:$H$59</f>
        <v>CV. BINTANG SAKTI</v>
      </c>
      <c r="O46" s="56">
        <f>'[10]LABA2 DAU'!$AE$45</f>
        <v>100</v>
      </c>
      <c r="P46" s="56">
        <f>'[10]LABA2 DAU'!$AD$46</f>
        <v>100</v>
      </c>
      <c r="Q46" s="39">
        <f>O46-P46</f>
        <v>0</v>
      </c>
      <c r="R46" s="26"/>
      <c r="S46" s="26"/>
    </row>
    <row r="47" spans="1:19" s="64" customFormat="1" ht="15" customHeight="1" x14ac:dyDescent="0.25">
      <c r="A47" s="26"/>
      <c r="B47" s="26"/>
      <c r="C47" s="52"/>
      <c r="D47" s="61"/>
      <c r="E47" s="74">
        <f>'[9]Dewan-DAU'!$D$59</f>
        <v>190176000</v>
      </c>
      <c r="F47" s="26"/>
      <c r="G47" s="26"/>
      <c r="H47" s="62" t="str">
        <f>'[8]Dewan-DAU'!$E$59</f>
        <v>Kec. Tawangmangu</v>
      </c>
      <c r="I47" s="26"/>
      <c r="J47" s="90"/>
      <c r="K47" s="87"/>
      <c r="L47" s="104">
        <v>0</v>
      </c>
      <c r="M47" s="104">
        <v>0</v>
      </c>
      <c r="N47" s="105">
        <v>0</v>
      </c>
      <c r="O47" s="112"/>
      <c r="P47" s="112"/>
      <c r="Q47" s="56"/>
      <c r="R47" s="26"/>
      <c r="S47" s="26"/>
    </row>
    <row r="48" spans="1:19" s="64" customFormat="1" ht="15" customHeight="1" x14ac:dyDescent="0.25">
      <c r="A48" s="26">
        <v>18</v>
      </c>
      <c r="B48" s="26"/>
      <c r="C48" s="52"/>
      <c r="D48" s="61" t="str">
        <f>[7]PEMANTAUAN!$C$31</f>
        <v>Perbaikan Jaringan Irigasi D.I. SEMUT</v>
      </c>
      <c r="E48" s="74">
        <f>[7]PEMANTAUAN!$H$31</f>
        <v>200000000</v>
      </c>
      <c r="F48" s="26" t="str">
        <f>F26</f>
        <v>DAU</v>
      </c>
      <c r="G48" s="26" t="str">
        <f>G46</f>
        <v>DEWI SETYARINI, ST. MT</v>
      </c>
      <c r="H48" s="62" t="str">
        <f>'[8]Dewan-DAU'!$E$60</f>
        <v>Desa Jatirejo</v>
      </c>
      <c r="I48" s="26" t="str">
        <f>I46</f>
        <v>Bertahap</v>
      </c>
      <c r="J48" s="91" t="s">
        <v>50</v>
      </c>
      <c r="K48" s="87">
        <f>E49</f>
        <v>189892000</v>
      </c>
      <c r="L48" s="76">
        <f>[9]PEMANTAUAN!$O$9</f>
        <v>45448</v>
      </c>
      <c r="M48" s="76">
        <f>[9]PEMANTAUAN!$P$9</f>
        <v>45537</v>
      </c>
      <c r="N48" s="55" t="str">
        <f>[9]PEMANTAUAN!$G$31</f>
        <v>CV. AZZA</v>
      </c>
      <c r="O48" s="56">
        <f>'[11]LABA2 DAU'!$AB$48</f>
        <v>100</v>
      </c>
      <c r="P48" s="56">
        <f>'[11]LABA2 DAU'!$AA$49</f>
        <v>100</v>
      </c>
      <c r="Q48" s="39">
        <f>O48-P48</f>
        <v>0</v>
      </c>
      <c r="R48" s="26"/>
      <c r="S48" s="26"/>
    </row>
    <row r="49" spans="1:19" s="64" customFormat="1" ht="15" customHeight="1" x14ac:dyDescent="0.25">
      <c r="A49" s="26"/>
      <c r="B49" s="26"/>
      <c r="C49" s="52"/>
      <c r="D49" s="61"/>
      <c r="E49" s="74">
        <f>'[9]Dewan-DAU'!$D$61</f>
        <v>189892000</v>
      </c>
      <c r="F49" s="26"/>
      <c r="G49" s="26"/>
      <c r="H49" s="62" t="str">
        <f>'[8]Dewan-DAU'!$E$61</f>
        <v>Kec. Ngargoyoso</v>
      </c>
      <c r="I49" s="26"/>
      <c r="J49" s="90"/>
      <c r="K49" s="87"/>
      <c r="L49" s="63"/>
      <c r="M49" s="63"/>
      <c r="N49" s="55"/>
      <c r="O49" s="112"/>
      <c r="P49" s="112"/>
      <c r="Q49" s="56"/>
      <c r="R49" s="26"/>
      <c r="S49" s="26"/>
    </row>
    <row r="50" spans="1:19" s="64" customFormat="1" ht="15" customHeight="1" x14ac:dyDescent="0.25">
      <c r="A50" s="26">
        <v>19</v>
      </c>
      <c r="B50" s="26"/>
      <c r="C50" s="52"/>
      <c r="D50" s="61" t="str">
        <f>[7]PEMANTAUAN!$C$33</f>
        <v>Perbaikan Jaringan Irigasi D.I. SIPENGGUNG</v>
      </c>
      <c r="E50" s="74">
        <f>[7]PEMANTAUAN!$H$33</f>
        <v>180000000</v>
      </c>
      <c r="F50" s="26" t="str">
        <f>F26</f>
        <v>DAU</v>
      </c>
      <c r="G50" s="26" t="str">
        <f>G48</f>
        <v>DEWI SETYARINI, ST. MT</v>
      </c>
      <c r="H50" s="62" t="str">
        <f>'[8]Dewan-DAU'!$E$62</f>
        <v>Desa Ngadiluweh</v>
      </c>
      <c r="I50" s="26" t="str">
        <f>I48</f>
        <v>Bertahap</v>
      </c>
      <c r="J50" s="91" t="s">
        <v>59</v>
      </c>
      <c r="K50" s="87">
        <f>'[9]Dewan-DAU'!$D$63</f>
        <v>172767000</v>
      </c>
      <c r="L50" s="63" cm="1">
        <f t="array" ref="L50:L51">'[9]Dewan-DAU'!$F$62:$F$63</f>
        <v>45469</v>
      </c>
      <c r="M50" s="63" cm="1">
        <f t="array" ref="M50:M51">'[9]Dewan-DAU'!$G$62:$G$63</f>
        <v>45558</v>
      </c>
      <c r="N50" s="55" t="str" cm="1">
        <f t="array" ref="N50:N51">'[9]Dewan-DAU'!$H$62:$H$63</f>
        <v>CV. KARYA MUDA</v>
      </c>
      <c r="O50" s="56">
        <f>'[10]LABA2 DAU'!$AD$52</f>
        <v>100</v>
      </c>
      <c r="P50" s="56">
        <f>'[11]LABA2 DAU'!$AA$52</f>
        <v>100</v>
      </c>
      <c r="Q50" s="39">
        <f>O50-P50</f>
        <v>0</v>
      </c>
      <c r="R50" s="26"/>
      <c r="S50" s="26"/>
    </row>
    <row r="51" spans="1:19" s="64" customFormat="1" ht="15" customHeight="1" x14ac:dyDescent="0.25">
      <c r="A51" s="26"/>
      <c r="B51" s="26"/>
      <c r="C51" s="52"/>
      <c r="D51" s="61"/>
      <c r="E51" s="74">
        <f>'[9]Dewan-DAU'!$D$63</f>
        <v>172767000</v>
      </c>
      <c r="F51" s="26"/>
      <c r="G51" s="26"/>
      <c r="H51" s="62" t="str">
        <f>'[8]Dewan-DAU'!$E$63</f>
        <v>Kec. Matesih</v>
      </c>
      <c r="I51" s="26"/>
      <c r="J51" s="90"/>
      <c r="K51" s="87"/>
      <c r="L51" s="104">
        <v>0</v>
      </c>
      <c r="M51" s="104">
        <v>0</v>
      </c>
      <c r="N51" s="105">
        <v>0</v>
      </c>
      <c r="O51" s="112"/>
      <c r="P51" s="112"/>
      <c r="Q51" s="56"/>
      <c r="R51" s="26"/>
      <c r="S51" s="26"/>
    </row>
    <row r="52" spans="1:19" s="64" customFormat="1" ht="15" customHeight="1" x14ac:dyDescent="0.25">
      <c r="A52" s="26">
        <v>20</v>
      </c>
      <c r="B52" s="26"/>
      <c r="C52" s="52"/>
      <c r="D52" s="61" t="str">
        <f>[7]PEMANTAUAN!$C$35</f>
        <v>Perbaikan Jaringan Irigasi D.I. TLOBO</v>
      </c>
      <c r="E52" s="74">
        <f>[7]PEMANTAUAN!$H$35</f>
        <v>200000000</v>
      </c>
      <c r="F52" s="26" t="str">
        <f>F26</f>
        <v>DAU</v>
      </c>
      <c r="G52" s="26" t="str">
        <f>G50</f>
        <v>DEWI SETYARINI, ST. MT</v>
      </c>
      <c r="H52" s="62" t="str">
        <f>'[8]Dewan-DAU'!$E$64</f>
        <v>Desa Ngargoyoso</v>
      </c>
      <c r="I52" s="26" t="str">
        <f>I50</f>
        <v>Bertahap</v>
      </c>
      <c r="J52" s="91" t="s">
        <v>51</v>
      </c>
      <c r="K52" s="87">
        <f>E53</f>
        <v>189847000</v>
      </c>
      <c r="L52" s="76">
        <f>[9]PEMANTAUAN!$O$9</f>
        <v>45448</v>
      </c>
      <c r="M52" s="76">
        <f>[9]PEMANTAUAN!$P$9</f>
        <v>45537</v>
      </c>
      <c r="N52" s="55" t="str">
        <f>[9]PEMANTAUAN!$G$35</f>
        <v>CV. AZZA</v>
      </c>
      <c r="O52" s="56">
        <f>'[11]LABA2 DAU'!$AB$66</f>
        <v>100</v>
      </c>
      <c r="P52" s="56">
        <f>'[11]LABA2 DAU'!$AA$67</f>
        <v>100</v>
      </c>
      <c r="Q52" s="39">
        <f>O52-P52</f>
        <v>0</v>
      </c>
      <c r="R52" s="26"/>
      <c r="S52" s="26"/>
    </row>
    <row r="53" spans="1:19" ht="15" customHeight="1" x14ac:dyDescent="0.25">
      <c r="A53" s="57"/>
      <c r="B53" s="57"/>
      <c r="C53" s="58"/>
      <c r="D53" s="59"/>
      <c r="E53" s="74">
        <f>'[9]Dewan-DAU'!$D$65</f>
        <v>189847000</v>
      </c>
      <c r="F53" s="57"/>
      <c r="G53" s="57"/>
      <c r="H53" s="62" t="str">
        <f>'[8]Dewan-DAU'!$E$65</f>
        <v>Kec. Ngargoyoso</v>
      </c>
      <c r="I53" s="57"/>
      <c r="J53" s="90"/>
      <c r="K53" s="87"/>
      <c r="L53" s="63"/>
      <c r="M53" s="63"/>
      <c r="N53" s="55"/>
      <c r="O53" s="112"/>
      <c r="P53" s="112"/>
      <c r="Q53" s="56"/>
      <c r="R53" s="26"/>
      <c r="S53" s="26"/>
    </row>
    <row r="54" spans="1:19" ht="15" customHeight="1" x14ac:dyDescent="0.25">
      <c r="A54" s="153">
        <v>21</v>
      </c>
      <c r="B54" s="153"/>
      <c r="C54" s="154"/>
      <c r="D54" s="155" t="str">
        <f>'[9]Dewan-DAU'!$B$67</f>
        <v>Pembangunan EMBUNG Ds. Gantiwarno Kec. Matesih</v>
      </c>
      <c r="E54" s="156">
        <f>'[9]Dewan-DAU'!$D$67</f>
        <v>4000000000</v>
      </c>
      <c r="F54" s="153" t="str">
        <f>F52</f>
        <v>DAU</v>
      </c>
      <c r="G54" s="153" t="str">
        <f>G52</f>
        <v>DEWI SETYARINI, ST. MT</v>
      </c>
      <c r="H54" s="157" t="str">
        <f>'[9]Dewan-DAU'!$E$67</f>
        <v>Ds. Gantiwarno</v>
      </c>
      <c r="I54" s="153" t="str">
        <f>I52</f>
        <v>Bertahap</v>
      </c>
      <c r="J54" s="158"/>
      <c r="K54" s="159"/>
      <c r="L54" s="160"/>
      <c r="M54" s="160"/>
      <c r="N54" s="161"/>
      <c r="O54" s="162"/>
      <c r="P54" s="162"/>
      <c r="Q54" s="162"/>
      <c r="R54" s="153"/>
      <c r="S54" s="107"/>
    </row>
    <row r="55" spans="1:19" ht="15" customHeight="1" x14ac:dyDescent="0.25">
      <c r="A55" s="163"/>
      <c r="B55" s="163"/>
      <c r="C55" s="164"/>
      <c r="D55" s="165"/>
      <c r="E55" s="166"/>
      <c r="F55" s="163"/>
      <c r="G55" s="163"/>
      <c r="H55" s="54" t="str">
        <f>'[9]Dewan-DAU'!$E$68</f>
        <v>Kec. Matesih</v>
      </c>
      <c r="I55" s="163"/>
      <c r="J55" s="167"/>
      <c r="K55" s="168"/>
      <c r="L55" s="169"/>
      <c r="M55" s="169"/>
      <c r="N55" s="170"/>
      <c r="O55" s="171"/>
      <c r="P55" s="171"/>
      <c r="Q55" s="171"/>
      <c r="R55" s="163"/>
      <c r="S55" s="57"/>
    </row>
    <row r="56" spans="1:19" ht="30.75" customHeight="1" x14ac:dyDescent="0.25">
      <c r="A56" s="163">
        <v>22</v>
      </c>
      <c r="B56" s="163"/>
      <c r="C56" s="164"/>
      <c r="D56" s="165" t="str">
        <f>'[9]Dewan-DAU'!$B$69</f>
        <v>Pembangunan EMBUNG Ds. Genengan Kec. Jumantono</v>
      </c>
      <c r="E56" s="166">
        <f>'[9]Dewan-DAU'!$D$69</f>
        <v>4000000000</v>
      </c>
      <c r="F56" s="163" t="str">
        <f>F54</f>
        <v>DAU</v>
      </c>
      <c r="G56" s="163" t="str">
        <f>G54</f>
        <v>DEWI SETYARINI, ST. MT</v>
      </c>
      <c r="H56" s="54" t="str">
        <f>'[9]Dewan-DAU'!$E$69</f>
        <v>Ds. Genengan</v>
      </c>
      <c r="I56" s="163" t="str">
        <f>I54</f>
        <v>Bertahap</v>
      </c>
      <c r="J56" s="167"/>
      <c r="K56" s="168"/>
      <c r="L56" s="169"/>
      <c r="M56" s="169"/>
      <c r="N56" s="170"/>
      <c r="O56" s="171"/>
      <c r="P56" s="171"/>
      <c r="Q56" s="171"/>
      <c r="R56" s="163"/>
      <c r="S56" s="57"/>
    </row>
    <row r="57" spans="1:19" ht="15" customHeight="1" x14ac:dyDescent="0.25">
      <c r="A57" s="163"/>
      <c r="B57" s="163"/>
      <c r="C57" s="164"/>
      <c r="D57" s="165"/>
      <c r="E57" s="166"/>
      <c r="F57" s="163"/>
      <c r="G57" s="163"/>
      <c r="H57" s="54" t="str">
        <f>'[9]Dewan-DAU'!$E$70</f>
        <v>Kec. Jumantono</v>
      </c>
      <c r="I57" s="163"/>
      <c r="J57" s="167"/>
      <c r="K57" s="168"/>
      <c r="L57" s="169"/>
      <c r="M57" s="169"/>
      <c r="N57" s="170"/>
      <c r="O57" s="171"/>
      <c r="P57" s="171"/>
      <c r="Q57" s="171"/>
      <c r="R57" s="163"/>
      <c r="S57" s="57"/>
    </row>
    <row r="58" spans="1:19" ht="32.25" customHeight="1" x14ac:dyDescent="0.25">
      <c r="A58" s="163">
        <v>23</v>
      </c>
      <c r="B58" s="163"/>
      <c r="C58" s="164"/>
      <c r="D58" s="165" t="str">
        <f>'[11]Dewan-DAU'!$B$71</f>
        <v>Rehabilitasi EMBUNG JUNGKE Kec. Karanganyar Kab. Karanganyar</v>
      </c>
      <c r="E58" s="166">
        <f>'[9]Dewan-DAU'!$D$71</f>
        <v>201000000</v>
      </c>
      <c r="F58" s="163" t="str">
        <f>F56</f>
        <v>DAU</v>
      </c>
      <c r="G58" s="163" t="str">
        <f>G56</f>
        <v>DEWI SETYARINI, ST. MT</v>
      </c>
      <c r="H58" s="54" t="str">
        <f>'[9]Dewan-DAU'!$E$71</f>
        <v>Kec. Karanganyar</v>
      </c>
      <c r="I58" s="163" t="str">
        <f>I56</f>
        <v>Bertahap</v>
      </c>
      <c r="J58" s="167"/>
      <c r="K58" s="168"/>
      <c r="L58" s="169"/>
      <c r="M58" s="169"/>
      <c r="N58" s="170"/>
      <c r="O58" s="171">
        <v>100</v>
      </c>
      <c r="P58" s="171">
        <v>100</v>
      </c>
      <c r="Q58" s="171">
        <f>O58-P58</f>
        <v>0</v>
      </c>
      <c r="R58" s="163"/>
      <c r="S58" s="57"/>
    </row>
    <row r="59" spans="1:19" ht="15" customHeight="1" x14ac:dyDescent="0.25">
      <c r="A59" s="163"/>
      <c r="B59" s="163"/>
      <c r="C59" s="164"/>
      <c r="D59" s="165"/>
      <c r="E59" s="166">
        <f>'[10]Dewan-DAU'!$D$72</f>
        <v>197750000</v>
      </c>
      <c r="F59" s="163"/>
      <c r="G59" s="163"/>
      <c r="H59" s="54" t="str">
        <f>'[9]Dewan-DAU'!$E$72</f>
        <v>Kab. Karanganyar</v>
      </c>
      <c r="I59" s="163"/>
      <c r="J59" s="167"/>
      <c r="K59" s="168"/>
      <c r="L59" s="169"/>
      <c r="M59" s="169"/>
      <c r="N59" s="170"/>
      <c r="O59" s="171"/>
      <c r="P59" s="171"/>
      <c r="Q59" s="171"/>
      <c r="R59" s="163"/>
      <c r="S59" s="57"/>
    </row>
    <row r="60" spans="1:19" ht="15" customHeight="1" x14ac:dyDescent="0.25">
      <c r="A60" s="108"/>
      <c r="B60" s="108"/>
      <c r="C60" s="108"/>
      <c r="D60" s="108"/>
      <c r="E60" s="143"/>
      <c r="F60" s="108"/>
      <c r="G60" s="108"/>
      <c r="H60" s="144"/>
      <c r="I60" s="108"/>
      <c r="J60" s="145"/>
      <c r="K60" s="146"/>
      <c r="L60" s="147"/>
      <c r="M60" s="147"/>
      <c r="N60" s="144"/>
      <c r="O60" s="148"/>
      <c r="P60" s="148"/>
      <c r="Q60" s="148"/>
      <c r="R60" s="108"/>
      <c r="S60" s="108"/>
    </row>
    <row r="61" spans="1:19" x14ac:dyDescent="0.25">
      <c r="O61" s="149" t="s">
        <v>70</v>
      </c>
      <c r="Q61" s="31"/>
      <c r="R61" s="31"/>
      <c r="S61" s="31"/>
    </row>
    <row r="62" spans="1:19" x14ac:dyDescent="0.25">
      <c r="O62" s="150"/>
    </row>
    <row r="63" spans="1:19" x14ac:dyDescent="0.25">
      <c r="O63" s="149" t="s">
        <v>67</v>
      </c>
      <c r="Q63" s="31"/>
      <c r="R63" s="31"/>
      <c r="S63" s="31"/>
    </row>
    <row r="64" spans="1:19" x14ac:dyDescent="0.25">
      <c r="O64" s="149" t="s">
        <v>32</v>
      </c>
      <c r="P64" s="51"/>
      <c r="Q64" s="51"/>
      <c r="R64" s="6"/>
      <c r="S64" s="6"/>
    </row>
    <row r="65" spans="15:19" x14ac:dyDescent="0.25">
      <c r="O65" s="151"/>
      <c r="P65" s="31"/>
      <c r="Q65" s="31"/>
      <c r="R65" s="31"/>
      <c r="S65" s="31"/>
    </row>
    <row r="66" spans="15:19" x14ac:dyDescent="0.25">
      <c r="O66" s="150"/>
      <c r="Q66" s="4"/>
    </row>
    <row r="67" spans="15:19" x14ac:dyDescent="0.25">
      <c r="O67" s="150"/>
      <c r="Q67" s="4"/>
    </row>
    <row r="68" spans="15:19" x14ac:dyDescent="0.25">
      <c r="O68" s="152" t="s">
        <v>68</v>
      </c>
      <c r="Q68" s="83"/>
    </row>
    <row r="69" spans="15:19" x14ac:dyDescent="0.25">
      <c r="O69" s="149" t="s">
        <v>69</v>
      </c>
      <c r="Q69" s="64"/>
    </row>
    <row r="70" spans="15:19" x14ac:dyDescent="0.25">
      <c r="O70" s="149" t="s">
        <v>33</v>
      </c>
    </row>
  </sheetData>
  <mergeCells count="25">
    <mergeCell ref="A7:A9"/>
    <mergeCell ref="B7:B9"/>
    <mergeCell ref="E7:E8"/>
    <mergeCell ref="F7:F9"/>
    <mergeCell ref="G7:G9"/>
    <mergeCell ref="H7:H9"/>
    <mergeCell ref="I8:I9"/>
    <mergeCell ref="N7:N9"/>
    <mergeCell ref="O7:O8"/>
    <mergeCell ref="P7:P8"/>
    <mergeCell ref="Q7:Q8"/>
    <mergeCell ref="R7:R9"/>
    <mergeCell ref="S7:S9"/>
    <mergeCell ref="C7:D9"/>
    <mergeCell ref="I22:I24"/>
    <mergeCell ref="A1:S1"/>
    <mergeCell ref="C6:D6"/>
    <mergeCell ref="I7:M7"/>
    <mergeCell ref="J8:M8"/>
    <mergeCell ref="C10:D10"/>
    <mergeCell ref="C22:C24"/>
    <mergeCell ref="D23:D24"/>
    <mergeCell ref="E22:E24"/>
    <mergeCell ref="G22:G24"/>
    <mergeCell ref="F22:F24"/>
  </mergeCells>
  <printOptions horizontalCentered="1"/>
  <pageMargins left="0.25" right="0.25" top="0.75" bottom="0.25" header="0.31496062992126" footer="0.31496062992126"/>
  <pageSetup paperSize="14" scale="49" orientation="landscape" horizontalDpi="4294967293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/>
  </sheetViews>
  <sheetFormatPr defaultColWidth="9"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"/>
  <sheetViews>
    <sheetView workbookViewId="0">
      <selection activeCell="C22" sqref="C22"/>
    </sheetView>
  </sheetViews>
  <sheetFormatPr defaultColWidth="9"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3</vt:i4>
      </vt:variant>
      <vt:variant>
        <vt:lpstr>Named Ranges</vt:lpstr>
      </vt:variant>
      <vt:variant>
        <vt:i4>2</vt:i4>
      </vt:variant>
    </vt:vector>
  </HeadingPairs>
  <TitlesOfParts>
    <vt:vector size="5" baseType="lpstr">
      <vt:lpstr>sudah terlaksana</vt:lpstr>
      <vt:lpstr>Sheet2</vt:lpstr>
      <vt:lpstr>Sheet3</vt:lpstr>
      <vt:lpstr>'sudah terlaksana'!Print_Area</vt:lpstr>
      <vt:lpstr>'sudah terlaksana'!Print_Titles</vt:lpstr>
    </vt:vector>
  </TitlesOfParts>
  <Company>- D3P0K - Indowebster.com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D3P0K</dc:creator>
  <cp:lastModifiedBy>perso</cp:lastModifiedBy>
  <cp:lastPrinted>2024-10-15T07:39:20Z</cp:lastPrinted>
  <dcterms:created xsi:type="dcterms:W3CDTF">2020-07-27T00:48:00Z</dcterms:created>
  <dcterms:modified xsi:type="dcterms:W3CDTF">2024-10-15T07:41:02Z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FC36C8BAA25947CAA5B23AC3D1FA1040</vt:lpwstr>
  </property>
  <property fmtid="{D5CDD505-2E9C-101B-9397-08002B2CF9AE}" pid="3" name="KSOProductBuildVer">
    <vt:lpwstr>1033-11.2.0.11341</vt:lpwstr>
  </property>
</Properties>
</file>