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form 2 ( SEPT   ) " sheetId="1" r:id="rId1"/>
    <sheet name=" form 3 ( Juli  )" sheetId="2" r:id="rId2"/>
  </sheets>
  <definedNames>
    <definedName name="_xlnm._FilterDatabase" localSheetId="1" hidden="1">' form 3 ( Juli  )'!$S$1:$S$62</definedName>
    <definedName name="_xlnm.Print_Area" localSheetId="1">' form 3 ( Juli  )'!$A$1:$R$62</definedName>
    <definedName name="_xlnm.Print_Area" localSheetId="0">'form 2 ( SEPT   ) '!$A$1:$AQ$152</definedName>
    <definedName name="_xlnm.Print_Titles" localSheetId="1">' form 3 ( Juli  )'!$11:$11</definedName>
    <definedName name="_xlnm.Print_Titles" localSheetId="0">'form 2 ( SEPT   ) '!$11:$11</definedName>
  </definedNames>
  <calcPr fullCalcOnLoad="1"/>
</workbook>
</file>

<file path=xl/sharedStrings.xml><?xml version="1.0" encoding="utf-8"?>
<sst xmlns="http://schemas.openxmlformats.org/spreadsheetml/2006/main" count="608" uniqueCount="221">
  <si>
    <t>NO</t>
  </si>
  <si>
    <t>08</t>
  </si>
  <si>
    <t>01</t>
  </si>
  <si>
    <t>02</t>
  </si>
  <si>
    <t>Penyediaan Jasa Komunikasi, Sumber Daya Air dan Listrik</t>
  </si>
  <si>
    <t>06</t>
  </si>
  <si>
    <t>Penyediaan Jasa Pemeliharaan dan Perizinan Kendaraan Dinas/ Operasional</t>
  </si>
  <si>
    <t>Penyediaan Jasa Kebersihan Kantor</t>
  </si>
  <si>
    <t>10</t>
  </si>
  <si>
    <t>Penyediaan Alat Tulis Kantor</t>
  </si>
  <si>
    <t>11</t>
  </si>
  <si>
    <t>Penyediaan Barang Cetakan dan Penggandaan</t>
  </si>
  <si>
    <t>12</t>
  </si>
  <si>
    <t>13</t>
  </si>
  <si>
    <t>15</t>
  </si>
  <si>
    <t>17</t>
  </si>
  <si>
    <t>Penyediaan Makanan dan Minuman</t>
  </si>
  <si>
    <t>18</t>
  </si>
  <si>
    <t>Rapat-rapat Koordinasi dan Konsultasi ke Dalam/Luar Daerah</t>
  </si>
  <si>
    <t>22</t>
  </si>
  <si>
    <t>05</t>
  </si>
  <si>
    <t>07</t>
  </si>
  <si>
    <t>Penyusunan Pelaporan Pengelolaan Keuangan SKPD</t>
  </si>
  <si>
    <t>19</t>
  </si>
  <si>
    <t>16</t>
  </si>
  <si>
    <t>04</t>
  </si>
  <si>
    <t>24</t>
  </si>
  <si>
    <t>27</t>
  </si>
  <si>
    <t>14</t>
  </si>
  <si>
    <t>20</t>
  </si>
  <si>
    <t>Penyusunan Program Kerja Pengelolaan Lingkungan Hidup</t>
  </si>
  <si>
    <t>Operasional Laboratorium Lingkungan Hidup</t>
  </si>
  <si>
    <t>JUMLAH / RATA-RATA</t>
  </si>
  <si>
    <t>(1)</t>
  </si>
  <si>
    <t>(2)</t>
  </si>
  <si>
    <t>(3)</t>
  </si>
  <si>
    <t>(4)</t>
  </si>
  <si>
    <t>(5)</t>
  </si>
  <si>
    <t xml:space="preserve">KODE REKENING </t>
  </si>
  <si>
    <t>NAMA KEGIATAN</t>
  </si>
  <si>
    <t xml:space="preserve"> </t>
  </si>
  <si>
    <t>JUMLAH DANA</t>
  </si>
  <si>
    <t>(6)</t>
  </si>
  <si>
    <t>(7)</t>
  </si>
  <si>
    <t>(8)</t>
  </si>
  <si>
    <t>KABUPATEN KARANGANYAR</t>
  </si>
  <si>
    <t>Selaku Pengguna Anggaran</t>
  </si>
  <si>
    <t>SKPD</t>
  </si>
  <si>
    <t>:</t>
  </si>
  <si>
    <t>SUMBER DANA</t>
  </si>
  <si>
    <t>S/D TUTUP BULAN</t>
  </si>
  <si>
    <t>FORM 2</t>
  </si>
  <si>
    <t>REALISASI PERKEMBANGAN PELAKSANAAN PEKERJAAN / KEGIATAN SAMPAI DENGAN BULAN</t>
  </si>
  <si>
    <t>JANUARI</t>
  </si>
  <si>
    <t>PEBRUARI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</si>
  <si>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</si>
  <si>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</si>
  <si>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</si>
  <si>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</si>
  <si>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</si>
  <si>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</si>
  <si>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</si>
  <si>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</si>
  <si>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NOPEMBER</t>
  </si>
  <si>
    <t>DESEMBER</t>
  </si>
  <si>
    <t>(9)</t>
  </si>
  <si>
    <t>(10)</t>
  </si>
  <si>
    <t>(11)</t>
  </si>
  <si>
    <t>(12)</t>
  </si>
  <si>
    <t>(13)</t>
  </si>
  <si>
    <t>(14)</t>
  </si>
  <si>
    <t>(15)</t>
  </si>
  <si>
    <t>FORM 3</t>
  </si>
  <si>
    <t>SP2D</t>
  </si>
  <si>
    <t>SPJ</t>
  </si>
  <si>
    <t xml:space="preserve">FISIK </t>
  </si>
  <si>
    <t>KET</t>
  </si>
  <si>
    <t>s/d Bulan Lalu (Rp.)</t>
  </si>
  <si>
    <t>Bulan ini (Rp.)</t>
  </si>
  <si>
    <t>s/d Bulan ini (Rp.)</t>
  </si>
  <si>
    <t>%</t>
  </si>
  <si>
    <t>: DINAS LINGKUNGAN HIDUP</t>
  </si>
  <si>
    <t>KODE REKENING / NAMA KEGIATAN</t>
  </si>
  <si>
    <t>DI KABUPATEN KARANGANYAR</t>
  </si>
  <si>
    <t>: APBD II</t>
  </si>
  <si>
    <t>A</t>
  </si>
  <si>
    <t>Keterangan :</t>
  </si>
  <si>
    <t>B</t>
  </si>
  <si>
    <t>C</t>
  </si>
  <si>
    <t>A. Target</t>
  </si>
  <si>
    <t>D</t>
  </si>
  <si>
    <t>B. Realisasi Fisik</t>
  </si>
  <si>
    <t>C. SP2D</t>
  </si>
  <si>
    <t>D. SPJ</t>
  </si>
  <si>
    <t>2.05</t>
  </si>
  <si>
    <t>KEPALA DINAS LINGKUNGAN HIDUP</t>
  </si>
  <si>
    <t>DINAS LINGKUNGAN HIDUP</t>
  </si>
  <si>
    <t xml:space="preserve">APBD II </t>
  </si>
  <si>
    <t>03</t>
  </si>
  <si>
    <t>Penyediaan Jasa peralatan dan perlengkapan kantor</t>
  </si>
  <si>
    <t>Penyediaan Komponen Instalasi Listrik/ Penerangan Bangunan Kantor</t>
  </si>
  <si>
    <t>Penyediaan Peralatan dan Perlengkapan Kantor</t>
  </si>
  <si>
    <t>Pemeliharaan Rutin/Berkala Gedung Kantor</t>
  </si>
  <si>
    <t>Penyusunan Laporan Capaian Kinerja dan Ikhtisar Realisasi Kinerja SKPD</t>
  </si>
  <si>
    <t>Pusat Informasi Lingkungan (PIL/Bank Data)</t>
  </si>
  <si>
    <t>Penyusunan SOP</t>
  </si>
  <si>
    <t>Evaluasi Pelayanan Publik Bidang Lingkungan Hidup</t>
  </si>
  <si>
    <t>LAPORAN REALISASI PERKEMBANGAN PELAKSANAAN PEKERJAAN / KEGIATAN TAHUN ANGGARAN 2020</t>
  </si>
  <si>
    <t xml:space="preserve">Monitoring dan Evaluasi Penyelenggaraan Kegiatan SKPD </t>
  </si>
  <si>
    <t xml:space="preserve">Pemantauan Kualitas Lingkungan </t>
  </si>
  <si>
    <t>52</t>
  </si>
  <si>
    <t xml:space="preserve">Pengendalian Pencemaran Lingkungan </t>
  </si>
  <si>
    <t>53</t>
  </si>
  <si>
    <t xml:space="preserve">Pengendalian Kerusakan Lingkungan </t>
  </si>
  <si>
    <t>54</t>
  </si>
  <si>
    <t xml:space="preserve">Pengelolaan Konservasi Sumber Daya Alam </t>
  </si>
  <si>
    <t>55</t>
  </si>
  <si>
    <t xml:space="preserve">Pengelolaan Keanekaragaman Hayati </t>
  </si>
  <si>
    <t>56</t>
  </si>
  <si>
    <t xml:space="preserve">Pengendalian Dampak Perubahan Iklim </t>
  </si>
  <si>
    <t>57</t>
  </si>
  <si>
    <t xml:space="preserve">Pemeliharaan Lingkungan </t>
  </si>
  <si>
    <t xml:space="preserve">Penyusunan Peraturan Perubahan Bidang Lingkungan Hidup </t>
  </si>
  <si>
    <t xml:space="preserve">Pengadaan Alat Uji Kulitas Air/Merkuri </t>
  </si>
  <si>
    <t>26</t>
  </si>
  <si>
    <t xml:space="preserve">Pengawasan  Pengelolaan Bidang Lingkungan Hidup </t>
  </si>
  <si>
    <t xml:space="preserve">Pos  Pengaduan Lingkungan Hidup </t>
  </si>
  <si>
    <t xml:space="preserve">Pengkajian Dampak Lingkungan </t>
  </si>
  <si>
    <t xml:space="preserve">Koordinasi Pembinaan Perijinan dan Pemeriksaan/Penilaian Dokumen Lingkungan  </t>
  </si>
  <si>
    <t>Operasionalisasi IPLT</t>
  </si>
  <si>
    <t>Operasionalisasi  TPA</t>
  </si>
  <si>
    <t xml:space="preserve">Pengembangan Kapasitas Kelembagaan Lingkungan Hidup </t>
  </si>
  <si>
    <t xml:space="preserve">Pengelolaan Sampah </t>
  </si>
  <si>
    <t xml:space="preserve">Pengelolaan Limbah </t>
  </si>
  <si>
    <t>Pembina  Tingkat I</t>
  </si>
  <si>
    <t>4,9</t>
  </si>
  <si>
    <t>2,3</t>
  </si>
  <si>
    <t>15,1</t>
  </si>
  <si>
    <t>0,65</t>
  </si>
  <si>
    <t>23,98</t>
  </si>
  <si>
    <t>10,41</t>
  </si>
  <si>
    <t>9,10</t>
  </si>
  <si>
    <t>2,</t>
  </si>
  <si>
    <t>4,5</t>
  </si>
  <si>
    <t>22,8</t>
  </si>
  <si>
    <t>2,21</t>
  </si>
  <si>
    <t>2,98</t>
  </si>
  <si>
    <t>9,3</t>
  </si>
  <si>
    <t>3,13</t>
  </si>
  <si>
    <t>7,63</t>
  </si>
  <si>
    <t>3,49</t>
  </si>
  <si>
    <t>5,5</t>
  </si>
  <si>
    <t>4,56</t>
  </si>
  <si>
    <t>8,3</t>
  </si>
  <si>
    <t>8,28</t>
  </si>
  <si>
    <t>14,4</t>
  </si>
  <si>
    <t>4,63</t>
  </si>
  <si>
    <t>17,3</t>
  </si>
  <si>
    <t>17,26</t>
  </si>
  <si>
    <t>5,4</t>
  </si>
  <si>
    <t>5,37</t>
  </si>
  <si>
    <t>34,62</t>
  </si>
  <si>
    <t>33,8</t>
  </si>
  <si>
    <t>33,76</t>
  </si>
  <si>
    <t>40,4</t>
  </si>
  <si>
    <t>63,8</t>
  </si>
  <si>
    <t>63,78</t>
  </si>
  <si>
    <t>21,9</t>
  </si>
  <si>
    <t>21,86</t>
  </si>
  <si>
    <t>9,9</t>
  </si>
  <si>
    <t>9,82</t>
  </si>
  <si>
    <t>15,53</t>
  </si>
  <si>
    <t>10,85</t>
  </si>
  <si>
    <t>9,21</t>
  </si>
  <si>
    <t>8,8</t>
  </si>
  <si>
    <t>10,13</t>
  </si>
  <si>
    <t>15,82</t>
  </si>
  <si>
    <t>7,56</t>
  </si>
  <si>
    <t>14,51</t>
  </si>
  <si>
    <t>22,81</t>
  </si>
  <si>
    <t>36,43</t>
  </si>
  <si>
    <t>13,27</t>
  </si>
  <si>
    <t>20,32</t>
  </si>
  <si>
    <t>20,59</t>
  </si>
  <si>
    <t>25,03</t>
  </si>
  <si>
    <t>47,74</t>
  </si>
  <si>
    <t>19,05</t>
  </si>
  <si>
    <t>1,6</t>
  </si>
  <si>
    <t>25,42</t>
  </si>
  <si>
    <t>8,57</t>
  </si>
  <si>
    <t>42,57</t>
  </si>
  <si>
    <t>34,65</t>
  </si>
  <si>
    <t>41,25</t>
  </si>
  <si>
    <t>1,06</t>
  </si>
  <si>
    <t>69,18</t>
  </si>
  <si>
    <t>34,76</t>
  </si>
  <si>
    <t>7,27</t>
  </si>
  <si>
    <t>1,89</t>
  </si>
  <si>
    <t>18,02</t>
  </si>
  <si>
    <t>22,19</t>
  </si>
  <si>
    <t>26,98</t>
  </si>
  <si>
    <t>13,70</t>
  </si>
  <si>
    <t>12,55</t>
  </si>
  <si>
    <t>24,85</t>
  </si>
  <si>
    <t>5,91</t>
  </si>
  <si>
    <t>20,47</t>
  </si>
  <si>
    <t>11,05</t>
  </si>
  <si>
    <t>19,04</t>
  </si>
  <si>
    <t xml:space="preserve">selisih berkurang </t>
  </si>
  <si>
    <t xml:space="preserve">sebelum </t>
  </si>
  <si>
    <t>BAMBANG DJATMIKO , S.Sos.,M.Si.</t>
  </si>
  <si>
    <t>NIP. 19711223 199003 1 001</t>
  </si>
  <si>
    <t>66.07</t>
  </si>
  <si>
    <t>3.77</t>
  </si>
  <si>
    <t>BAMBANG DJATMIKO, S.Sos., M.Si.</t>
  </si>
  <si>
    <t>:   SEPTEMBER   2020</t>
  </si>
  <si>
    <t>Karanganyar,         Oktober    2020</t>
  </si>
  <si>
    <t>SEPTEMBER  2020</t>
  </si>
  <si>
    <t>76.02</t>
  </si>
  <si>
    <t>56.42</t>
  </si>
  <si>
    <t>Karanganyar,          Oktober  2020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</si>
</sst>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Down="1">
      <left style="thin"/>
      <right/>
      <top style="thin"/>
      <bottom/>
      <diagonal style="thin"/>
    </border>
    <border>
      <left/>
      <right/>
      <top style="thin"/>
      <bottom/>
    </border>
    <border diagonalUp="1">
      <left/>
      <right style="thin"/>
      <top style="thin"/>
      <bottom/>
      <diagonal style="thin"/>
    </border>
    <border>
      <left style="thin"/>
      <right/>
      <top/>
      <bottom/>
    </border>
    <border diagonalUp="1" diagonalDown="1">
      <left/>
      <right/>
      <top/>
      <bottom/>
      <diagonal style="thin"/>
    </border>
    <border>
      <left/>
      <right style="thin"/>
      <top/>
      <bottom/>
    </border>
    <border diagonalUp="1">
      <left style="thin"/>
      <right/>
      <top/>
      <bottom style="thin"/>
      <diagonal style="thin"/>
    </border>
    <border>
      <left/>
      <right/>
      <top/>
      <bottom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 diagonalDown="1">
      <left/>
      <right style="thin"/>
      <top/>
      <bottom/>
      <diagonal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51" fillId="0" borderId="0" xfId="0" applyFont="1" applyAlignment="1">
      <alignment/>
    </xf>
    <xf numFmtId="41" fontId="51" fillId="0" borderId="0" xfId="0" applyNumberFormat="1" applyFont="1" applyAlignment="1">
      <alignment/>
    </xf>
    <xf numFmtId="41" fontId="51" fillId="0" borderId="10" xfId="0" applyNumberFormat="1" applyFont="1" applyBorder="1" applyAlignment="1">
      <alignment/>
    </xf>
    <xf numFmtId="41" fontId="51" fillId="0" borderId="11" xfId="0" applyNumberFormat="1" applyFont="1" applyBorder="1" applyAlignment="1">
      <alignment/>
    </xf>
    <xf numFmtId="41" fontId="51" fillId="0" borderId="12" xfId="0" applyNumberFormat="1" applyFont="1" applyBorder="1" applyAlignment="1">
      <alignment/>
    </xf>
    <xf numFmtId="49" fontId="52" fillId="0" borderId="13" xfId="0" applyNumberFormat="1" applyFont="1" applyBorder="1" applyAlignment="1">
      <alignment horizontal="center"/>
    </xf>
    <xf numFmtId="0" fontId="51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1" fillId="0" borderId="0" xfId="0" applyFont="1" applyAlignment="1">
      <alignment vertical="top"/>
    </xf>
    <xf numFmtId="0" fontId="51" fillId="0" borderId="13" xfId="0" applyFont="1" applyBorder="1" applyAlignment="1">
      <alignment horizontal="center" vertical="top"/>
    </xf>
    <xf numFmtId="0" fontId="51" fillId="0" borderId="13" xfId="0" applyFont="1" applyBorder="1" applyAlignment="1">
      <alignment vertical="top" wrapText="1"/>
    </xf>
    <xf numFmtId="41" fontId="51" fillId="0" borderId="13" xfId="0" applyNumberFormat="1" applyFont="1" applyBorder="1" applyAlignment="1">
      <alignment vertical="top"/>
    </xf>
    <xf numFmtId="41" fontId="53" fillId="0" borderId="13" xfId="0" applyNumberFormat="1" applyFont="1" applyBorder="1" applyAlignment="1">
      <alignment vertical="top"/>
    </xf>
    <xf numFmtId="0" fontId="51" fillId="0" borderId="14" xfId="0" applyFont="1" applyBorder="1" applyAlignment="1">
      <alignment vertical="top"/>
    </xf>
    <xf numFmtId="0" fontId="51" fillId="0" borderId="15" xfId="0" applyFont="1" applyBorder="1" applyAlignment="1">
      <alignment vertical="top"/>
    </xf>
    <xf numFmtId="0" fontId="51" fillId="0" borderId="15" xfId="0" applyFont="1" applyBorder="1" applyAlignment="1" quotePrefix="1">
      <alignment vertical="top"/>
    </xf>
    <xf numFmtId="0" fontId="51" fillId="0" borderId="16" xfId="0" applyFont="1" applyBorder="1" applyAlignment="1" quotePrefix="1">
      <alignment vertical="top"/>
    </xf>
    <xf numFmtId="0" fontId="54" fillId="0" borderId="0" xfId="0" applyFont="1" applyAlignment="1">
      <alignment/>
    </xf>
    <xf numFmtId="41" fontId="52" fillId="0" borderId="13" xfId="0" applyNumberFormat="1" applyFont="1" applyBorder="1" applyAlignment="1">
      <alignment horizontal="center" vertical="center"/>
    </xf>
    <xf numFmtId="41" fontId="51" fillId="0" borderId="0" xfId="0" applyNumberFormat="1" applyFont="1" applyAlignment="1">
      <alignment/>
    </xf>
    <xf numFmtId="41" fontId="54" fillId="0" borderId="0" xfId="0" applyNumberFormat="1" applyFont="1" applyAlignment="1">
      <alignment/>
    </xf>
    <xf numFmtId="0" fontId="51" fillId="33" borderId="15" xfId="0" applyFont="1" applyFill="1" applyBorder="1" applyAlignment="1" quotePrefix="1">
      <alignment vertical="top"/>
    </xf>
    <xf numFmtId="0" fontId="51" fillId="33" borderId="16" xfId="0" applyFont="1" applyFill="1" applyBorder="1" applyAlignment="1" quotePrefix="1">
      <alignment vertical="top"/>
    </xf>
    <xf numFmtId="0" fontId="51" fillId="33" borderId="13" xfId="0" applyFont="1" applyFill="1" applyBorder="1" applyAlignment="1">
      <alignment vertical="top" wrapText="1"/>
    </xf>
    <xf numFmtId="41" fontId="51" fillId="33" borderId="13" xfId="0" applyNumberFormat="1" applyFont="1" applyFill="1" applyBorder="1" applyAlignment="1">
      <alignment vertical="top"/>
    </xf>
    <xf numFmtId="0" fontId="51" fillId="33" borderId="0" xfId="0" applyFont="1" applyFill="1" applyAlignment="1">
      <alignment vertical="top"/>
    </xf>
    <xf numFmtId="41" fontId="51" fillId="33" borderId="0" xfId="0" applyNumberFormat="1" applyFont="1" applyFill="1" applyAlignment="1">
      <alignment vertical="top"/>
    </xf>
    <xf numFmtId="41" fontId="53" fillId="0" borderId="0" xfId="0" applyNumberFormat="1" applyFont="1" applyBorder="1" applyAlignment="1">
      <alignment vertical="top"/>
    </xf>
    <xf numFmtId="49" fontId="52" fillId="0" borderId="13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vertical="top"/>
    </xf>
    <xf numFmtId="164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41" fontId="51" fillId="0" borderId="10" xfId="0" applyNumberFormat="1" applyFont="1" applyBorder="1" applyAlignment="1">
      <alignment vertical="top"/>
    </xf>
    <xf numFmtId="41" fontId="51" fillId="0" borderId="11" xfId="0" applyNumberFormat="1" applyFont="1" applyBorder="1" applyAlignment="1">
      <alignment vertical="top"/>
    </xf>
    <xf numFmtId="41" fontId="51" fillId="0" borderId="12" xfId="0" applyNumberFormat="1" applyFont="1" applyBorder="1" applyAlignment="1">
      <alignment vertical="top"/>
    </xf>
    <xf numFmtId="41" fontId="51" fillId="33" borderId="10" xfId="0" applyNumberFormat="1" applyFont="1" applyFill="1" applyBorder="1" applyAlignment="1">
      <alignment vertical="top"/>
    </xf>
    <xf numFmtId="41" fontId="51" fillId="33" borderId="11" xfId="0" applyNumberFormat="1" applyFont="1" applyFill="1" applyBorder="1" applyAlignment="1">
      <alignment vertical="top"/>
    </xf>
    <xf numFmtId="41" fontId="51" fillId="33" borderId="12" xfId="0" applyNumberFormat="1" applyFont="1" applyFill="1" applyBorder="1" applyAlignment="1">
      <alignment vertical="top"/>
    </xf>
    <xf numFmtId="0" fontId="51" fillId="0" borderId="0" xfId="0" applyFont="1" applyAlignment="1">
      <alignment horizontal="left"/>
    </xf>
    <xf numFmtId="49" fontId="51" fillId="0" borderId="0" xfId="0" applyNumberFormat="1" applyFont="1" applyAlignment="1">
      <alignment/>
    </xf>
    <xf numFmtId="0" fontId="53" fillId="0" borderId="0" xfId="0" applyFont="1" applyAlignment="1">
      <alignment/>
    </xf>
    <xf numFmtId="0" fontId="51" fillId="0" borderId="17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164" fontId="51" fillId="0" borderId="21" xfId="0" applyNumberFormat="1" applyFont="1" applyBorder="1" applyAlignment="1">
      <alignment horizontal="center" vertical="center"/>
    </xf>
    <xf numFmtId="164" fontId="51" fillId="0" borderId="22" xfId="0" applyNumberFormat="1" applyFont="1" applyBorder="1" applyAlignment="1">
      <alignment horizontal="center" vertical="center"/>
    </xf>
    <xf numFmtId="164" fontId="51" fillId="0" borderId="24" xfId="0" applyNumberFormat="1" applyFont="1" applyBorder="1" applyAlignment="1">
      <alignment horizontal="center" vertical="center"/>
    </xf>
    <xf numFmtId="164" fontId="51" fillId="0" borderId="25" xfId="0" applyNumberFormat="1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top"/>
    </xf>
    <xf numFmtId="0" fontId="51" fillId="0" borderId="26" xfId="0" applyFont="1" applyBorder="1" applyAlignment="1">
      <alignment vertical="top"/>
    </xf>
    <xf numFmtId="0" fontId="51" fillId="0" borderId="18" xfId="0" applyFont="1" applyBorder="1" applyAlignment="1">
      <alignment vertical="top"/>
    </xf>
    <xf numFmtId="0" fontId="51" fillId="0" borderId="18" xfId="0" applyFont="1" applyBorder="1" applyAlignment="1" quotePrefix="1">
      <alignment vertical="top"/>
    </xf>
    <xf numFmtId="0" fontId="51" fillId="0" borderId="27" xfId="0" applyFont="1" applyBorder="1" applyAlignment="1" quotePrefix="1">
      <alignment vertical="top"/>
    </xf>
    <xf numFmtId="0" fontId="51" fillId="0" borderId="11" xfId="0" applyFont="1" applyBorder="1" applyAlignment="1">
      <alignment horizontal="center" vertical="top"/>
    </xf>
    <xf numFmtId="0" fontId="51" fillId="0" borderId="0" xfId="0" applyFont="1" applyBorder="1" applyAlignment="1" quotePrefix="1">
      <alignment vertical="top"/>
    </xf>
    <xf numFmtId="0" fontId="51" fillId="0" borderId="22" xfId="0" applyFont="1" applyBorder="1" applyAlignment="1" quotePrefix="1">
      <alignment vertical="top"/>
    </xf>
    <xf numFmtId="0" fontId="51" fillId="0" borderId="12" xfId="0" applyFont="1" applyBorder="1" applyAlignment="1">
      <alignment horizontal="center" vertical="top"/>
    </xf>
    <xf numFmtId="0" fontId="51" fillId="33" borderId="18" xfId="0" applyFont="1" applyFill="1" applyBorder="1" applyAlignment="1" quotePrefix="1">
      <alignment vertical="top"/>
    </xf>
    <xf numFmtId="0" fontId="51" fillId="33" borderId="27" xfId="0" applyFont="1" applyFill="1" applyBorder="1" applyAlignment="1" quotePrefix="1">
      <alignment vertical="top"/>
    </xf>
    <xf numFmtId="2" fontId="53" fillId="0" borderId="0" xfId="0" applyNumberFormat="1" applyFont="1" applyAlignment="1">
      <alignment/>
    </xf>
    <xf numFmtId="2" fontId="51" fillId="0" borderId="10" xfId="0" applyNumberFormat="1" applyFont="1" applyBorder="1" applyAlignment="1">
      <alignment horizontal="center" vertical="center"/>
    </xf>
    <xf numFmtId="2" fontId="51" fillId="0" borderId="11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41" fontId="52" fillId="0" borderId="13" xfId="0" applyNumberFormat="1" applyFont="1" applyBorder="1" applyAlignment="1">
      <alignment horizontal="center"/>
    </xf>
    <xf numFmtId="164" fontId="52" fillId="0" borderId="13" xfId="0" applyNumberFormat="1" applyFont="1" applyBorder="1" applyAlignment="1">
      <alignment horizontal="center" vertical="center"/>
    </xf>
    <xf numFmtId="164" fontId="52" fillId="0" borderId="13" xfId="0" applyNumberFormat="1" applyFont="1" applyBorder="1" applyAlignment="1">
      <alignment horizontal="center"/>
    </xf>
    <xf numFmtId="2" fontId="52" fillId="0" borderId="13" xfId="0" applyNumberFormat="1" applyFont="1" applyBorder="1" applyAlignment="1">
      <alignment horizontal="center"/>
    </xf>
    <xf numFmtId="2" fontId="51" fillId="0" borderId="13" xfId="0" applyNumberFormat="1" applyFont="1" applyBorder="1" applyAlignment="1">
      <alignment vertical="top"/>
    </xf>
    <xf numFmtId="2" fontId="53" fillId="0" borderId="13" xfId="0" applyNumberFormat="1" applyFont="1" applyBorder="1" applyAlignment="1">
      <alignment vertical="top"/>
    </xf>
    <xf numFmtId="0" fontId="53" fillId="0" borderId="13" xfId="0" applyFont="1" applyBorder="1" applyAlignment="1">
      <alignment vertical="top"/>
    </xf>
    <xf numFmtId="164" fontId="51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6" xfId="0" applyFont="1" applyBorder="1" applyAlignment="1" quotePrefix="1">
      <alignment vertical="top"/>
    </xf>
    <xf numFmtId="10" fontId="51" fillId="0" borderId="0" xfId="0" applyNumberFormat="1" applyFont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18" xfId="0" applyFont="1" applyBorder="1" applyAlignment="1">
      <alignment horizontal="center" vertical="center"/>
    </xf>
    <xf numFmtId="0" fontId="51" fillId="0" borderId="28" xfId="0" applyFont="1" applyBorder="1" applyAlignment="1">
      <alignment vertical="top"/>
    </xf>
    <xf numFmtId="0" fontId="51" fillId="33" borderId="28" xfId="0" applyFont="1" applyFill="1" applyBorder="1" applyAlignment="1" quotePrefix="1">
      <alignment vertical="top"/>
    </xf>
    <xf numFmtId="0" fontId="51" fillId="33" borderId="29" xfId="0" applyFont="1" applyFill="1" applyBorder="1" applyAlignment="1" quotePrefix="1">
      <alignment vertical="top"/>
    </xf>
    <xf numFmtId="0" fontId="51" fillId="0" borderId="28" xfId="0" applyFont="1" applyBorder="1" applyAlignment="1" quotePrefix="1">
      <alignment vertical="top"/>
    </xf>
    <xf numFmtId="0" fontId="51" fillId="0" borderId="29" xfId="0" applyFont="1" applyBorder="1" applyAlignment="1" quotePrefix="1">
      <alignment vertical="top"/>
    </xf>
    <xf numFmtId="0" fontId="51" fillId="0" borderId="0" xfId="0" applyFont="1" applyAlignment="1">
      <alignment horizont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1" fillId="0" borderId="0" xfId="0" applyFont="1" applyAlignment="1">
      <alignment horizontal="right"/>
    </xf>
    <xf numFmtId="0" fontId="51" fillId="0" borderId="2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41" fontId="51" fillId="0" borderId="0" xfId="0" applyNumberFormat="1" applyFont="1" applyAlignment="1">
      <alignment vertical="top"/>
    </xf>
    <xf numFmtId="2" fontId="51" fillId="0" borderId="0" xfId="0" applyNumberFormat="1" applyFont="1" applyAlignment="1">
      <alignment/>
    </xf>
    <xf numFmtId="39" fontId="51" fillId="33" borderId="13" xfId="0" applyNumberFormat="1" applyFont="1" applyFill="1" applyBorder="1" applyAlignment="1">
      <alignment vertical="top"/>
    </xf>
    <xf numFmtId="2" fontId="51" fillId="0" borderId="13" xfId="0" applyNumberFormat="1" applyFont="1" applyBorder="1" applyAlignment="1">
      <alignment horizontal="right" vertical="top"/>
    </xf>
    <xf numFmtId="41" fontId="2" fillId="0" borderId="13" xfId="0" applyNumberFormat="1" applyFont="1" applyBorder="1" applyAlignment="1">
      <alignment horizontal="right" vertical="top"/>
    </xf>
    <xf numFmtId="41" fontId="2" fillId="0" borderId="0" xfId="0" applyNumberFormat="1" applyFont="1" applyAlignment="1">
      <alignment horizontal="right" vertical="top"/>
    </xf>
    <xf numFmtId="41" fontId="7" fillId="0" borderId="13" xfId="0" applyNumberFormat="1" applyFont="1" applyBorder="1" applyAlignment="1">
      <alignment horizontal="right" vertical="top"/>
    </xf>
    <xf numFmtId="41" fontId="2" fillId="0" borderId="12" xfId="0" applyNumberFormat="1" applyFont="1" applyBorder="1" applyAlignment="1">
      <alignment horizontal="right" vertical="top"/>
    </xf>
    <xf numFmtId="41" fontId="7" fillId="0" borderId="13" xfId="0" applyNumberFormat="1" applyFont="1" applyBorder="1" applyAlignment="1">
      <alignment vertical="top"/>
    </xf>
    <xf numFmtId="41" fontId="7" fillId="0" borderId="10" xfId="0" applyNumberFormat="1" applyFont="1" applyBorder="1" applyAlignment="1">
      <alignment horizontal="right" vertical="top"/>
    </xf>
    <xf numFmtId="41" fontId="7" fillId="0" borderId="12" xfId="0" applyNumberFormat="1" applyFont="1" applyBorder="1" applyAlignment="1">
      <alignment horizontal="right" vertical="top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2" fontId="12" fillId="0" borderId="23" xfId="0" applyNumberFormat="1" applyFont="1" applyBorder="1" applyAlignment="1">
      <alignment horizontal="center" vertical="center"/>
    </xf>
    <xf numFmtId="2" fontId="12" fillId="0" borderId="24" xfId="0" applyNumberFormat="1" applyFont="1" applyBorder="1" applyAlignment="1">
      <alignment horizontal="center" vertical="center"/>
    </xf>
    <xf numFmtId="2" fontId="12" fillId="0" borderId="25" xfId="0" applyNumberFormat="1" applyFont="1" applyBorder="1" applyAlignment="1">
      <alignment horizontal="center" vertical="center"/>
    </xf>
    <xf numFmtId="43" fontId="58" fillId="0" borderId="20" xfId="0" applyNumberFormat="1" applyFont="1" applyBorder="1" applyAlignment="1">
      <alignment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2" fontId="58" fillId="0" borderId="20" xfId="0" applyNumberFormat="1" applyFont="1" applyBorder="1" applyAlignment="1">
      <alignment horizontal="center" vertical="center"/>
    </xf>
    <xf numFmtId="2" fontId="58" fillId="0" borderId="21" xfId="0" applyNumberFormat="1" applyFont="1" applyBorder="1" applyAlignment="1">
      <alignment horizontal="center" vertical="center"/>
    </xf>
    <xf numFmtId="2" fontId="58" fillId="0" borderId="22" xfId="0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2" fontId="58" fillId="0" borderId="23" xfId="0" applyNumberFormat="1" applyFont="1" applyBorder="1" applyAlignment="1">
      <alignment horizontal="center" vertical="center"/>
    </xf>
    <xf numFmtId="2" fontId="58" fillId="0" borderId="0" xfId="0" applyNumberFormat="1" applyFont="1" applyBorder="1" applyAlignment="1">
      <alignment horizontal="center" vertical="center"/>
    </xf>
    <xf numFmtId="2" fontId="58" fillId="0" borderId="25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2" fontId="58" fillId="0" borderId="17" xfId="0" applyNumberFormat="1" applyFont="1" applyBorder="1" applyAlignment="1">
      <alignment horizontal="center" vertical="center"/>
    </xf>
    <xf numFmtId="2" fontId="58" fillId="0" borderId="18" xfId="0" applyNumberFormat="1" applyFont="1" applyBorder="1" applyAlignment="1">
      <alignment horizontal="center" vertical="center"/>
    </xf>
    <xf numFmtId="2" fontId="58" fillId="0" borderId="19" xfId="0" applyNumberFormat="1" applyFont="1" applyBorder="1" applyAlignment="1">
      <alignment horizontal="center" vertical="center"/>
    </xf>
    <xf numFmtId="2" fontId="58" fillId="0" borderId="24" xfId="0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5" fillId="0" borderId="21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2" fontId="15" fillId="0" borderId="23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2" fontId="15" fillId="0" borderId="25" xfId="0" applyNumberFormat="1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2" fontId="58" fillId="33" borderId="17" xfId="0" applyNumberFormat="1" applyFont="1" applyFill="1" applyBorder="1" applyAlignment="1">
      <alignment horizontal="center" vertical="center"/>
    </xf>
    <xf numFmtId="2" fontId="58" fillId="33" borderId="18" xfId="0" applyNumberFormat="1" applyFont="1" applyFill="1" applyBorder="1" applyAlignment="1">
      <alignment horizontal="center" vertical="center"/>
    </xf>
    <xf numFmtId="2" fontId="58" fillId="33" borderId="19" xfId="0" applyNumberFormat="1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2" fontId="59" fillId="0" borderId="18" xfId="0" applyNumberFormat="1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2" fontId="17" fillId="0" borderId="20" xfId="0" applyNumberFormat="1" applyFont="1" applyBorder="1" applyAlignment="1">
      <alignment horizontal="center" vertical="center"/>
    </xf>
    <xf numFmtId="2" fontId="17" fillId="0" borderId="21" xfId="0" applyNumberFormat="1" applyFont="1" applyBorder="1" applyAlignment="1">
      <alignment horizontal="center" vertical="center"/>
    </xf>
    <xf numFmtId="2" fontId="17" fillId="0" borderId="22" xfId="0" applyNumberFormat="1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2" fontId="17" fillId="0" borderId="23" xfId="0" applyNumberFormat="1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2" fontId="17" fillId="0" borderId="25" xfId="0" applyNumberFormat="1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2" fontId="15" fillId="0" borderId="17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9" xfId="0" applyNumberFormat="1" applyFont="1" applyBorder="1" applyAlignment="1">
      <alignment horizontal="center" vertical="center"/>
    </xf>
    <xf numFmtId="2" fontId="15" fillId="33" borderId="17" xfId="0" applyNumberFormat="1" applyFont="1" applyFill="1" applyBorder="1" applyAlignment="1">
      <alignment horizontal="center" vertical="center"/>
    </xf>
    <xf numFmtId="2" fontId="15" fillId="33" borderId="18" xfId="0" applyNumberFormat="1" applyFont="1" applyFill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7" fillId="0" borderId="18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/>
    </xf>
    <xf numFmtId="0" fontId="60" fillId="0" borderId="18" xfId="0" applyFont="1" applyBorder="1" applyAlignment="1">
      <alignment horizontal="left" vertical="center"/>
    </xf>
    <xf numFmtId="0" fontId="60" fillId="0" borderId="19" xfId="0" applyFont="1" applyBorder="1" applyAlignment="1">
      <alignment horizontal="left" vertical="center"/>
    </xf>
    <xf numFmtId="0" fontId="60" fillId="0" borderId="20" xfId="0" applyFont="1" applyBorder="1" applyAlignment="1">
      <alignment horizontal="left" vertical="center"/>
    </xf>
    <xf numFmtId="0" fontId="60" fillId="0" borderId="21" xfId="0" applyFont="1" applyBorder="1" applyAlignment="1">
      <alignment horizontal="left" vertical="center"/>
    </xf>
    <xf numFmtId="0" fontId="60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43" fontId="60" fillId="0" borderId="20" xfId="0" applyNumberFormat="1" applyFont="1" applyBorder="1" applyAlignment="1">
      <alignment horizontal="left" vertical="center"/>
    </xf>
    <xf numFmtId="43" fontId="60" fillId="0" borderId="21" xfId="0" applyNumberFormat="1" applyFont="1" applyBorder="1" applyAlignment="1">
      <alignment horizontal="left" vertical="center"/>
    </xf>
    <xf numFmtId="43" fontId="60" fillId="0" borderId="22" xfId="0" applyNumberFormat="1" applyFont="1" applyBorder="1" applyAlignment="1">
      <alignment horizontal="left" vertical="center"/>
    </xf>
    <xf numFmtId="43" fontId="60" fillId="0" borderId="23" xfId="0" applyNumberFormat="1" applyFont="1" applyBorder="1" applyAlignment="1">
      <alignment horizontal="left" vertical="center"/>
    </xf>
    <xf numFmtId="43" fontId="60" fillId="0" borderId="25" xfId="0" applyNumberFormat="1" applyFont="1" applyBorder="1" applyAlignment="1">
      <alignment horizontal="left" vertical="center"/>
    </xf>
    <xf numFmtId="43" fontId="60" fillId="0" borderId="17" xfId="0" applyNumberFormat="1" applyFont="1" applyBorder="1" applyAlignment="1">
      <alignment horizontal="left" vertical="center"/>
    </xf>
    <xf numFmtId="43" fontId="60" fillId="0" borderId="18" xfId="0" applyNumberFormat="1" applyFont="1" applyBorder="1" applyAlignment="1">
      <alignment horizontal="left" vertical="center"/>
    </xf>
    <xf numFmtId="43" fontId="60" fillId="0" borderId="19" xfId="0" applyNumberFormat="1" applyFont="1" applyBorder="1" applyAlignment="1">
      <alignment horizontal="left" vertical="center"/>
    </xf>
    <xf numFmtId="43" fontId="60" fillId="33" borderId="17" xfId="0" applyNumberFormat="1" applyFont="1" applyFill="1" applyBorder="1" applyAlignment="1">
      <alignment horizontal="left" vertical="center"/>
    </xf>
    <xf numFmtId="43" fontId="60" fillId="33" borderId="19" xfId="0" applyNumberFormat="1" applyFont="1" applyFill="1" applyBorder="1" applyAlignment="1">
      <alignment horizontal="left" vertical="center"/>
    </xf>
    <xf numFmtId="43" fontId="61" fillId="0" borderId="18" xfId="0" applyNumberFormat="1" applyFont="1" applyBorder="1" applyAlignment="1">
      <alignment horizontal="left" vertical="center"/>
    </xf>
    <xf numFmtId="41" fontId="60" fillId="0" borderId="18" xfId="0" applyNumberFormat="1" applyFont="1" applyBorder="1" applyAlignment="1">
      <alignment horizontal="left" vertical="center"/>
    </xf>
    <xf numFmtId="41" fontId="58" fillId="0" borderId="18" xfId="0" applyNumberFormat="1" applyFont="1" applyBorder="1" applyAlignment="1">
      <alignment horizontal="left" vertical="center"/>
    </xf>
    <xf numFmtId="41" fontId="60" fillId="33" borderId="18" xfId="0" applyNumberFormat="1" applyFont="1" applyFill="1" applyBorder="1" applyAlignment="1">
      <alignment horizontal="left" vertical="center"/>
    </xf>
    <xf numFmtId="41" fontId="60" fillId="0" borderId="20" xfId="0" applyNumberFormat="1" applyFont="1" applyBorder="1" applyAlignment="1">
      <alignment horizontal="left" vertical="center"/>
    </xf>
    <xf numFmtId="43" fontId="9" fillId="0" borderId="20" xfId="0" applyNumberFormat="1" applyFont="1" applyBorder="1" applyAlignment="1">
      <alignment horizontal="left" vertical="center"/>
    </xf>
    <xf numFmtId="43" fontId="9" fillId="0" borderId="21" xfId="0" applyNumberFormat="1" applyFont="1" applyBorder="1" applyAlignment="1">
      <alignment horizontal="left" vertical="center"/>
    </xf>
    <xf numFmtId="43" fontId="9" fillId="0" borderId="22" xfId="0" applyNumberFormat="1" applyFont="1" applyBorder="1" applyAlignment="1">
      <alignment horizontal="left" vertical="center"/>
    </xf>
    <xf numFmtId="43" fontId="9" fillId="0" borderId="23" xfId="0" applyNumberFormat="1" applyFont="1" applyBorder="1" applyAlignment="1">
      <alignment horizontal="left" vertical="center"/>
    </xf>
    <xf numFmtId="43" fontId="9" fillId="0" borderId="25" xfId="0" applyNumberFormat="1" applyFont="1" applyBorder="1" applyAlignment="1">
      <alignment horizontal="left" vertical="center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3" fontId="60" fillId="0" borderId="0" xfId="0" applyNumberFormat="1" applyFont="1" applyBorder="1" applyAlignment="1">
      <alignment horizontal="left" vertical="center"/>
    </xf>
    <xf numFmtId="43" fontId="9" fillId="0" borderId="0" xfId="0" applyNumberFormat="1" applyFont="1" applyBorder="1" applyAlignment="1">
      <alignment horizontal="left" vertical="center"/>
    </xf>
    <xf numFmtId="0" fontId="51" fillId="0" borderId="20" xfId="0" applyFont="1" applyBorder="1" applyAlignment="1">
      <alignment/>
    </xf>
    <xf numFmtId="0" fontId="55" fillId="0" borderId="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top"/>
    </xf>
    <xf numFmtId="0" fontId="53" fillId="0" borderId="0" xfId="0" applyFont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33" borderId="31" xfId="0" applyFont="1" applyFill="1" applyBorder="1" applyAlignment="1">
      <alignment horizontal="left" vertical="top" wrapText="1"/>
    </xf>
    <xf numFmtId="0" fontId="51" fillId="33" borderId="24" xfId="0" applyFont="1" applyFill="1" applyBorder="1" applyAlignment="1">
      <alignment horizontal="left" vertical="top" wrapText="1"/>
    </xf>
    <xf numFmtId="0" fontId="51" fillId="33" borderId="32" xfId="0" applyFont="1" applyFill="1" applyBorder="1" applyAlignment="1">
      <alignment horizontal="left" vertical="top" wrapText="1"/>
    </xf>
    <xf numFmtId="0" fontId="51" fillId="33" borderId="20" xfId="0" applyFont="1" applyFill="1" applyBorder="1" applyAlignment="1">
      <alignment horizontal="left" vertical="top" wrapText="1"/>
    </xf>
    <xf numFmtId="0" fontId="51" fillId="33" borderId="0" xfId="0" applyFont="1" applyFill="1" applyBorder="1" applyAlignment="1">
      <alignment horizontal="left" vertical="top" wrapText="1"/>
    </xf>
    <xf numFmtId="0" fontId="51" fillId="33" borderId="22" xfId="0" applyFont="1" applyFill="1" applyBorder="1" applyAlignment="1">
      <alignment horizontal="left" vertical="top" wrapText="1"/>
    </xf>
    <xf numFmtId="0" fontId="51" fillId="0" borderId="0" xfId="0" applyFont="1" applyAlignment="1">
      <alignment horizontal="center"/>
    </xf>
    <xf numFmtId="0" fontId="51" fillId="0" borderId="2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1" fillId="0" borderId="31" xfId="0" applyFont="1" applyBorder="1" applyAlignment="1">
      <alignment horizontal="left" vertical="top" wrapText="1"/>
    </xf>
    <xf numFmtId="0" fontId="51" fillId="0" borderId="24" xfId="0" applyFont="1" applyBorder="1" applyAlignment="1">
      <alignment horizontal="left" vertical="top" wrapText="1"/>
    </xf>
    <xf numFmtId="0" fontId="51" fillId="0" borderId="32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top"/>
    </xf>
    <xf numFmtId="0" fontId="53" fillId="0" borderId="18" xfId="0" applyFont="1" applyBorder="1" applyAlignment="1">
      <alignment horizontal="center" vertical="top"/>
    </xf>
    <xf numFmtId="0" fontId="53" fillId="0" borderId="2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3" fillId="0" borderId="31" xfId="0" applyFont="1" applyBorder="1" applyAlignment="1">
      <alignment horizontal="center" vertical="top"/>
    </xf>
    <xf numFmtId="0" fontId="53" fillId="0" borderId="24" xfId="0" applyFont="1" applyBorder="1" applyAlignment="1">
      <alignment horizontal="center" vertical="top"/>
    </xf>
    <xf numFmtId="41" fontId="53" fillId="0" borderId="27" xfId="0" applyNumberFormat="1" applyFont="1" applyBorder="1" applyAlignment="1">
      <alignment horizontal="center" vertical="top"/>
    </xf>
    <xf numFmtId="41" fontId="53" fillId="0" borderId="22" xfId="0" applyNumberFormat="1" applyFont="1" applyBorder="1" applyAlignment="1">
      <alignment horizontal="center" vertical="top"/>
    </xf>
    <xf numFmtId="41" fontId="53" fillId="0" borderId="32" xfId="0" applyNumberFormat="1" applyFont="1" applyBorder="1" applyAlignment="1">
      <alignment horizontal="center" vertical="top"/>
    </xf>
    <xf numFmtId="41" fontId="51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1" fontId="51" fillId="0" borderId="10" xfId="0" applyNumberFormat="1" applyFont="1" applyBorder="1" applyAlignment="1">
      <alignment horizontal="center" wrapText="1"/>
    </xf>
    <xf numFmtId="41" fontId="51" fillId="0" borderId="12" xfId="0" applyNumberFormat="1" applyFont="1" applyBorder="1" applyAlignment="1">
      <alignment horizontal="center" wrapText="1"/>
    </xf>
    <xf numFmtId="164" fontId="51" fillId="0" borderId="13" xfId="0" applyNumberFormat="1" applyFont="1" applyBorder="1" applyAlignment="1">
      <alignment horizontal="center" vertical="center"/>
    </xf>
    <xf numFmtId="41" fontId="51" fillId="0" borderId="10" xfId="0" applyNumberFormat="1" applyFont="1" applyBorder="1" applyAlignment="1">
      <alignment horizontal="center" vertical="center" wrapText="1"/>
    </xf>
    <xf numFmtId="41" fontId="5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R137"/>
  <sheetViews>
    <sheetView tabSelected="1" view="pageBreakPreview" zoomScale="78" zoomScaleSheetLayoutView="78" zoomScalePageLayoutView="0" workbookViewId="0" topLeftCell="A1">
      <selection activeCell="R102" sqref="R102"/>
    </sheetView>
  </sheetViews>
  <sheetFormatPr defaultColWidth="9.140625" defaultRowHeight="15"/>
  <cols>
    <col min="1" max="1" width="5.7109375" style="30" customWidth="1"/>
    <col min="2" max="3" width="5.7109375" style="1" customWidth="1"/>
    <col min="4" max="5" width="4.7109375" style="1" customWidth="1"/>
    <col min="6" max="6" width="22.7109375" style="1" customWidth="1"/>
    <col min="7" max="7" width="16.7109375" style="2" customWidth="1"/>
    <col min="8" max="8" width="4.140625" style="1" customWidth="1"/>
    <col min="9" max="9" width="4.7109375" style="1" customWidth="1"/>
    <col min="10" max="10" width="4.00390625" style="1" customWidth="1"/>
    <col min="11" max="11" width="4.7109375" style="1" customWidth="1"/>
    <col min="12" max="12" width="5.28125" style="1" customWidth="1"/>
    <col min="13" max="13" width="5.00390625" style="1" customWidth="1"/>
    <col min="14" max="14" width="5.7109375" style="1" customWidth="1"/>
    <col min="15" max="15" width="5.28125" style="1" customWidth="1"/>
    <col min="16" max="16" width="4.8515625" style="1" customWidth="1"/>
    <col min="17" max="17" width="6.28125" style="1" customWidth="1"/>
    <col min="18" max="18" width="6.140625" style="1" customWidth="1"/>
    <col min="19" max="19" width="5.57421875" style="1" customWidth="1"/>
    <col min="20" max="20" width="6.00390625" style="1" customWidth="1"/>
    <col min="21" max="21" width="6.140625" style="1" customWidth="1"/>
    <col min="22" max="22" width="6.00390625" style="1" customWidth="1"/>
    <col min="23" max="23" width="5.8515625" style="1" customWidth="1"/>
    <col min="24" max="24" width="5.7109375" style="1" customWidth="1"/>
    <col min="25" max="25" width="6.00390625" style="1" customWidth="1"/>
    <col min="26" max="26" width="5.28125" style="1" customWidth="1"/>
    <col min="27" max="27" width="5.140625" style="1" customWidth="1"/>
    <col min="28" max="28" width="5.7109375" style="1" customWidth="1"/>
    <col min="29" max="29" width="5.140625" style="1" customWidth="1"/>
    <col min="30" max="30" width="5.7109375" style="1" customWidth="1"/>
    <col min="31" max="31" width="6.00390625" style="1" customWidth="1"/>
    <col min="32" max="32" width="6.421875" style="1" customWidth="1"/>
    <col min="33" max="34" width="6.28125" style="1" customWidth="1"/>
    <col min="35" max="36" width="4.7109375" style="1" customWidth="1"/>
    <col min="37" max="37" width="5.28125" style="1" customWidth="1"/>
    <col min="38" max="43" width="4.7109375" style="1" customWidth="1"/>
    <col min="44" max="44" width="17.7109375" style="1" customWidth="1"/>
    <col min="45" max="16384" width="9.140625" style="1" customWidth="1"/>
  </cols>
  <sheetData>
    <row r="1" spans="1:43" ht="15">
      <c r="A1" s="265" t="s">
        <v>107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</row>
    <row r="2" spans="8:43" ht="15"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7:20" ht="14.25">
      <c r="G3" s="2" t="s">
        <v>40</v>
      </c>
      <c r="O3" s="42" t="s">
        <v>47</v>
      </c>
      <c r="S3" s="30" t="s">
        <v>48</v>
      </c>
      <c r="T3" s="1" t="s">
        <v>96</v>
      </c>
    </row>
    <row r="4" spans="15:20" ht="14.25">
      <c r="O4" s="42" t="s">
        <v>49</v>
      </c>
      <c r="S4" s="30" t="s">
        <v>48</v>
      </c>
      <c r="T4" s="1" t="s">
        <v>97</v>
      </c>
    </row>
    <row r="5" spans="15:41" ht="15">
      <c r="O5" s="42" t="s">
        <v>50</v>
      </c>
      <c r="S5" s="30" t="s">
        <v>48</v>
      </c>
      <c r="T5" s="43" t="s">
        <v>217</v>
      </c>
      <c r="AO5" s="44"/>
    </row>
    <row r="6" ht="15">
      <c r="AO6" s="44" t="s">
        <v>51</v>
      </c>
    </row>
    <row r="8" spans="1:43" ht="13.5" customHeight="1">
      <c r="A8" s="266" t="s">
        <v>0</v>
      </c>
      <c r="B8" s="266" t="s">
        <v>82</v>
      </c>
      <c r="C8" s="266"/>
      <c r="D8" s="266"/>
      <c r="E8" s="266"/>
      <c r="F8" s="266"/>
      <c r="G8" s="3"/>
      <c r="H8" s="280" t="s">
        <v>52</v>
      </c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2"/>
    </row>
    <row r="9" spans="1:43" ht="13.5" customHeight="1">
      <c r="A9" s="266"/>
      <c r="B9" s="266"/>
      <c r="C9" s="266"/>
      <c r="D9" s="266"/>
      <c r="E9" s="266"/>
      <c r="F9" s="266"/>
      <c r="G9" s="4" t="s">
        <v>41</v>
      </c>
      <c r="H9" s="266" t="s">
        <v>53</v>
      </c>
      <c r="I9" s="266"/>
      <c r="J9" s="266"/>
      <c r="K9" s="266" t="s">
        <v>54</v>
      </c>
      <c r="L9" s="266"/>
      <c r="M9" s="266"/>
      <c r="N9" s="266" t="s">
        <v>55</v>
      </c>
      <c r="O9" s="266"/>
      <c r="P9" s="266"/>
      <c r="Q9" s="266" t="s">
        <v>56</v>
      </c>
      <c r="R9" s="266"/>
      <c r="S9" s="266"/>
      <c r="T9" s="266" t="s">
        <v>57</v>
      </c>
      <c r="U9" s="266"/>
      <c r="V9" s="266"/>
      <c r="W9" s="266" t="s">
        <v>58</v>
      </c>
      <c r="X9" s="266"/>
      <c r="Y9" s="266"/>
      <c r="Z9" s="266" t="s">
        <v>59</v>
      </c>
      <c r="AA9" s="266"/>
      <c r="AB9" s="266"/>
      <c r="AC9" s="266" t="s">
        <v>60</v>
      </c>
      <c r="AD9" s="266"/>
      <c r="AE9" s="266"/>
      <c r="AF9" s="266" t="s">
        <v>61</v>
      </c>
      <c r="AG9" s="266"/>
      <c r="AH9" s="266"/>
      <c r="AI9" s="266" t="s">
        <v>62</v>
      </c>
      <c r="AJ9" s="266"/>
      <c r="AK9" s="266"/>
      <c r="AL9" s="266" t="s">
        <v>63</v>
      </c>
      <c r="AM9" s="266"/>
      <c r="AN9" s="266"/>
      <c r="AO9" s="266" t="s">
        <v>64</v>
      </c>
      <c r="AP9" s="266"/>
      <c r="AQ9" s="266"/>
    </row>
    <row r="10" spans="1:43" ht="14.25">
      <c r="A10" s="266"/>
      <c r="B10" s="266"/>
      <c r="C10" s="266"/>
      <c r="D10" s="266"/>
      <c r="E10" s="266"/>
      <c r="F10" s="266"/>
      <c r="G10" s="5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</row>
    <row r="11" spans="1:43" s="8" customFormat="1" ht="14.25">
      <c r="A11" s="29" t="s">
        <v>33</v>
      </c>
      <c r="B11" s="263" t="s">
        <v>34</v>
      </c>
      <c r="C11" s="263"/>
      <c r="D11" s="263"/>
      <c r="E11" s="263"/>
      <c r="F11" s="263"/>
      <c r="G11" s="6" t="s">
        <v>35</v>
      </c>
      <c r="H11" s="263" t="s">
        <v>36</v>
      </c>
      <c r="I11" s="263"/>
      <c r="J11" s="263"/>
      <c r="K11" s="263" t="s">
        <v>37</v>
      </c>
      <c r="L11" s="263"/>
      <c r="M11" s="263"/>
      <c r="N11" s="263" t="s">
        <v>42</v>
      </c>
      <c r="O11" s="263"/>
      <c r="P11" s="263"/>
      <c r="Q11" s="263" t="s">
        <v>43</v>
      </c>
      <c r="R11" s="263"/>
      <c r="S11" s="263"/>
      <c r="T11" s="263" t="s">
        <v>44</v>
      </c>
      <c r="U11" s="263"/>
      <c r="V11" s="263"/>
      <c r="W11" s="263" t="s">
        <v>65</v>
      </c>
      <c r="X11" s="263"/>
      <c r="Y11" s="263"/>
      <c r="Z11" s="263" t="s">
        <v>66</v>
      </c>
      <c r="AA11" s="263"/>
      <c r="AB11" s="263"/>
      <c r="AC11" s="263" t="s">
        <v>67</v>
      </c>
      <c r="AD11" s="263"/>
      <c r="AE11" s="263"/>
      <c r="AF11" s="263" t="s">
        <v>68</v>
      </c>
      <c r="AG11" s="263"/>
      <c r="AH11" s="263"/>
      <c r="AI11" s="263" t="s">
        <v>69</v>
      </c>
      <c r="AJ11" s="263"/>
      <c r="AK11" s="263"/>
      <c r="AL11" s="263" t="s">
        <v>70</v>
      </c>
      <c r="AM11" s="263"/>
      <c r="AN11" s="263"/>
      <c r="AO11" s="263" t="s">
        <v>71</v>
      </c>
      <c r="AP11" s="263"/>
      <c r="AQ11" s="263"/>
    </row>
    <row r="12" spans="1:43" s="9" customFormat="1" ht="19.5" customHeight="1">
      <c r="A12" s="68">
        <v>1</v>
      </c>
      <c r="B12" s="69">
        <v>2.05</v>
      </c>
      <c r="C12" s="70">
        <v>2.05</v>
      </c>
      <c r="D12" s="71" t="s">
        <v>2</v>
      </c>
      <c r="E12" s="71" t="s">
        <v>2</v>
      </c>
      <c r="F12" s="72" t="s">
        <v>3</v>
      </c>
      <c r="G12" s="36">
        <f>' form 3 ( Juli  )'!H12</f>
        <v>101880000</v>
      </c>
      <c r="H12" s="45"/>
      <c r="I12" s="92">
        <v>8</v>
      </c>
      <c r="J12" s="47"/>
      <c r="K12" s="141"/>
      <c r="L12" s="142">
        <v>16</v>
      </c>
      <c r="M12" s="143"/>
      <c r="N12" s="141"/>
      <c r="O12" s="142">
        <v>25</v>
      </c>
      <c r="P12" s="143"/>
      <c r="Q12" s="167"/>
      <c r="R12" s="168">
        <v>33</v>
      </c>
      <c r="S12" s="169"/>
      <c r="T12" s="167"/>
      <c r="U12" s="168">
        <v>41</v>
      </c>
      <c r="V12" s="169"/>
      <c r="W12" s="167"/>
      <c r="X12" s="168">
        <v>50</v>
      </c>
      <c r="Y12" s="169"/>
      <c r="Z12" s="167"/>
      <c r="AA12" s="168">
        <v>58</v>
      </c>
      <c r="AB12" s="169"/>
      <c r="AC12" s="167"/>
      <c r="AD12" s="168">
        <v>70</v>
      </c>
      <c r="AE12" s="169"/>
      <c r="AF12" s="227"/>
      <c r="AG12" s="228">
        <v>75</v>
      </c>
      <c r="AH12" s="229"/>
      <c r="AI12" s="45"/>
      <c r="AJ12" s="92">
        <v>80</v>
      </c>
      <c r="AK12" s="47"/>
      <c r="AL12" s="45"/>
      <c r="AM12" s="92">
        <v>90</v>
      </c>
      <c r="AN12" s="47"/>
      <c r="AO12" s="45"/>
      <c r="AP12" s="92">
        <v>100</v>
      </c>
      <c r="AQ12" s="47"/>
    </row>
    <row r="13" spans="1:43" s="9" customFormat="1" ht="19.5" customHeight="1">
      <c r="A13" s="73"/>
      <c r="B13" s="274" t="s">
        <v>4</v>
      </c>
      <c r="C13" s="275"/>
      <c r="D13" s="275"/>
      <c r="E13" s="275"/>
      <c r="F13" s="276"/>
      <c r="G13" s="37"/>
      <c r="H13" s="48">
        <v>5</v>
      </c>
      <c r="I13" s="49"/>
      <c r="J13" s="50">
        <v>0</v>
      </c>
      <c r="K13" s="144" t="s">
        <v>137</v>
      </c>
      <c r="L13" s="145"/>
      <c r="M13" s="146" t="s">
        <v>137</v>
      </c>
      <c r="N13" s="144" t="s">
        <v>137</v>
      </c>
      <c r="O13" s="145"/>
      <c r="P13" s="146" t="s">
        <v>137</v>
      </c>
      <c r="Q13" s="173" t="s">
        <v>179</v>
      </c>
      <c r="R13" s="174"/>
      <c r="S13" s="175" t="s">
        <v>179</v>
      </c>
      <c r="T13" s="185">
        <v>36.48</v>
      </c>
      <c r="U13" s="212"/>
      <c r="V13" s="187">
        <v>36.48</v>
      </c>
      <c r="W13" s="170">
        <v>57.57</v>
      </c>
      <c r="X13" s="171"/>
      <c r="Y13" s="172">
        <v>57.57</v>
      </c>
      <c r="Z13" s="170">
        <v>66.59</v>
      </c>
      <c r="AA13" s="171"/>
      <c r="AB13" s="172">
        <v>66.59</v>
      </c>
      <c r="AC13" s="173">
        <v>80</v>
      </c>
      <c r="AD13" s="174"/>
      <c r="AE13" s="175">
        <v>76.74</v>
      </c>
      <c r="AF13" s="230">
        <v>80</v>
      </c>
      <c r="AG13" s="231"/>
      <c r="AH13" s="232">
        <v>65</v>
      </c>
      <c r="AI13" s="48"/>
      <c r="AJ13" s="49"/>
      <c r="AK13" s="50"/>
      <c r="AL13" s="48"/>
      <c r="AM13" s="49"/>
      <c r="AN13" s="50"/>
      <c r="AO13" s="48"/>
      <c r="AP13" s="49"/>
      <c r="AQ13" s="50"/>
    </row>
    <row r="14" spans="1:43" s="9" customFormat="1" ht="19.5" customHeight="1">
      <c r="A14" s="73"/>
      <c r="B14" s="277"/>
      <c r="C14" s="278"/>
      <c r="D14" s="278"/>
      <c r="E14" s="278"/>
      <c r="F14" s="279"/>
      <c r="G14" s="37"/>
      <c r="H14" s="51"/>
      <c r="I14" s="52">
        <v>0</v>
      </c>
      <c r="J14" s="53"/>
      <c r="K14" s="147"/>
      <c r="L14" s="148" t="s">
        <v>137</v>
      </c>
      <c r="M14" s="149"/>
      <c r="N14" s="147"/>
      <c r="O14" s="148" t="s">
        <v>137</v>
      </c>
      <c r="P14" s="149"/>
      <c r="Q14" s="179"/>
      <c r="R14" s="175" t="s">
        <v>179</v>
      </c>
      <c r="S14" s="180"/>
      <c r="T14" s="213"/>
      <c r="U14" s="189">
        <v>36.48</v>
      </c>
      <c r="V14" s="214"/>
      <c r="W14" s="176"/>
      <c r="X14" s="177">
        <v>57.57</v>
      </c>
      <c r="Y14" s="178"/>
      <c r="Z14" s="176"/>
      <c r="AA14" s="177">
        <v>66.59</v>
      </c>
      <c r="AB14" s="178"/>
      <c r="AC14" s="179"/>
      <c r="AD14" s="256">
        <v>76.74</v>
      </c>
      <c r="AE14" s="180"/>
      <c r="AF14" s="233"/>
      <c r="AG14" s="234">
        <v>65</v>
      </c>
      <c r="AH14" s="235"/>
      <c r="AI14" s="51"/>
      <c r="AJ14" s="52"/>
      <c r="AK14" s="53"/>
      <c r="AL14" s="51"/>
      <c r="AM14" s="52"/>
      <c r="AN14" s="53"/>
      <c r="AO14" s="51"/>
      <c r="AP14" s="52"/>
      <c r="AQ14" s="53"/>
    </row>
    <row r="15" spans="1:43" s="9" customFormat="1" ht="19.5" customHeight="1">
      <c r="A15" s="68">
        <v>2</v>
      </c>
      <c r="B15" s="69">
        <v>2.05</v>
      </c>
      <c r="C15" s="70">
        <v>2.05</v>
      </c>
      <c r="D15" s="71" t="s">
        <v>2</v>
      </c>
      <c r="E15" s="71" t="s">
        <v>2</v>
      </c>
      <c r="F15" s="72" t="s">
        <v>98</v>
      </c>
      <c r="G15" s="36">
        <v>26350000</v>
      </c>
      <c r="H15" s="45"/>
      <c r="I15" s="46">
        <v>10</v>
      </c>
      <c r="J15" s="47"/>
      <c r="K15" s="141"/>
      <c r="L15" s="142">
        <v>22</v>
      </c>
      <c r="M15" s="143"/>
      <c r="N15" s="141"/>
      <c r="O15" s="142">
        <v>36</v>
      </c>
      <c r="P15" s="143"/>
      <c r="Q15" s="167"/>
      <c r="R15" s="168">
        <v>44</v>
      </c>
      <c r="S15" s="169"/>
      <c r="T15" s="215"/>
      <c r="U15" s="216">
        <v>54</v>
      </c>
      <c r="V15" s="217"/>
      <c r="W15" s="181"/>
      <c r="X15" s="182">
        <v>65</v>
      </c>
      <c r="Y15" s="183"/>
      <c r="Z15" s="181"/>
      <c r="AA15" s="168">
        <v>70</v>
      </c>
      <c r="AB15" s="183"/>
      <c r="AC15" s="167"/>
      <c r="AD15" s="168">
        <v>75</v>
      </c>
      <c r="AE15" s="169"/>
      <c r="AF15" s="227"/>
      <c r="AG15" s="228">
        <v>85</v>
      </c>
      <c r="AH15" s="229"/>
      <c r="AI15" s="45"/>
      <c r="AJ15" s="46">
        <v>90</v>
      </c>
      <c r="AK15" s="47"/>
      <c r="AL15" s="45"/>
      <c r="AM15" s="46">
        <v>95</v>
      </c>
      <c r="AN15" s="47"/>
      <c r="AO15" s="45"/>
      <c r="AP15" s="46">
        <v>100</v>
      </c>
      <c r="AQ15" s="47"/>
    </row>
    <row r="16" spans="1:43" s="9" customFormat="1" ht="19.5" customHeight="1">
      <c r="A16" s="73"/>
      <c r="B16" s="274" t="s">
        <v>99</v>
      </c>
      <c r="C16" s="275"/>
      <c r="D16" s="275"/>
      <c r="E16" s="275"/>
      <c r="F16" s="276"/>
      <c r="G16" s="37"/>
      <c r="H16" s="48">
        <v>4</v>
      </c>
      <c r="I16" s="54"/>
      <c r="J16" s="55">
        <v>0</v>
      </c>
      <c r="K16" s="144">
        <v>4</v>
      </c>
      <c r="L16" s="145"/>
      <c r="M16" s="146">
        <v>0</v>
      </c>
      <c r="N16" s="144">
        <v>4</v>
      </c>
      <c r="O16" s="145"/>
      <c r="P16" s="146">
        <v>0</v>
      </c>
      <c r="Q16" s="173" t="s">
        <v>180</v>
      </c>
      <c r="R16" s="174"/>
      <c r="S16" s="173" t="s">
        <v>180</v>
      </c>
      <c r="T16" s="173" t="s">
        <v>180</v>
      </c>
      <c r="U16" s="174"/>
      <c r="V16" s="175" t="s">
        <v>180</v>
      </c>
      <c r="W16" s="170">
        <v>55.41</v>
      </c>
      <c r="X16" s="171"/>
      <c r="Y16" s="172">
        <v>55.41</v>
      </c>
      <c r="Z16" s="170">
        <v>55.41</v>
      </c>
      <c r="AA16" s="171"/>
      <c r="AB16" s="172">
        <v>55.41</v>
      </c>
      <c r="AC16" s="173">
        <v>60</v>
      </c>
      <c r="AD16" s="174"/>
      <c r="AE16" s="175">
        <v>55.41</v>
      </c>
      <c r="AF16" s="236">
        <v>60</v>
      </c>
      <c r="AG16" s="237"/>
      <c r="AH16" s="238">
        <v>46.57</v>
      </c>
      <c r="AI16" s="48"/>
      <c r="AJ16" s="49"/>
      <c r="AK16" s="50"/>
      <c r="AL16" s="48"/>
      <c r="AM16" s="49"/>
      <c r="AN16" s="50"/>
      <c r="AO16" s="48"/>
      <c r="AP16" s="49"/>
      <c r="AQ16" s="50"/>
    </row>
    <row r="17" spans="1:43" s="9" customFormat="1" ht="19.5" customHeight="1">
      <c r="A17" s="73"/>
      <c r="B17" s="277"/>
      <c r="C17" s="278"/>
      <c r="D17" s="278"/>
      <c r="E17" s="278"/>
      <c r="F17" s="279"/>
      <c r="G17" s="38"/>
      <c r="H17" s="51"/>
      <c r="I17" s="56">
        <v>0</v>
      </c>
      <c r="J17" s="57"/>
      <c r="K17" s="147"/>
      <c r="L17" s="148">
        <v>0</v>
      </c>
      <c r="M17" s="149"/>
      <c r="N17" s="147"/>
      <c r="O17" s="148">
        <v>0</v>
      </c>
      <c r="P17" s="149"/>
      <c r="Q17" s="179"/>
      <c r="R17" s="173" t="s">
        <v>180</v>
      </c>
      <c r="S17" s="180"/>
      <c r="T17" s="179"/>
      <c r="U17" s="191" t="s">
        <v>180</v>
      </c>
      <c r="V17" s="180"/>
      <c r="W17" s="176"/>
      <c r="X17" s="177">
        <v>55.41</v>
      </c>
      <c r="Y17" s="178"/>
      <c r="Z17" s="176"/>
      <c r="AA17" s="184">
        <v>55.41</v>
      </c>
      <c r="AB17" s="178"/>
      <c r="AC17" s="179"/>
      <c r="AD17" s="256">
        <v>55.41</v>
      </c>
      <c r="AE17" s="180"/>
      <c r="AF17" s="239"/>
      <c r="AG17" s="258">
        <v>46.57</v>
      </c>
      <c r="AH17" s="240"/>
      <c r="AI17" s="51"/>
      <c r="AJ17" s="52"/>
      <c r="AK17" s="53"/>
      <c r="AL17" s="51"/>
      <c r="AM17" s="52"/>
      <c r="AN17" s="53"/>
      <c r="AO17" s="51"/>
      <c r="AP17" s="52"/>
      <c r="AQ17" s="53"/>
    </row>
    <row r="18" spans="1:43" s="9" customFormat="1" ht="19.5" customHeight="1">
      <c r="A18" s="68">
        <v>3</v>
      </c>
      <c r="B18" s="69">
        <v>2.05</v>
      </c>
      <c r="C18" s="70">
        <v>2.05</v>
      </c>
      <c r="D18" s="71" t="s">
        <v>2</v>
      </c>
      <c r="E18" s="71" t="s">
        <v>2</v>
      </c>
      <c r="F18" s="72" t="s">
        <v>5</v>
      </c>
      <c r="G18" s="36">
        <v>196507000</v>
      </c>
      <c r="H18" s="45"/>
      <c r="I18" s="98">
        <v>8</v>
      </c>
      <c r="J18" s="47"/>
      <c r="K18" s="141"/>
      <c r="L18" s="142">
        <v>15</v>
      </c>
      <c r="M18" s="143"/>
      <c r="N18" s="141"/>
      <c r="O18" s="142">
        <v>25</v>
      </c>
      <c r="P18" s="143"/>
      <c r="Q18" s="167"/>
      <c r="R18" s="168">
        <v>35</v>
      </c>
      <c r="S18" s="169"/>
      <c r="T18" s="215"/>
      <c r="U18" s="216">
        <v>43</v>
      </c>
      <c r="V18" s="217"/>
      <c r="W18" s="181"/>
      <c r="X18" s="182">
        <v>55</v>
      </c>
      <c r="Y18" s="183"/>
      <c r="Z18" s="181"/>
      <c r="AA18" s="182">
        <v>63</v>
      </c>
      <c r="AB18" s="183"/>
      <c r="AC18" s="167"/>
      <c r="AD18" s="168">
        <v>77</v>
      </c>
      <c r="AE18" s="169"/>
      <c r="AF18" s="241"/>
      <c r="AG18" s="242">
        <v>85</v>
      </c>
      <c r="AH18" s="243"/>
      <c r="AI18" s="45"/>
      <c r="AJ18" s="98">
        <v>90</v>
      </c>
      <c r="AK18" s="47"/>
      <c r="AL18" s="45"/>
      <c r="AM18" s="98">
        <v>95</v>
      </c>
      <c r="AN18" s="47"/>
      <c r="AO18" s="45"/>
      <c r="AP18" s="98">
        <v>100</v>
      </c>
      <c r="AQ18" s="47"/>
    </row>
    <row r="19" spans="1:43" s="9" customFormat="1" ht="19.5" customHeight="1">
      <c r="A19" s="73"/>
      <c r="B19" s="274" t="s">
        <v>6</v>
      </c>
      <c r="C19" s="275"/>
      <c r="D19" s="275"/>
      <c r="E19" s="275"/>
      <c r="F19" s="276"/>
      <c r="G19" s="37"/>
      <c r="H19" s="99">
        <v>3</v>
      </c>
      <c r="I19" s="49"/>
      <c r="J19" s="100">
        <v>0</v>
      </c>
      <c r="K19" s="144">
        <v>5</v>
      </c>
      <c r="L19" s="145"/>
      <c r="M19" s="146" t="s">
        <v>138</v>
      </c>
      <c r="N19" s="144" t="s">
        <v>153</v>
      </c>
      <c r="O19" s="145"/>
      <c r="P19" s="146" t="s">
        <v>154</v>
      </c>
      <c r="Q19" s="173" t="s">
        <v>181</v>
      </c>
      <c r="R19" s="174"/>
      <c r="S19" s="173" t="s">
        <v>181</v>
      </c>
      <c r="T19" s="185">
        <v>23.85</v>
      </c>
      <c r="U19" s="212"/>
      <c r="V19" s="187">
        <v>23.85</v>
      </c>
      <c r="W19" s="170">
        <v>31.32</v>
      </c>
      <c r="X19" s="171"/>
      <c r="Y19" s="172">
        <v>25.65</v>
      </c>
      <c r="Z19" s="170">
        <v>31.32</v>
      </c>
      <c r="AA19" s="171"/>
      <c r="AB19" s="172">
        <v>31.32</v>
      </c>
      <c r="AC19" s="173">
        <v>52</v>
      </c>
      <c r="AD19" s="174"/>
      <c r="AE19" s="175">
        <v>43.34</v>
      </c>
      <c r="AF19" s="236">
        <v>52</v>
      </c>
      <c r="AG19" s="237"/>
      <c r="AH19" s="238">
        <v>45.49</v>
      </c>
      <c r="AI19" s="99"/>
      <c r="AJ19" s="49"/>
      <c r="AK19" s="100"/>
      <c r="AL19" s="99"/>
      <c r="AM19" s="49"/>
      <c r="AN19" s="100"/>
      <c r="AO19" s="99"/>
      <c r="AP19" s="49"/>
      <c r="AQ19" s="100"/>
    </row>
    <row r="20" spans="1:43" s="9" customFormat="1" ht="19.5" customHeight="1">
      <c r="A20" s="76"/>
      <c r="B20" s="277"/>
      <c r="C20" s="278"/>
      <c r="D20" s="278"/>
      <c r="E20" s="278"/>
      <c r="F20" s="279"/>
      <c r="G20" s="38"/>
      <c r="H20" s="51"/>
      <c r="I20" s="101">
        <v>0</v>
      </c>
      <c r="J20" s="53"/>
      <c r="K20" s="147"/>
      <c r="L20" s="146" t="s">
        <v>138</v>
      </c>
      <c r="M20" s="149"/>
      <c r="N20" s="147"/>
      <c r="O20" s="146" t="s">
        <v>154</v>
      </c>
      <c r="P20" s="149"/>
      <c r="Q20" s="179"/>
      <c r="R20" s="173" t="s">
        <v>181</v>
      </c>
      <c r="S20" s="180"/>
      <c r="T20" s="213"/>
      <c r="U20" s="189">
        <v>23.85</v>
      </c>
      <c r="V20" s="214"/>
      <c r="W20" s="176"/>
      <c r="X20" s="177">
        <v>25.65</v>
      </c>
      <c r="Y20" s="178"/>
      <c r="Z20" s="176"/>
      <c r="AA20" s="184">
        <v>31.32</v>
      </c>
      <c r="AB20" s="178"/>
      <c r="AC20" s="179"/>
      <c r="AD20" s="256">
        <v>43.34</v>
      </c>
      <c r="AE20" s="180"/>
      <c r="AF20" s="239"/>
      <c r="AG20" s="258">
        <v>45.49</v>
      </c>
      <c r="AH20" s="240"/>
      <c r="AI20" s="51"/>
      <c r="AJ20" s="101"/>
      <c r="AK20" s="53"/>
      <c r="AL20" s="51"/>
      <c r="AM20" s="101"/>
      <c r="AN20" s="53"/>
      <c r="AO20" s="51"/>
      <c r="AP20" s="101"/>
      <c r="AQ20" s="53"/>
    </row>
    <row r="21" spans="1:43" s="9" customFormat="1" ht="19.5" customHeight="1">
      <c r="A21" s="68">
        <v>4</v>
      </c>
      <c r="B21" s="69">
        <v>2.05</v>
      </c>
      <c r="C21" s="70">
        <v>2.05</v>
      </c>
      <c r="D21" s="71" t="s">
        <v>2</v>
      </c>
      <c r="E21" s="71" t="s">
        <v>2</v>
      </c>
      <c r="F21" s="72" t="s">
        <v>1</v>
      </c>
      <c r="G21" s="36">
        <v>3000000</v>
      </c>
      <c r="H21" s="45"/>
      <c r="I21" s="92">
        <v>8</v>
      </c>
      <c r="J21" s="47"/>
      <c r="K21" s="141"/>
      <c r="L21" s="142">
        <v>16</v>
      </c>
      <c r="M21" s="143"/>
      <c r="N21" s="141"/>
      <c r="O21" s="142">
        <v>25</v>
      </c>
      <c r="P21" s="143"/>
      <c r="Q21" s="167"/>
      <c r="R21" s="168">
        <v>33</v>
      </c>
      <c r="S21" s="169"/>
      <c r="T21" s="215"/>
      <c r="U21" s="216">
        <v>41</v>
      </c>
      <c r="V21" s="217"/>
      <c r="W21" s="181"/>
      <c r="X21" s="182">
        <v>50</v>
      </c>
      <c r="Y21" s="183"/>
      <c r="Z21" s="181"/>
      <c r="AA21" s="182">
        <v>58</v>
      </c>
      <c r="AB21" s="183"/>
      <c r="AC21" s="167"/>
      <c r="AD21" s="168">
        <v>66</v>
      </c>
      <c r="AE21" s="169"/>
      <c r="AF21" s="241"/>
      <c r="AG21" s="247">
        <v>75</v>
      </c>
      <c r="AH21" s="243"/>
      <c r="AI21" s="45"/>
      <c r="AJ21" s="92">
        <v>83</v>
      </c>
      <c r="AK21" s="47"/>
      <c r="AL21" s="45"/>
      <c r="AM21" s="92">
        <v>91</v>
      </c>
      <c r="AN21" s="47"/>
      <c r="AO21" s="45"/>
      <c r="AP21" s="92">
        <v>100</v>
      </c>
      <c r="AQ21" s="47"/>
    </row>
    <row r="22" spans="1:43" s="9" customFormat="1" ht="19.5" customHeight="1">
      <c r="A22" s="73"/>
      <c r="B22" s="274" t="s">
        <v>7</v>
      </c>
      <c r="C22" s="275"/>
      <c r="D22" s="275"/>
      <c r="E22" s="275"/>
      <c r="F22" s="276"/>
      <c r="G22" s="37"/>
      <c r="H22" s="48">
        <v>3</v>
      </c>
      <c r="I22" s="49"/>
      <c r="J22" s="50">
        <v>0</v>
      </c>
      <c r="K22" s="144">
        <v>25</v>
      </c>
      <c r="L22" s="145"/>
      <c r="M22" s="146" t="s">
        <v>139</v>
      </c>
      <c r="N22" s="144">
        <v>25</v>
      </c>
      <c r="O22" s="145"/>
      <c r="P22" s="146" t="s">
        <v>139</v>
      </c>
      <c r="Q22" s="173">
        <v>25</v>
      </c>
      <c r="R22" s="174"/>
      <c r="S22" s="175" t="s">
        <v>139</v>
      </c>
      <c r="T22" s="185">
        <v>50</v>
      </c>
      <c r="U22" s="186"/>
      <c r="V22" s="187">
        <v>47.67</v>
      </c>
      <c r="W22" s="170">
        <v>47.67</v>
      </c>
      <c r="X22" s="171"/>
      <c r="Y22" s="172">
        <v>47.67</v>
      </c>
      <c r="Z22" s="170">
        <v>73.72</v>
      </c>
      <c r="AA22" s="171"/>
      <c r="AB22" s="172">
        <v>73.72</v>
      </c>
      <c r="AC22" s="173">
        <v>73.72</v>
      </c>
      <c r="AD22" s="174"/>
      <c r="AE22" s="175">
        <v>73.72</v>
      </c>
      <c r="AF22" s="236">
        <v>32.62</v>
      </c>
      <c r="AG22" s="237"/>
      <c r="AH22" s="258">
        <v>32.62</v>
      </c>
      <c r="AI22" s="48"/>
      <c r="AJ22" s="49"/>
      <c r="AK22" s="50"/>
      <c r="AL22" s="48"/>
      <c r="AM22" s="49"/>
      <c r="AN22" s="50"/>
      <c r="AO22" s="48"/>
      <c r="AP22" s="49"/>
      <c r="AQ22" s="50"/>
    </row>
    <row r="23" spans="1:43" s="9" customFormat="1" ht="19.5" customHeight="1">
      <c r="A23" s="76"/>
      <c r="B23" s="277"/>
      <c r="C23" s="278"/>
      <c r="D23" s="278"/>
      <c r="E23" s="278"/>
      <c r="F23" s="279"/>
      <c r="G23" s="38"/>
      <c r="H23" s="51"/>
      <c r="I23" s="52">
        <v>0</v>
      </c>
      <c r="J23" s="53"/>
      <c r="K23" s="147"/>
      <c r="L23" s="146" t="s">
        <v>139</v>
      </c>
      <c r="M23" s="149"/>
      <c r="N23" s="147"/>
      <c r="O23" s="146" t="s">
        <v>139</v>
      </c>
      <c r="P23" s="149"/>
      <c r="Q23" s="179"/>
      <c r="R23" s="175" t="s">
        <v>139</v>
      </c>
      <c r="S23" s="180"/>
      <c r="T23" s="188"/>
      <c r="U23" s="189">
        <v>47.67</v>
      </c>
      <c r="V23" s="190"/>
      <c r="W23" s="176"/>
      <c r="X23" s="177">
        <v>47.67</v>
      </c>
      <c r="Y23" s="178"/>
      <c r="Z23" s="176"/>
      <c r="AA23" s="184">
        <v>73.72</v>
      </c>
      <c r="AB23" s="178"/>
      <c r="AC23" s="179"/>
      <c r="AD23" s="256">
        <v>73.72</v>
      </c>
      <c r="AE23" s="180"/>
      <c r="AF23" s="239"/>
      <c r="AG23" s="258">
        <v>32.62</v>
      </c>
      <c r="AH23" s="240"/>
      <c r="AI23" s="51"/>
      <c r="AJ23" s="52"/>
      <c r="AK23" s="53"/>
      <c r="AL23" s="51"/>
      <c r="AM23" s="52"/>
      <c r="AN23" s="53"/>
      <c r="AO23" s="51"/>
      <c r="AP23" s="52"/>
      <c r="AQ23" s="53"/>
    </row>
    <row r="24" spans="1:43" s="9" customFormat="1" ht="19.5" customHeight="1">
      <c r="A24" s="73">
        <v>5</v>
      </c>
      <c r="B24" s="96" t="s">
        <v>94</v>
      </c>
      <c r="C24" s="71" t="s">
        <v>94</v>
      </c>
      <c r="D24" s="71" t="s">
        <v>2</v>
      </c>
      <c r="E24" s="71" t="s">
        <v>2</v>
      </c>
      <c r="F24" s="72" t="s">
        <v>8</v>
      </c>
      <c r="G24" s="36">
        <v>25000000</v>
      </c>
      <c r="H24" s="45"/>
      <c r="I24" s="92">
        <v>8</v>
      </c>
      <c r="J24" s="47"/>
      <c r="K24" s="141"/>
      <c r="L24" s="142">
        <v>16</v>
      </c>
      <c r="M24" s="143"/>
      <c r="N24" s="141"/>
      <c r="O24" s="142">
        <v>25</v>
      </c>
      <c r="P24" s="143"/>
      <c r="Q24" s="167"/>
      <c r="R24" s="168">
        <v>33</v>
      </c>
      <c r="S24" s="169"/>
      <c r="T24" s="218"/>
      <c r="U24" s="219">
        <v>41</v>
      </c>
      <c r="V24" s="220"/>
      <c r="W24" s="181"/>
      <c r="X24" s="182">
        <v>50</v>
      </c>
      <c r="Y24" s="183"/>
      <c r="Z24" s="181"/>
      <c r="AA24" s="182">
        <v>58</v>
      </c>
      <c r="AB24" s="183"/>
      <c r="AC24" s="167"/>
      <c r="AD24" s="168">
        <v>66</v>
      </c>
      <c r="AE24" s="169"/>
      <c r="AF24" s="241"/>
      <c r="AG24" s="247">
        <v>75</v>
      </c>
      <c r="AH24" s="243"/>
      <c r="AI24" s="45"/>
      <c r="AJ24" s="92">
        <v>83</v>
      </c>
      <c r="AK24" s="47"/>
      <c r="AL24" s="45"/>
      <c r="AM24" s="92">
        <v>91</v>
      </c>
      <c r="AN24" s="47"/>
      <c r="AO24" s="45"/>
      <c r="AP24" s="92">
        <v>100</v>
      </c>
      <c r="AQ24" s="47"/>
    </row>
    <row r="25" spans="1:43" s="9" customFormat="1" ht="19.5" customHeight="1">
      <c r="A25" s="73"/>
      <c r="B25" s="274" t="s">
        <v>9</v>
      </c>
      <c r="C25" s="275"/>
      <c r="D25" s="275"/>
      <c r="E25" s="275"/>
      <c r="F25" s="276"/>
      <c r="G25" s="37"/>
      <c r="H25" s="48">
        <v>5</v>
      </c>
      <c r="I25" s="49"/>
      <c r="J25" s="50">
        <v>0</v>
      </c>
      <c r="K25" s="144">
        <v>12</v>
      </c>
      <c r="L25" s="145"/>
      <c r="M25" s="146" t="s">
        <v>140</v>
      </c>
      <c r="N25" s="144">
        <v>12</v>
      </c>
      <c r="O25" s="145"/>
      <c r="P25" s="146" t="s">
        <v>140</v>
      </c>
      <c r="Q25" s="173" t="s">
        <v>182</v>
      </c>
      <c r="R25" s="174"/>
      <c r="S25" s="173" t="s">
        <v>182</v>
      </c>
      <c r="T25" s="185">
        <v>32.31</v>
      </c>
      <c r="U25" s="186"/>
      <c r="V25" s="185">
        <v>32.31</v>
      </c>
      <c r="W25" s="170">
        <v>52.22</v>
      </c>
      <c r="X25" s="171"/>
      <c r="Y25" s="172">
        <v>52.22</v>
      </c>
      <c r="Z25" s="170">
        <v>60.03</v>
      </c>
      <c r="AA25" s="171"/>
      <c r="AB25" s="172">
        <v>60.03</v>
      </c>
      <c r="AC25" s="173">
        <v>60.03</v>
      </c>
      <c r="AD25" s="174"/>
      <c r="AE25" s="175">
        <v>60.03</v>
      </c>
      <c r="AF25" s="236" t="s">
        <v>218</v>
      </c>
      <c r="AG25" s="237"/>
      <c r="AH25" s="258" t="s">
        <v>218</v>
      </c>
      <c r="AI25" s="48"/>
      <c r="AJ25" s="49"/>
      <c r="AK25" s="50"/>
      <c r="AL25" s="48"/>
      <c r="AM25" s="49"/>
      <c r="AN25" s="50"/>
      <c r="AO25" s="48"/>
      <c r="AP25" s="49"/>
      <c r="AQ25" s="50"/>
    </row>
    <row r="26" spans="1:43" s="9" customFormat="1" ht="19.5" customHeight="1">
      <c r="A26" s="73"/>
      <c r="B26" s="277"/>
      <c r="C26" s="278"/>
      <c r="D26" s="278"/>
      <c r="E26" s="278"/>
      <c r="F26" s="279"/>
      <c r="G26" s="37"/>
      <c r="H26" s="51"/>
      <c r="I26" s="52">
        <v>0</v>
      </c>
      <c r="J26" s="53"/>
      <c r="K26" s="147"/>
      <c r="L26" s="146" t="s">
        <v>140</v>
      </c>
      <c r="M26" s="149"/>
      <c r="N26" s="147"/>
      <c r="O26" s="146" t="s">
        <v>140</v>
      </c>
      <c r="P26" s="149"/>
      <c r="Q26" s="179"/>
      <c r="R26" s="173" t="s">
        <v>182</v>
      </c>
      <c r="S26" s="180"/>
      <c r="T26" s="188"/>
      <c r="U26" s="185">
        <v>32.31</v>
      </c>
      <c r="V26" s="190"/>
      <c r="W26" s="176"/>
      <c r="X26" s="177">
        <v>52.22</v>
      </c>
      <c r="Y26" s="178"/>
      <c r="Z26" s="176"/>
      <c r="AA26" s="184">
        <v>60.03</v>
      </c>
      <c r="AB26" s="178"/>
      <c r="AC26" s="179"/>
      <c r="AD26" s="256">
        <v>60.03</v>
      </c>
      <c r="AE26" s="180"/>
      <c r="AF26" s="239"/>
      <c r="AG26" s="258" t="s">
        <v>218</v>
      </c>
      <c r="AH26" s="240"/>
      <c r="AI26" s="51"/>
      <c r="AJ26" s="52"/>
      <c r="AK26" s="53"/>
      <c r="AL26" s="51"/>
      <c r="AM26" s="52"/>
      <c r="AN26" s="53"/>
      <c r="AO26" s="51"/>
      <c r="AP26" s="52"/>
      <c r="AQ26" s="53"/>
    </row>
    <row r="27" spans="1:43" s="9" customFormat="1" ht="19.5" customHeight="1">
      <c r="A27" s="68">
        <v>6</v>
      </c>
      <c r="B27" s="96" t="s">
        <v>94</v>
      </c>
      <c r="C27" s="71" t="s">
        <v>94</v>
      </c>
      <c r="D27" s="74" t="s">
        <v>2</v>
      </c>
      <c r="E27" s="74" t="s">
        <v>2</v>
      </c>
      <c r="F27" s="75" t="s">
        <v>10</v>
      </c>
      <c r="G27" s="36">
        <v>31362500</v>
      </c>
      <c r="H27" s="45"/>
      <c r="I27" s="92">
        <v>8</v>
      </c>
      <c r="J27" s="47"/>
      <c r="K27" s="141"/>
      <c r="L27" s="142">
        <v>16</v>
      </c>
      <c r="M27" s="143"/>
      <c r="N27" s="141"/>
      <c r="O27" s="142">
        <v>25</v>
      </c>
      <c r="P27" s="143"/>
      <c r="Q27" s="167"/>
      <c r="R27" s="168">
        <v>33</v>
      </c>
      <c r="S27" s="169"/>
      <c r="T27" s="218"/>
      <c r="U27" s="219">
        <v>41</v>
      </c>
      <c r="V27" s="220"/>
      <c r="W27" s="181"/>
      <c r="X27" s="182">
        <v>50</v>
      </c>
      <c r="Y27" s="183"/>
      <c r="Z27" s="181"/>
      <c r="AA27" s="182">
        <v>58</v>
      </c>
      <c r="AB27" s="183"/>
      <c r="AC27" s="167"/>
      <c r="AD27" s="168">
        <v>66</v>
      </c>
      <c r="AE27" s="169"/>
      <c r="AF27" s="241"/>
      <c r="AG27" s="247">
        <v>75</v>
      </c>
      <c r="AH27" s="243"/>
      <c r="AI27" s="45"/>
      <c r="AJ27" s="92">
        <v>83</v>
      </c>
      <c r="AK27" s="47"/>
      <c r="AL27" s="45"/>
      <c r="AM27" s="92">
        <v>91</v>
      </c>
      <c r="AN27" s="47"/>
      <c r="AO27" s="45"/>
      <c r="AP27" s="92">
        <v>100</v>
      </c>
      <c r="AQ27" s="47"/>
    </row>
    <row r="28" spans="1:43" s="9" customFormat="1" ht="19.5" customHeight="1">
      <c r="A28" s="73"/>
      <c r="B28" s="274" t="s">
        <v>11</v>
      </c>
      <c r="C28" s="275"/>
      <c r="D28" s="275"/>
      <c r="E28" s="275"/>
      <c r="F28" s="276"/>
      <c r="G28" s="37"/>
      <c r="H28" s="48">
        <v>4</v>
      </c>
      <c r="I28" s="49"/>
      <c r="J28" s="50">
        <v>0</v>
      </c>
      <c r="K28" s="144">
        <v>0</v>
      </c>
      <c r="L28" s="145"/>
      <c r="M28" s="144">
        <v>0</v>
      </c>
      <c r="N28" s="144" t="s">
        <v>155</v>
      </c>
      <c r="O28" s="145"/>
      <c r="P28" s="144" t="s">
        <v>155</v>
      </c>
      <c r="Q28" s="173" t="s">
        <v>183</v>
      </c>
      <c r="R28" s="174"/>
      <c r="S28" s="173" t="s">
        <v>183</v>
      </c>
      <c r="T28" s="185">
        <v>28.63</v>
      </c>
      <c r="U28" s="186"/>
      <c r="V28" s="187">
        <v>28.63</v>
      </c>
      <c r="W28" s="170">
        <v>43.08</v>
      </c>
      <c r="X28" s="171"/>
      <c r="Y28" s="172">
        <v>43.08</v>
      </c>
      <c r="Z28" s="170">
        <v>56.88</v>
      </c>
      <c r="AA28" s="171"/>
      <c r="AB28" s="172">
        <v>56.88</v>
      </c>
      <c r="AC28" s="173">
        <v>62.18</v>
      </c>
      <c r="AD28" s="174"/>
      <c r="AE28" s="175">
        <v>62.18</v>
      </c>
      <c r="AF28" s="236">
        <v>58.88</v>
      </c>
      <c r="AG28" s="237"/>
      <c r="AH28" s="258">
        <v>58.88</v>
      </c>
      <c r="AI28" s="48"/>
      <c r="AJ28" s="49"/>
      <c r="AK28" s="50"/>
      <c r="AL28" s="48"/>
      <c r="AM28" s="49"/>
      <c r="AN28" s="50"/>
      <c r="AO28" s="48"/>
      <c r="AP28" s="49"/>
      <c r="AQ28" s="50"/>
    </row>
    <row r="29" spans="1:43" s="9" customFormat="1" ht="19.5" customHeight="1">
      <c r="A29" s="76"/>
      <c r="B29" s="277"/>
      <c r="C29" s="278"/>
      <c r="D29" s="278"/>
      <c r="E29" s="278"/>
      <c r="F29" s="279"/>
      <c r="G29" s="38"/>
      <c r="H29" s="51"/>
      <c r="I29" s="52">
        <v>0</v>
      </c>
      <c r="J29" s="53"/>
      <c r="K29" s="147"/>
      <c r="L29" s="144">
        <v>0</v>
      </c>
      <c r="M29" s="149"/>
      <c r="N29" s="147"/>
      <c r="O29" s="144" t="s">
        <v>155</v>
      </c>
      <c r="P29" s="149"/>
      <c r="Q29" s="179"/>
      <c r="R29" s="173" t="s">
        <v>183</v>
      </c>
      <c r="S29" s="180"/>
      <c r="T29" s="188"/>
      <c r="U29" s="189">
        <v>28.63</v>
      </c>
      <c r="V29" s="190"/>
      <c r="W29" s="176"/>
      <c r="X29" s="177">
        <v>43.08</v>
      </c>
      <c r="Y29" s="178"/>
      <c r="Z29" s="176"/>
      <c r="AA29" s="184">
        <v>56.88</v>
      </c>
      <c r="AB29" s="178"/>
      <c r="AC29" s="179"/>
      <c r="AD29" s="256">
        <v>62.18</v>
      </c>
      <c r="AE29" s="180"/>
      <c r="AF29" s="239"/>
      <c r="AG29" s="258">
        <v>58.88</v>
      </c>
      <c r="AH29" s="240"/>
      <c r="AI29" s="51"/>
      <c r="AJ29" s="52"/>
      <c r="AK29" s="53"/>
      <c r="AL29" s="51"/>
      <c r="AM29" s="52"/>
      <c r="AN29" s="53"/>
      <c r="AO29" s="51"/>
      <c r="AP29" s="52"/>
      <c r="AQ29" s="53"/>
    </row>
    <row r="30" spans="1:43" s="9" customFormat="1" ht="19.5" customHeight="1">
      <c r="A30" s="73">
        <v>7</v>
      </c>
      <c r="B30" s="96" t="s">
        <v>94</v>
      </c>
      <c r="C30" s="71" t="s">
        <v>94</v>
      </c>
      <c r="D30" s="77" t="s">
        <v>2</v>
      </c>
      <c r="E30" s="77" t="s">
        <v>2</v>
      </c>
      <c r="F30" s="78" t="s">
        <v>12</v>
      </c>
      <c r="G30" s="39">
        <v>3000000</v>
      </c>
      <c r="H30" s="45"/>
      <c r="I30" s="92">
        <v>8</v>
      </c>
      <c r="J30" s="47"/>
      <c r="K30" s="141"/>
      <c r="L30" s="142">
        <v>16</v>
      </c>
      <c r="M30" s="143"/>
      <c r="N30" s="141"/>
      <c r="O30" s="142">
        <v>25</v>
      </c>
      <c r="P30" s="143"/>
      <c r="Q30" s="167"/>
      <c r="R30" s="168">
        <v>33</v>
      </c>
      <c r="S30" s="169"/>
      <c r="T30" s="218"/>
      <c r="U30" s="219">
        <v>41</v>
      </c>
      <c r="V30" s="220"/>
      <c r="W30" s="181"/>
      <c r="X30" s="182">
        <v>50</v>
      </c>
      <c r="Y30" s="183"/>
      <c r="Z30" s="181"/>
      <c r="AA30" s="182">
        <v>58</v>
      </c>
      <c r="AB30" s="183"/>
      <c r="AC30" s="167"/>
      <c r="AD30" s="168">
        <v>66</v>
      </c>
      <c r="AE30" s="169"/>
      <c r="AF30" s="241"/>
      <c r="AG30" s="247">
        <v>75</v>
      </c>
      <c r="AH30" s="243"/>
      <c r="AI30" s="45"/>
      <c r="AJ30" s="92">
        <v>83</v>
      </c>
      <c r="AK30" s="47"/>
      <c r="AL30" s="45"/>
      <c r="AM30" s="92">
        <v>91</v>
      </c>
      <c r="AN30" s="47"/>
      <c r="AO30" s="45"/>
      <c r="AP30" s="92">
        <v>100</v>
      </c>
      <c r="AQ30" s="47"/>
    </row>
    <row r="31" spans="1:43" s="9" customFormat="1" ht="19.5" customHeight="1">
      <c r="A31" s="73"/>
      <c r="B31" s="270" t="s">
        <v>100</v>
      </c>
      <c r="C31" s="271"/>
      <c r="D31" s="271"/>
      <c r="E31" s="271"/>
      <c r="F31" s="272"/>
      <c r="G31" s="37"/>
      <c r="H31" s="48">
        <v>4</v>
      </c>
      <c r="I31" s="49"/>
      <c r="J31" s="50">
        <v>0</v>
      </c>
      <c r="K31" s="144">
        <v>4</v>
      </c>
      <c r="L31" s="145"/>
      <c r="M31" s="146">
        <v>0</v>
      </c>
      <c r="N31" s="144">
        <v>4</v>
      </c>
      <c r="O31" s="145"/>
      <c r="P31" s="146">
        <v>0</v>
      </c>
      <c r="Q31" s="173">
        <v>30</v>
      </c>
      <c r="R31" s="174"/>
      <c r="S31" s="175" t="s">
        <v>184</v>
      </c>
      <c r="T31" s="185">
        <v>30</v>
      </c>
      <c r="U31" s="186"/>
      <c r="V31" s="187">
        <v>25.03</v>
      </c>
      <c r="W31" s="170">
        <v>50.03</v>
      </c>
      <c r="X31" s="171"/>
      <c r="Y31" s="172">
        <v>50.03</v>
      </c>
      <c r="Z31" s="170">
        <v>50.03</v>
      </c>
      <c r="AA31" s="171"/>
      <c r="AB31" s="172">
        <v>50.03</v>
      </c>
      <c r="AC31" s="173">
        <v>75.4</v>
      </c>
      <c r="AD31" s="174"/>
      <c r="AE31" s="175">
        <v>75.4</v>
      </c>
      <c r="AF31" s="236">
        <v>75.4</v>
      </c>
      <c r="AG31" s="237"/>
      <c r="AH31" s="258">
        <v>75.4</v>
      </c>
      <c r="AI31" s="48"/>
      <c r="AJ31" s="49"/>
      <c r="AK31" s="50"/>
      <c r="AL31" s="48"/>
      <c r="AM31" s="49"/>
      <c r="AN31" s="50"/>
      <c r="AO31" s="48"/>
      <c r="AP31" s="49"/>
      <c r="AQ31" s="50"/>
    </row>
    <row r="32" spans="1:43" s="9" customFormat="1" ht="19.5" customHeight="1">
      <c r="A32" s="73"/>
      <c r="B32" s="267"/>
      <c r="C32" s="268"/>
      <c r="D32" s="268"/>
      <c r="E32" s="268"/>
      <c r="F32" s="269"/>
      <c r="G32" s="37"/>
      <c r="H32" s="51"/>
      <c r="I32" s="52">
        <v>0</v>
      </c>
      <c r="J32" s="53"/>
      <c r="K32" s="147"/>
      <c r="L32" s="148">
        <v>0</v>
      </c>
      <c r="M32" s="149"/>
      <c r="N32" s="147"/>
      <c r="O32" s="148">
        <v>0</v>
      </c>
      <c r="P32" s="149"/>
      <c r="Q32" s="179"/>
      <c r="R32" s="191" t="s">
        <v>184</v>
      </c>
      <c r="S32" s="180"/>
      <c r="T32" s="188"/>
      <c r="U32" s="189">
        <v>25.03</v>
      </c>
      <c r="V32" s="190"/>
      <c r="W32" s="176"/>
      <c r="X32" s="177">
        <v>50.03</v>
      </c>
      <c r="Y32" s="178"/>
      <c r="Z32" s="176"/>
      <c r="AA32" s="184">
        <v>50.03</v>
      </c>
      <c r="AB32" s="178"/>
      <c r="AC32" s="179"/>
      <c r="AD32" s="256">
        <v>75.4</v>
      </c>
      <c r="AE32" s="180"/>
      <c r="AF32" s="239"/>
      <c r="AG32" s="258">
        <v>75.4</v>
      </c>
      <c r="AH32" s="240"/>
      <c r="AI32" s="51"/>
      <c r="AJ32" s="52"/>
      <c r="AK32" s="53"/>
      <c r="AL32" s="51"/>
      <c r="AM32" s="52"/>
      <c r="AN32" s="53"/>
      <c r="AO32" s="51"/>
      <c r="AP32" s="52"/>
      <c r="AQ32" s="53"/>
    </row>
    <row r="33" spans="1:43" s="26" customFormat="1" ht="19.5" customHeight="1">
      <c r="A33" s="68">
        <v>8</v>
      </c>
      <c r="B33" s="96" t="s">
        <v>94</v>
      </c>
      <c r="C33" s="71" t="s">
        <v>94</v>
      </c>
      <c r="D33" s="77" t="s">
        <v>2</v>
      </c>
      <c r="E33" s="77" t="s">
        <v>2</v>
      </c>
      <c r="F33" s="78" t="s">
        <v>13</v>
      </c>
      <c r="G33" s="39">
        <v>70000000</v>
      </c>
      <c r="H33" s="45"/>
      <c r="I33" s="98">
        <v>30</v>
      </c>
      <c r="J33" s="47"/>
      <c r="K33" s="141"/>
      <c r="L33" s="142">
        <v>60</v>
      </c>
      <c r="M33" s="143"/>
      <c r="N33" s="141"/>
      <c r="O33" s="142">
        <v>100</v>
      </c>
      <c r="P33" s="143"/>
      <c r="Q33" s="167"/>
      <c r="R33" s="168">
        <v>100</v>
      </c>
      <c r="S33" s="169"/>
      <c r="T33" s="218"/>
      <c r="U33" s="168">
        <v>100</v>
      </c>
      <c r="V33" s="220"/>
      <c r="W33" s="181"/>
      <c r="X33" s="168">
        <v>100</v>
      </c>
      <c r="Y33" s="183"/>
      <c r="Z33" s="181"/>
      <c r="AA33" s="168">
        <v>100</v>
      </c>
      <c r="AB33" s="183"/>
      <c r="AC33" s="167"/>
      <c r="AD33" s="168">
        <v>100</v>
      </c>
      <c r="AE33" s="169"/>
      <c r="AF33" s="241"/>
      <c r="AG33" s="248">
        <v>100</v>
      </c>
      <c r="AH33" s="243"/>
      <c r="AI33" s="45"/>
      <c r="AJ33" s="98">
        <v>100</v>
      </c>
      <c r="AK33" s="47"/>
      <c r="AL33" s="45"/>
      <c r="AM33" s="98">
        <v>100</v>
      </c>
      <c r="AN33" s="47"/>
      <c r="AO33" s="45"/>
      <c r="AP33" s="98">
        <v>100</v>
      </c>
      <c r="AQ33" s="47"/>
    </row>
    <row r="34" spans="1:43" s="26" customFormat="1" ht="19.5" customHeight="1">
      <c r="A34" s="73"/>
      <c r="B34" s="270" t="s">
        <v>101</v>
      </c>
      <c r="C34" s="271"/>
      <c r="D34" s="271"/>
      <c r="E34" s="271"/>
      <c r="F34" s="272"/>
      <c r="G34" s="40"/>
      <c r="H34" s="99">
        <v>0</v>
      </c>
      <c r="I34" s="49"/>
      <c r="J34" s="100">
        <v>0</v>
      </c>
      <c r="K34" s="144">
        <v>0</v>
      </c>
      <c r="L34" s="145"/>
      <c r="M34" s="146">
        <v>0</v>
      </c>
      <c r="N34" s="144">
        <v>0</v>
      </c>
      <c r="O34" s="145"/>
      <c r="P34" s="146">
        <v>0</v>
      </c>
      <c r="Q34" s="173">
        <v>0</v>
      </c>
      <c r="R34" s="174"/>
      <c r="S34" s="175">
        <v>0</v>
      </c>
      <c r="T34" s="185">
        <v>87.5</v>
      </c>
      <c r="U34" s="186"/>
      <c r="V34" s="187">
        <v>87.5</v>
      </c>
      <c r="W34" s="185">
        <v>87.5</v>
      </c>
      <c r="X34" s="186"/>
      <c r="Y34" s="187">
        <v>87.5</v>
      </c>
      <c r="Z34" s="170">
        <v>87.5</v>
      </c>
      <c r="AA34" s="171"/>
      <c r="AB34" s="172">
        <v>87.5</v>
      </c>
      <c r="AC34" s="173">
        <v>87.5</v>
      </c>
      <c r="AD34" s="174"/>
      <c r="AE34" s="175">
        <v>87.5</v>
      </c>
      <c r="AF34" s="236">
        <v>40</v>
      </c>
      <c r="AG34" s="237"/>
      <c r="AH34" s="238">
        <v>34.13</v>
      </c>
      <c r="AI34" s="99"/>
      <c r="AJ34" s="49"/>
      <c r="AK34" s="100"/>
      <c r="AL34" s="99"/>
      <c r="AM34" s="49"/>
      <c r="AN34" s="100"/>
      <c r="AO34" s="99"/>
      <c r="AP34" s="49"/>
      <c r="AQ34" s="100"/>
    </row>
    <row r="35" spans="1:43" s="26" customFormat="1" ht="19.5" customHeight="1">
      <c r="A35" s="76"/>
      <c r="B35" s="267"/>
      <c r="C35" s="268"/>
      <c r="D35" s="268"/>
      <c r="E35" s="268"/>
      <c r="F35" s="269"/>
      <c r="G35" s="41"/>
      <c r="H35" s="51"/>
      <c r="I35" s="101">
        <v>0</v>
      </c>
      <c r="J35" s="53"/>
      <c r="K35" s="147"/>
      <c r="L35" s="148">
        <v>0</v>
      </c>
      <c r="M35" s="149"/>
      <c r="N35" s="147"/>
      <c r="O35" s="148">
        <v>0</v>
      </c>
      <c r="P35" s="149"/>
      <c r="Q35" s="179"/>
      <c r="R35" s="191">
        <v>0</v>
      </c>
      <c r="S35" s="180"/>
      <c r="T35" s="188"/>
      <c r="U35" s="189">
        <v>87.5</v>
      </c>
      <c r="V35" s="190"/>
      <c r="W35" s="188"/>
      <c r="X35" s="189">
        <v>87.5</v>
      </c>
      <c r="Y35" s="190"/>
      <c r="Z35" s="176"/>
      <c r="AA35" s="177">
        <v>87.5</v>
      </c>
      <c r="AB35" s="178"/>
      <c r="AC35" s="179"/>
      <c r="AD35" s="256">
        <v>87.5</v>
      </c>
      <c r="AE35" s="180"/>
      <c r="AF35" s="239"/>
      <c r="AG35" s="258">
        <v>34.13</v>
      </c>
      <c r="AH35" s="240"/>
      <c r="AI35" s="51"/>
      <c r="AJ35" s="101"/>
      <c r="AK35" s="53"/>
      <c r="AL35" s="51"/>
      <c r="AM35" s="101"/>
      <c r="AN35" s="53"/>
      <c r="AO35" s="51"/>
      <c r="AP35" s="101"/>
      <c r="AQ35" s="53"/>
    </row>
    <row r="36" spans="1:43" s="26" customFormat="1" ht="19.5" customHeight="1">
      <c r="A36" s="68">
        <v>9</v>
      </c>
      <c r="B36" s="96" t="s">
        <v>94</v>
      </c>
      <c r="C36" s="71" t="s">
        <v>94</v>
      </c>
      <c r="D36" s="77" t="s">
        <v>2</v>
      </c>
      <c r="E36" s="77" t="s">
        <v>2</v>
      </c>
      <c r="F36" s="78" t="s">
        <v>15</v>
      </c>
      <c r="G36" s="39">
        <v>15000000</v>
      </c>
      <c r="H36" s="45"/>
      <c r="I36" s="98">
        <v>20</v>
      </c>
      <c r="J36" s="47"/>
      <c r="K36" s="141"/>
      <c r="L36" s="142">
        <v>40</v>
      </c>
      <c r="M36" s="143"/>
      <c r="N36" s="141"/>
      <c r="O36" s="142">
        <v>60</v>
      </c>
      <c r="P36" s="143"/>
      <c r="Q36" s="167"/>
      <c r="R36" s="168">
        <v>65</v>
      </c>
      <c r="S36" s="169"/>
      <c r="T36" s="218"/>
      <c r="U36" s="198">
        <v>70</v>
      </c>
      <c r="V36" s="220"/>
      <c r="W36" s="181"/>
      <c r="X36" s="182">
        <v>73</v>
      </c>
      <c r="Y36" s="183"/>
      <c r="Z36" s="181"/>
      <c r="AA36" s="182">
        <v>85</v>
      </c>
      <c r="AB36" s="183"/>
      <c r="AC36" s="167"/>
      <c r="AD36" s="168">
        <v>90</v>
      </c>
      <c r="AE36" s="169"/>
      <c r="AF36" s="241"/>
      <c r="AG36" s="248">
        <v>100</v>
      </c>
      <c r="AH36" s="243"/>
      <c r="AI36" s="45"/>
      <c r="AJ36" s="98">
        <v>100</v>
      </c>
      <c r="AK36" s="47"/>
      <c r="AL36" s="45"/>
      <c r="AM36" s="98">
        <v>100</v>
      </c>
      <c r="AN36" s="47"/>
      <c r="AO36" s="45"/>
      <c r="AP36" s="98">
        <v>100</v>
      </c>
      <c r="AQ36" s="47"/>
    </row>
    <row r="37" spans="1:43" s="26" customFormat="1" ht="19.5" customHeight="1">
      <c r="A37" s="73"/>
      <c r="B37" s="270" t="s">
        <v>16</v>
      </c>
      <c r="C37" s="271"/>
      <c r="D37" s="271"/>
      <c r="E37" s="271"/>
      <c r="F37" s="272"/>
      <c r="G37" s="40"/>
      <c r="H37" s="99">
        <v>0</v>
      </c>
      <c r="I37" s="49"/>
      <c r="J37" s="100">
        <v>0</v>
      </c>
      <c r="K37" s="144">
        <v>0</v>
      </c>
      <c r="L37" s="145"/>
      <c r="M37" s="146">
        <v>0</v>
      </c>
      <c r="N37" s="144">
        <v>0</v>
      </c>
      <c r="O37" s="145"/>
      <c r="P37" s="146">
        <v>0</v>
      </c>
      <c r="Q37" s="173">
        <v>50</v>
      </c>
      <c r="R37" s="174"/>
      <c r="S37" s="175" t="s">
        <v>185</v>
      </c>
      <c r="T37" s="185">
        <v>65</v>
      </c>
      <c r="U37" s="186"/>
      <c r="V37" s="187">
        <v>61.94</v>
      </c>
      <c r="W37" s="170">
        <v>98</v>
      </c>
      <c r="X37" s="171"/>
      <c r="Y37" s="172">
        <v>98</v>
      </c>
      <c r="Z37" s="170">
        <v>96</v>
      </c>
      <c r="AA37" s="171"/>
      <c r="AB37" s="172">
        <v>96</v>
      </c>
      <c r="AC37" s="173">
        <v>96</v>
      </c>
      <c r="AD37" s="174"/>
      <c r="AE37" s="175">
        <v>96</v>
      </c>
      <c r="AF37" s="236">
        <v>57.6</v>
      </c>
      <c r="AG37" s="237"/>
      <c r="AH37" s="258">
        <v>57.6</v>
      </c>
      <c r="AI37" s="99"/>
      <c r="AJ37" s="49"/>
      <c r="AK37" s="100"/>
      <c r="AL37" s="99"/>
      <c r="AM37" s="49"/>
      <c r="AN37" s="100"/>
      <c r="AO37" s="99"/>
      <c r="AP37" s="49"/>
      <c r="AQ37" s="100"/>
    </row>
    <row r="38" spans="1:43" s="26" customFormat="1" ht="19.5" customHeight="1">
      <c r="A38" s="76"/>
      <c r="B38" s="267"/>
      <c r="C38" s="268"/>
      <c r="D38" s="268"/>
      <c r="E38" s="268"/>
      <c r="F38" s="269"/>
      <c r="G38" s="41"/>
      <c r="H38" s="51"/>
      <c r="I38" s="101">
        <v>0</v>
      </c>
      <c r="J38" s="53"/>
      <c r="K38" s="147"/>
      <c r="L38" s="148">
        <v>0</v>
      </c>
      <c r="M38" s="149"/>
      <c r="N38" s="147"/>
      <c r="O38" s="148">
        <v>0</v>
      </c>
      <c r="P38" s="149"/>
      <c r="Q38" s="179"/>
      <c r="R38" s="175" t="s">
        <v>185</v>
      </c>
      <c r="S38" s="180"/>
      <c r="T38" s="188"/>
      <c r="U38" s="189">
        <v>61.94</v>
      </c>
      <c r="V38" s="190"/>
      <c r="W38" s="176"/>
      <c r="X38" s="177">
        <v>98</v>
      </c>
      <c r="Y38" s="178"/>
      <c r="Z38" s="176"/>
      <c r="AA38" s="184">
        <v>96</v>
      </c>
      <c r="AB38" s="178"/>
      <c r="AC38" s="179"/>
      <c r="AD38" s="256">
        <v>96</v>
      </c>
      <c r="AE38" s="180"/>
      <c r="AF38" s="239"/>
      <c r="AG38" s="258">
        <v>57.6</v>
      </c>
      <c r="AH38" s="240"/>
      <c r="AI38" s="51"/>
      <c r="AJ38" s="101"/>
      <c r="AK38" s="53"/>
      <c r="AL38" s="51"/>
      <c r="AM38" s="101"/>
      <c r="AN38" s="53"/>
      <c r="AO38" s="51"/>
      <c r="AP38" s="101"/>
      <c r="AQ38" s="53"/>
    </row>
    <row r="39" spans="1:43" s="26" customFormat="1" ht="19.5" customHeight="1">
      <c r="A39" s="68">
        <v>10</v>
      </c>
      <c r="B39" s="96" t="s">
        <v>94</v>
      </c>
      <c r="C39" s="71" t="s">
        <v>94</v>
      </c>
      <c r="D39" s="74" t="s">
        <v>2</v>
      </c>
      <c r="E39" s="74" t="s">
        <v>2</v>
      </c>
      <c r="F39" s="75" t="s">
        <v>17</v>
      </c>
      <c r="G39" s="36">
        <v>116095750</v>
      </c>
      <c r="H39" s="45"/>
      <c r="I39" s="92">
        <v>8</v>
      </c>
      <c r="J39" s="47"/>
      <c r="K39" s="141"/>
      <c r="L39" s="142">
        <v>16</v>
      </c>
      <c r="M39" s="143"/>
      <c r="N39" s="141"/>
      <c r="O39" s="142">
        <v>25</v>
      </c>
      <c r="P39" s="143"/>
      <c r="Q39" s="167"/>
      <c r="R39" s="168">
        <v>33</v>
      </c>
      <c r="S39" s="169"/>
      <c r="T39" s="218"/>
      <c r="U39" s="198">
        <v>41</v>
      </c>
      <c r="V39" s="220"/>
      <c r="W39" s="181"/>
      <c r="X39" s="182">
        <v>50</v>
      </c>
      <c r="Y39" s="183"/>
      <c r="Z39" s="181"/>
      <c r="AA39" s="182">
        <v>58</v>
      </c>
      <c r="AB39" s="183"/>
      <c r="AC39" s="167"/>
      <c r="AD39" s="168">
        <v>66</v>
      </c>
      <c r="AE39" s="169"/>
      <c r="AF39" s="241"/>
      <c r="AG39" s="247">
        <v>75</v>
      </c>
      <c r="AH39" s="243"/>
      <c r="AI39" s="45"/>
      <c r="AJ39" s="92">
        <v>83</v>
      </c>
      <c r="AK39" s="47"/>
      <c r="AL39" s="45"/>
      <c r="AM39" s="92">
        <v>91</v>
      </c>
      <c r="AN39" s="47"/>
      <c r="AO39" s="45"/>
      <c r="AP39" s="92">
        <v>100</v>
      </c>
      <c r="AQ39" s="47"/>
    </row>
    <row r="40" spans="1:43" s="26" customFormat="1" ht="19.5" customHeight="1">
      <c r="A40" s="73"/>
      <c r="B40" s="274" t="s">
        <v>18</v>
      </c>
      <c r="C40" s="275"/>
      <c r="D40" s="275"/>
      <c r="E40" s="275"/>
      <c r="F40" s="276"/>
      <c r="G40" s="40"/>
      <c r="H40" s="48">
        <v>5</v>
      </c>
      <c r="I40" s="49"/>
      <c r="J40" s="50">
        <v>0</v>
      </c>
      <c r="K40" s="144">
        <v>5</v>
      </c>
      <c r="L40" s="145"/>
      <c r="M40" s="146">
        <v>0</v>
      </c>
      <c r="N40" s="144" t="s">
        <v>156</v>
      </c>
      <c r="O40" s="145"/>
      <c r="P40" s="144" t="s">
        <v>156</v>
      </c>
      <c r="Q40" s="173">
        <v>20</v>
      </c>
      <c r="R40" s="174"/>
      <c r="S40" s="175" t="s">
        <v>186</v>
      </c>
      <c r="T40" s="185">
        <v>22</v>
      </c>
      <c r="U40" s="186"/>
      <c r="V40" s="187">
        <v>20.6</v>
      </c>
      <c r="W40" s="170">
        <v>28.8</v>
      </c>
      <c r="X40" s="171"/>
      <c r="Y40" s="172">
        <v>28.8</v>
      </c>
      <c r="Z40" s="170">
        <v>28.8</v>
      </c>
      <c r="AA40" s="171"/>
      <c r="AB40" s="172">
        <v>28.8</v>
      </c>
      <c r="AC40" s="170">
        <v>40</v>
      </c>
      <c r="AD40" s="174"/>
      <c r="AE40" s="172">
        <v>28.8</v>
      </c>
      <c r="AF40" s="236">
        <v>45</v>
      </c>
      <c r="AG40" s="237"/>
      <c r="AH40" s="238">
        <v>39.5</v>
      </c>
      <c r="AI40" s="48"/>
      <c r="AJ40" s="49"/>
      <c r="AK40" s="50"/>
      <c r="AL40" s="48"/>
      <c r="AM40" s="49"/>
      <c r="AN40" s="50"/>
      <c r="AO40" s="48"/>
      <c r="AP40" s="49"/>
      <c r="AQ40" s="50"/>
    </row>
    <row r="41" spans="1:43" s="26" customFormat="1" ht="19.5" customHeight="1">
      <c r="A41" s="76"/>
      <c r="B41" s="277"/>
      <c r="C41" s="278"/>
      <c r="D41" s="278"/>
      <c r="E41" s="278"/>
      <c r="F41" s="279"/>
      <c r="G41" s="41"/>
      <c r="H41" s="51"/>
      <c r="I41" s="52">
        <v>0</v>
      </c>
      <c r="J41" s="53"/>
      <c r="K41" s="147"/>
      <c r="L41" s="148">
        <v>0</v>
      </c>
      <c r="M41" s="149"/>
      <c r="N41" s="147"/>
      <c r="O41" s="148"/>
      <c r="P41" s="149"/>
      <c r="Q41" s="179"/>
      <c r="R41" s="175" t="s">
        <v>186</v>
      </c>
      <c r="S41" s="180"/>
      <c r="T41" s="188"/>
      <c r="U41" s="189">
        <v>20.6</v>
      </c>
      <c r="V41" s="190"/>
      <c r="W41" s="176"/>
      <c r="X41" s="177">
        <v>28.8</v>
      </c>
      <c r="Y41" s="178"/>
      <c r="Z41" s="176"/>
      <c r="AA41" s="184">
        <v>28.8</v>
      </c>
      <c r="AB41" s="178"/>
      <c r="AC41" s="179"/>
      <c r="AD41" s="177">
        <v>28.8</v>
      </c>
      <c r="AE41" s="180"/>
      <c r="AF41" s="239"/>
      <c r="AG41" s="258">
        <v>39.5</v>
      </c>
      <c r="AH41" s="240"/>
      <c r="AI41" s="51"/>
      <c r="AJ41" s="52"/>
      <c r="AK41" s="53"/>
      <c r="AL41" s="51"/>
      <c r="AM41" s="52"/>
      <c r="AN41" s="53"/>
      <c r="AO41" s="51"/>
      <c r="AP41" s="52"/>
      <c r="AQ41" s="53"/>
    </row>
    <row r="42" spans="1:43" s="26" customFormat="1" ht="19.5" customHeight="1">
      <c r="A42" s="73">
        <v>11</v>
      </c>
      <c r="B42" s="69">
        <v>2.05</v>
      </c>
      <c r="C42" s="116">
        <v>2.05</v>
      </c>
      <c r="D42" s="117" t="s">
        <v>2</v>
      </c>
      <c r="E42" s="117" t="s">
        <v>3</v>
      </c>
      <c r="F42" s="118" t="s">
        <v>19</v>
      </c>
      <c r="G42" s="39">
        <v>11000000</v>
      </c>
      <c r="H42" s="45"/>
      <c r="I42" s="92">
        <v>5</v>
      </c>
      <c r="J42" s="47"/>
      <c r="K42" s="141"/>
      <c r="L42" s="142">
        <v>7</v>
      </c>
      <c r="M42" s="143"/>
      <c r="N42" s="141"/>
      <c r="O42" s="142">
        <v>10</v>
      </c>
      <c r="P42" s="143"/>
      <c r="Q42" s="167"/>
      <c r="R42" s="168">
        <v>25</v>
      </c>
      <c r="S42" s="169"/>
      <c r="T42" s="218"/>
      <c r="U42" s="198">
        <v>45</v>
      </c>
      <c r="V42" s="220"/>
      <c r="W42" s="181"/>
      <c r="X42" s="182">
        <v>65</v>
      </c>
      <c r="Y42" s="183"/>
      <c r="Z42" s="181"/>
      <c r="AA42" s="182">
        <v>80</v>
      </c>
      <c r="AB42" s="183"/>
      <c r="AC42" s="167"/>
      <c r="AD42" s="168">
        <v>90</v>
      </c>
      <c r="AE42" s="169"/>
      <c r="AF42" s="241"/>
      <c r="AG42" s="247">
        <v>100</v>
      </c>
      <c r="AH42" s="243"/>
      <c r="AI42" s="45"/>
      <c r="AJ42" s="92">
        <v>100</v>
      </c>
      <c r="AK42" s="47"/>
      <c r="AL42" s="45"/>
      <c r="AM42" s="92">
        <v>100</v>
      </c>
      <c r="AN42" s="47"/>
      <c r="AO42" s="45"/>
      <c r="AP42" s="92">
        <v>100</v>
      </c>
      <c r="AQ42" s="47"/>
    </row>
    <row r="43" spans="1:43" s="26" customFormat="1" ht="19.5" customHeight="1">
      <c r="A43" s="73"/>
      <c r="B43" s="270" t="s">
        <v>102</v>
      </c>
      <c r="C43" s="271"/>
      <c r="D43" s="271"/>
      <c r="E43" s="271"/>
      <c r="F43" s="272"/>
      <c r="G43" s="40"/>
      <c r="H43" s="111">
        <v>3</v>
      </c>
      <c r="I43" s="49"/>
      <c r="J43" s="112">
        <v>0</v>
      </c>
      <c r="K43" s="144">
        <v>3</v>
      </c>
      <c r="L43" s="145"/>
      <c r="M43" s="146">
        <v>0</v>
      </c>
      <c r="N43" s="144">
        <v>3</v>
      </c>
      <c r="O43" s="145"/>
      <c r="P43" s="146">
        <v>0</v>
      </c>
      <c r="Q43" s="173">
        <v>3</v>
      </c>
      <c r="R43" s="174"/>
      <c r="S43" s="175" t="s">
        <v>187</v>
      </c>
      <c r="T43" s="185">
        <v>3</v>
      </c>
      <c r="U43" s="186"/>
      <c r="V43" s="187">
        <v>1.6</v>
      </c>
      <c r="W43" s="170">
        <v>3.77</v>
      </c>
      <c r="X43" s="171"/>
      <c r="Y43" s="172">
        <v>3.77</v>
      </c>
      <c r="Z43" s="170" t="s">
        <v>213</v>
      </c>
      <c r="AA43" s="171"/>
      <c r="AB43" s="172">
        <v>3.77</v>
      </c>
      <c r="AC43" s="173">
        <v>100</v>
      </c>
      <c r="AD43" s="174"/>
      <c r="AE43" s="175">
        <v>100</v>
      </c>
      <c r="AF43" s="236">
        <v>31.93</v>
      </c>
      <c r="AG43" s="237"/>
      <c r="AH43" s="258">
        <v>31.93</v>
      </c>
      <c r="AI43" s="48"/>
      <c r="AJ43" s="49"/>
      <c r="AK43" s="50"/>
      <c r="AL43" s="48"/>
      <c r="AM43" s="49"/>
      <c r="AN43" s="50"/>
      <c r="AO43" s="48"/>
      <c r="AP43" s="49"/>
      <c r="AQ43" s="50"/>
    </row>
    <row r="44" spans="1:43" s="26" customFormat="1" ht="19.5" customHeight="1">
      <c r="A44" s="73"/>
      <c r="B44" s="267"/>
      <c r="C44" s="268"/>
      <c r="D44" s="268"/>
      <c r="E44" s="268"/>
      <c r="F44" s="269"/>
      <c r="G44" s="41"/>
      <c r="H44" s="51"/>
      <c r="I44" s="113">
        <v>0</v>
      </c>
      <c r="J44" s="53"/>
      <c r="K44" s="147"/>
      <c r="L44" s="148">
        <v>0</v>
      </c>
      <c r="M44" s="149"/>
      <c r="N44" s="147"/>
      <c r="O44" s="148">
        <v>0</v>
      </c>
      <c r="P44" s="149"/>
      <c r="Q44" s="179"/>
      <c r="R44" s="191" t="s">
        <v>187</v>
      </c>
      <c r="S44" s="180"/>
      <c r="T44" s="188"/>
      <c r="U44" s="189">
        <v>1.6</v>
      </c>
      <c r="V44" s="190"/>
      <c r="W44" s="176"/>
      <c r="X44" s="177">
        <v>3.77</v>
      </c>
      <c r="Y44" s="178"/>
      <c r="Z44" s="176"/>
      <c r="AA44" s="184">
        <v>3.77</v>
      </c>
      <c r="AB44" s="178"/>
      <c r="AC44" s="179"/>
      <c r="AD44" s="256">
        <v>100</v>
      </c>
      <c r="AE44" s="180"/>
      <c r="AF44" s="239"/>
      <c r="AG44" s="258">
        <v>31.93</v>
      </c>
      <c r="AH44" s="240"/>
      <c r="AI44" s="51"/>
      <c r="AJ44" s="52"/>
      <c r="AK44" s="53"/>
      <c r="AL44" s="51"/>
      <c r="AM44" s="52"/>
      <c r="AN44" s="53"/>
      <c r="AO44" s="51"/>
      <c r="AP44" s="52"/>
      <c r="AQ44" s="53"/>
    </row>
    <row r="45" spans="1:43" s="26" customFormat="1" ht="19.5" customHeight="1">
      <c r="A45" s="73">
        <v>12</v>
      </c>
      <c r="B45" s="69">
        <v>2.05</v>
      </c>
      <c r="C45" s="116">
        <v>2.05</v>
      </c>
      <c r="D45" s="119" t="s">
        <v>2</v>
      </c>
      <c r="E45" s="119" t="s">
        <v>5</v>
      </c>
      <c r="F45" s="120" t="s">
        <v>2</v>
      </c>
      <c r="G45" s="36">
        <v>15025000</v>
      </c>
      <c r="H45" s="45"/>
      <c r="I45" s="92">
        <v>5</v>
      </c>
      <c r="J45" s="47"/>
      <c r="K45" s="141"/>
      <c r="L45" s="142">
        <v>8</v>
      </c>
      <c r="M45" s="143"/>
      <c r="N45" s="141"/>
      <c r="O45" s="142">
        <v>10</v>
      </c>
      <c r="P45" s="143"/>
      <c r="Q45" s="167"/>
      <c r="R45" s="168">
        <v>33</v>
      </c>
      <c r="S45" s="169"/>
      <c r="T45" s="218"/>
      <c r="U45" s="198">
        <v>60</v>
      </c>
      <c r="V45" s="220"/>
      <c r="W45" s="181"/>
      <c r="X45" s="182">
        <v>80</v>
      </c>
      <c r="Y45" s="183"/>
      <c r="Z45" s="181"/>
      <c r="AA45" s="182">
        <v>85</v>
      </c>
      <c r="AB45" s="183"/>
      <c r="AC45" s="167"/>
      <c r="AD45" s="168">
        <v>90</v>
      </c>
      <c r="AE45" s="169"/>
      <c r="AF45" s="241"/>
      <c r="AG45" s="247">
        <v>100</v>
      </c>
      <c r="AH45" s="243"/>
      <c r="AI45" s="45"/>
      <c r="AJ45" s="92">
        <v>100</v>
      </c>
      <c r="AK45" s="47"/>
      <c r="AL45" s="45"/>
      <c r="AM45" s="92">
        <v>100</v>
      </c>
      <c r="AN45" s="47"/>
      <c r="AO45" s="45"/>
      <c r="AP45" s="92">
        <v>100</v>
      </c>
      <c r="AQ45" s="47"/>
    </row>
    <row r="46" spans="1:43" s="26" customFormat="1" ht="19.5" customHeight="1">
      <c r="A46" s="73"/>
      <c r="B46" s="270" t="s">
        <v>103</v>
      </c>
      <c r="C46" s="271"/>
      <c r="D46" s="271"/>
      <c r="E46" s="271"/>
      <c r="F46" s="272"/>
      <c r="G46" s="40"/>
      <c r="H46" s="111">
        <v>5</v>
      </c>
      <c r="I46" s="49"/>
      <c r="J46" s="112">
        <v>0</v>
      </c>
      <c r="K46" s="144">
        <v>5</v>
      </c>
      <c r="L46" s="145"/>
      <c r="M46" s="146">
        <v>0</v>
      </c>
      <c r="N46" s="144">
        <v>5</v>
      </c>
      <c r="O46" s="145"/>
      <c r="P46" s="144">
        <v>5</v>
      </c>
      <c r="Q46" s="173">
        <v>5</v>
      </c>
      <c r="R46" s="174"/>
      <c r="S46" s="175">
        <v>5</v>
      </c>
      <c r="T46" s="185">
        <v>15</v>
      </c>
      <c r="U46" s="186"/>
      <c r="V46" s="187">
        <v>12.2</v>
      </c>
      <c r="W46" s="170">
        <v>20.31</v>
      </c>
      <c r="X46" s="171"/>
      <c r="Y46" s="172">
        <v>20.31</v>
      </c>
      <c r="Z46" s="170">
        <v>20.31</v>
      </c>
      <c r="AA46" s="171"/>
      <c r="AB46" s="172">
        <v>20.31</v>
      </c>
      <c r="AC46" s="173">
        <v>33.57</v>
      </c>
      <c r="AD46" s="174"/>
      <c r="AE46" s="175">
        <v>33.57</v>
      </c>
      <c r="AF46" s="236">
        <v>33.57</v>
      </c>
      <c r="AG46" s="237"/>
      <c r="AH46" s="258">
        <v>33.57</v>
      </c>
      <c r="AI46" s="48"/>
      <c r="AJ46" s="49"/>
      <c r="AK46" s="50"/>
      <c r="AL46" s="48"/>
      <c r="AM46" s="49"/>
      <c r="AN46" s="50"/>
      <c r="AO46" s="48"/>
      <c r="AP46" s="49"/>
      <c r="AQ46" s="50"/>
    </row>
    <row r="47" spans="1:43" s="26" customFormat="1" ht="19.5" customHeight="1">
      <c r="A47" s="73"/>
      <c r="B47" s="267"/>
      <c r="C47" s="268"/>
      <c r="D47" s="268"/>
      <c r="E47" s="268"/>
      <c r="F47" s="269"/>
      <c r="G47" s="41"/>
      <c r="H47" s="51"/>
      <c r="I47" s="113">
        <v>0</v>
      </c>
      <c r="J47" s="53"/>
      <c r="K47" s="147"/>
      <c r="L47" s="148">
        <v>0</v>
      </c>
      <c r="M47" s="149"/>
      <c r="N47" s="147"/>
      <c r="O47" s="144">
        <v>5</v>
      </c>
      <c r="P47" s="149"/>
      <c r="Q47" s="179"/>
      <c r="R47" s="191">
        <v>5</v>
      </c>
      <c r="S47" s="180"/>
      <c r="T47" s="188"/>
      <c r="U47" s="189">
        <v>12.2</v>
      </c>
      <c r="V47" s="190"/>
      <c r="W47" s="176"/>
      <c r="X47" s="177">
        <v>20.31</v>
      </c>
      <c r="Y47" s="178"/>
      <c r="Z47" s="176"/>
      <c r="AA47" s="177">
        <v>20.31</v>
      </c>
      <c r="AB47" s="178"/>
      <c r="AC47" s="179"/>
      <c r="AD47" s="256">
        <v>33.57</v>
      </c>
      <c r="AE47" s="180"/>
      <c r="AF47" s="239"/>
      <c r="AG47" s="258">
        <v>33.57</v>
      </c>
      <c r="AH47" s="240"/>
      <c r="AI47" s="51"/>
      <c r="AJ47" s="52"/>
      <c r="AK47" s="53"/>
      <c r="AL47" s="51"/>
      <c r="AM47" s="52"/>
      <c r="AN47" s="53"/>
      <c r="AO47" s="51"/>
      <c r="AP47" s="52"/>
      <c r="AQ47" s="53"/>
    </row>
    <row r="48" spans="1:43" s="26" customFormat="1" ht="19.5" customHeight="1">
      <c r="A48" s="68">
        <v>13</v>
      </c>
      <c r="B48" s="69">
        <v>2.05</v>
      </c>
      <c r="C48" s="116">
        <v>2.05</v>
      </c>
      <c r="D48" s="119" t="s">
        <v>2</v>
      </c>
      <c r="E48" s="119" t="s">
        <v>5</v>
      </c>
      <c r="F48" s="120" t="s">
        <v>1</v>
      </c>
      <c r="G48" s="36">
        <v>0</v>
      </c>
      <c r="H48" s="45"/>
      <c r="I48" s="92">
        <v>10</v>
      </c>
      <c r="J48" s="47"/>
      <c r="K48" s="141"/>
      <c r="L48" s="142">
        <v>30</v>
      </c>
      <c r="M48" s="143"/>
      <c r="N48" s="141"/>
      <c r="O48" s="142">
        <v>55</v>
      </c>
      <c r="P48" s="143"/>
      <c r="Q48" s="167"/>
      <c r="R48" s="168">
        <v>65</v>
      </c>
      <c r="S48" s="169"/>
      <c r="T48" s="218"/>
      <c r="U48" s="198">
        <v>70</v>
      </c>
      <c r="V48" s="220"/>
      <c r="W48" s="181"/>
      <c r="X48" s="182">
        <v>80</v>
      </c>
      <c r="Y48" s="183"/>
      <c r="Z48" s="181"/>
      <c r="AA48" s="182">
        <v>85</v>
      </c>
      <c r="AB48" s="183"/>
      <c r="AC48" s="167"/>
      <c r="AD48" s="168">
        <v>90</v>
      </c>
      <c r="AE48" s="169"/>
      <c r="AF48" s="241"/>
      <c r="AG48" s="247">
        <v>100</v>
      </c>
      <c r="AH48" s="243"/>
      <c r="AI48" s="45"/>
      <c r="AJ48" s="46">
        <v>100</v>
      </c>
      <c r="AK48" s="47"/>
      <c r="AL48" s="45"/>
      <c r="AM48" s="46">
        <v>100</v>
      </c>
      <c r="AN48" s="47"/>
      <c r="AO48" s="45"/>
      <c r="AP48" s="46">
        <v>100</v>
      </c>
      <c r="AQ48" s="47"/>
    </row>
    <row r="49" spans="1:43" s="26" customFormat="1" ht="19.5" customHeight="1">
      <c r="A49" s="73"/>
      <c r="B49" s="270" t="s">
        <v>105</v>
      </c>
      <c r="C49" s="271"/>
      <c r="D49" s="271"/>
      <c r="E49" s="271"/>
      <c r="F49" s="272"/>
      <c r="G49" s="40"/>
      <c r="H49" s="111">
        <v>0</v>
      </c>
      <c r="I49" s="49"/>
      <c r="J49" s="112">
        <v>0</v>
      </c>
      <c r="K49" s="144">
        <v>0</v>
      </c>
      <c r="L49" s="145"/>
      <c r="M49" s="146">
        <v>0</v>
      </c>
      <c r="N49" s="144">
        <v>0</v>
      </c>
      <c r="O49" s="145"/>
      <c r="P49" s="146">
        <v>0</v>
      </c>
      <c r="Q49" s="173">
        <v>0</v>
      </c>
      <c r="R49" s="174"/>
      <c r="S49" s="175">
        <v>0</v>
      </c>
      <c r="T49" s="173">
        <v>0</v>
      </c>
      <c r="U49" s="174"/>
      <c r="V49" s="175">
        <v>0</v>
      </c>
      <c r="W49" s="173">
        <v>0</v>
      </c>
      <c r="X49" s="174"/>
      <c r="Y49" s="175">
        <v>0</v>
      </c>
      <c r="Z49" s="173">
        <v>0</v>
      </c>
      <c r="AA49" s="174"/>
      <c r="AB49" s="175">
        <v>0</v>
      </c>
      <c r="AC49" s="173">
        <v>0</v>
      </c>
      <c r="AD49" s="174"/>
      <c r="AE49" s="175">
        <v>0</v>
      </c>
      <c r="AF49" s="173">
        <v>0</v>
      </c>
      <c r="AG49" s="174"/>
      <c r="AH49" s="175">
        <v>0</v>
      </c>
      <c r="AI49" s="48"/>
      <c r="AJ49" s="49"/>
      <c r="AK49" s="50"/>
      <c r="AL49" s="48"/>
      <c r="AM49" s="49"/>
      <c r="AN49" s="50"/>
      <c r="AO49" s="48"/>
      <c r="AP49" s="49"/>
      <c r="AQ49" s="50"/>
    </row>
    <row r="50" spans="1:43" s="26" customFormat="1" ht="19.5" customHeight="1">
      <c r="A50" s="76"/>
      <c r="B50" s="267"/>
      <c r="C50" s="268"/>
      <c r="D50" s="268"/>
      <c r="E50" s="268"/>
      <c r="F50" s="269"/>
      <c r="G50" s="41"/>
      <c r="H50" s="51"/>
      <c r="I50" s="113">
        <v>0</v>
      </c>
      <c r="J50" s="53"/>
      <c r="K50" s="147"/>
      <c r="L50" s="148">
        <v>0</v>
      </c>
      <c r="M50" s="149"/>
      <c r="N50" s="147"/>
      <c r="O50" s="148">
        <v>0</v>
      </c>
      <c r="P50" s="149"/>
      <c r="Q50" s="179"/>
      <c r="R50" s="191">
        <v>0</v>
      </c>
      <c r="S50" s="180"/>
      <c r="T50" s="179"/>
      <c r="U50" s="191">
        <v>0</v>
      </c>
      <c r="V50" s="180"/>
      <c r="W50" s="179"/>
      <c r="X50" s="191">
        <v>0</v>
      </c>
      <c r="Y50" s="180"/>
      <c r="Z50" s="179"/>
      <c r="AA50" s="191">
        <v>0</v>
      </c>
      <c r="AB50" s="180"/>
      <c r="AC50" s="179"/>
      <c r="AD50" s="191">
        <v>0</v>
      </c>
      <c r="AE50" s="180"/>
      <c r="AF50" s="179"/>
      <c r="AG50" s="191">
        <v>0</v>
      </c>
      <c r="AH50" s="180"/>
      <c r="AI50" s="51"/>
      <c r="AJ50" s="52"/>
      <c r="AK50" s="53"/>
      <c r="AL50" s="51"/>
      <c r="AM50" s="52"/>
      <c r="AN50" s="53"/>
      <c r="AO50" s="51"/>
      <c r="AP50" s="52"/>
      <c r="AQ50" s="53"/>
    </row>
    <row r="51" spans="1:43" s="26" customFormat="1" ht="19.5" customHeight="1">
      <c r="A51" s="68">
        <v>14</v>
      </c>
      <c r="B51" s="69">
        <v>2.05</v>
      </c>
      <c r="C51" s="116">
        <v>2.05</v>
      </c>
      <c r="D51" s="119" t="s">
        <v>2</v>
      </c>
      <c r="E51" s="119" t="s">
        <v>5</v>
      </c>
      <c r="F51" s="120" t="s">
        <v>12</v>
      </c>
      <c r="G51" s="36">
        <v>72650000</v>
      </c>
      <c r="H51" s="45"/>
      <c r="I51" s="102">
        <v>8</v>
      </c>
      <c r="J51" s="47"/>
      <c r="K51" s="141"/>
      <c r="L51" s="142">
        <v>16</v>
      </c>
      <c r="M51" s="143"/>
      <c r="N51" s="141"/>
      <c r="O51" s="142">
        <v>25</v>
      </c>
      <c r="P51" s="143"/>
      <c r="Q51" s="167"/>
      <c r="R51" s="168">
        <v>33</v>
      </c>
      <c r="S51" s="169"/>
      <c r="T51" s="218"/>
      <c r="U51" s="219">
        <v>41</v>
      </c>
      <c r="V51" s="220"/>
      <c r="W51" s="181"/>
      <c r="X51" s="182">
        <v>50</v>
      </c>
      <c r="Y51" s="183"/>
      <c r="Z51" s="181"/>
      <c r="AA51" s="182">
        <v>58</v>
      </c>
      <c r="AB51" s="183"/>
      <c r="AC51" s="167"/>
      <c r="AD51" s="168">
        <v>66</v>
      </c>
      <c r="AE51" s="169"/>
      <c r="AF51" s="241"/>
      <c r="AG51" s="247">
        <v>75</v>
      </c>
      <c r="AH51" s="243"/>
      <c r="AI51" s="45"/>
      <c r="AJ51" s="115">
        <v>83</v>
      </c>
      <c r="AK51" s="47"/>
      <c r="AL51" s="45"/>
      <c r="AM51" s="115">
        <v>91</v>
      </c>
      <c r="AN51" s="47"/>
      <c r="AO51" s="45"/>
      <c r="AP51" s="115">
        <v>100</v>
      </c>
      <c r="AQ51" s="47"/>
    </row>
    <row r="52" spans="1:43" s="26" customFormat="1" ht="19.5" customHeight="1">
      <c r="A52" s="73"/>
      <c r="B52" s="270" t="s">
        <v>22</v>
      </c>
      <c r="C52" s="271"/>
      <c r="D52" s="271"/>
      <c r="E52" s="271"/>
      <c r="F52" s="272"/>
      <c r="G52" s="40"/>
      <c r="H52" s="111">
        <v>4</v>
      </c>
      <c r="I52" s="49"/>
      <c r="J52" s="112">
        <v>0</v>
      </c>
      <c r="K52" s="144">
        <v>10</v>
      </c>
      <c r="L52" s="145"/>
      <c r="M52" s="146" t="s">
        <v>141</v>
      </c>
      <c r="N52" s="144" t="s">
        <v>157</v>
      </c>
      <c r="O52" s="145"/>
      <c r="P52" s="146" t="s">
        <v>158</v>
      </c>
      <c r="Q52" s="173" t="s">
        <v>188</v>
      </c>
      <c r="R52" s="174"/>
      <c r="S52" s="175" t="s">
        <v>188</v>
      </c>
      <c r="T52" s="185">
        <v>41.74</v>
      </c>
      <c r="U52" s="186"/>
      <c r="V52" s="187">
        <v>41.74</v>
      </c>
      <c r="W52" s="170" t="s">
        <v>212</v>
      </c>
      <c r="X52" s="171"/>
      <c r="Y52" s="172" t="s">
        <v>212</v>
      </c>
      <c r="Z52" s="170">
        <v>76.88</v>
      </c>
      <c r="AA52" s="171"/>
      <c r="AB52" s="172">
        <v>76.88</v>
      </c>
      <c r="AC52" s="173">
        <v>87.68</v>
      </c>
      <c r="AD52" s="174"/>
      <c r="AE52" s="175">
        <v>87.68</v>
      </c>
      <c r="AF52" s="236">
        <v>58.55</v>
      </c>
      <c r="AG52" s="237"/>
      <c r="AH52" s="258">
        <v>58.55</v>
      </c>
      <c r="AI52" s="103"/>
      <c r="AJ52" s="49"/>
      <c r="AK52" s="104"/>
      <c r="AL52" s="103"/>
      <c r="AM52" s="49"/>
      <c r="AN52" s="104"/>
      <c r="AO52" s="103"/>
      <c r="AP52" s="49"/>
      <c r="AQ52" s="104"/>
    </row>
    <row r="53" spans="1:43" s="26" customFormat="1" ht="19.5" customHeight="1">
      <c r="A53" s="76"/>
      <c r="B53" s="267"/>
      <c r="C53" s="268"/>
      <c r="D53" s="268"/>
      <c r="E53" s="268"/>
      <c r="F53" s="269"/>
      <c r="G53" s="41"/>
      <c r="H53" s="51"/>
      <c r="I53" s="113">
        <v>0</v>
      </c>
      <c r="J53" s="53"/>
      <c r="K53" s="147"/>
      <c r="L53" s="146" t="s">
        <v>141</v>
      </c>
      <c r="M53" s="149"/>
      <c r="N53" s="147"/>
      <c r="O53" s="261" t="s">
        <v>158</v>
      </c>
      <c r="P53" s="149"/>
      <c r="Q53" s="179"/>
      <c r="R53" s="191" t="s">
        <v>188</v>
      </c>
      <c r="S53" s="180"/>
      <c r="T53" s="188"/>
      <c r="U53" s="189">
        <v>41.74</v>
      </c>
      <c r="V53" s="190"/>
      <c r="W53" s="176"/>
      <c r="X53" s="177" t="s">
        <v>212</v>
      </c>
      <c r="Y53" s="178"/>
      <c r="Z53" s="176"/>
      <c r="AA53" s="184">
        <v>76.88</v>
      </c>
      <c r="AB53" s="178"/>
      <c r="AC53" s="179"/>
      <c r="AD53" s="256">
        <v>87.68</v>
      </c>
      <c r="AE53" s="180"/>
      <c r="AF53" s="239"/>
      <c r="AG53" s="258">
        <v>58.55</v>
      </c>
      <c r="AH53" s="240"/>
      <c r="AI53" s="51"/>
      <c r="AJ53" s="105"/>
      <c r="AK53" s="53"/>
      <c r="AL53" s="51"/>
      <c r="AM53" s="105"/>
      <c r="AN53" s="53"/>
      <c r="AO53" s="51"/>
      <c r="AP53" s="105"/>
      <c r="AQ53" s="53"/>
    </row>
    <row r="54" spans="1:43" s="26" customFormat="1" ht="19.5" customHeight="1">
      <c r="A54" s="68">
        <v>15</v>
      </c>
      <c r="B54" s="69">
        <v>2.05</v>
      </c>
      <c r="C54" s="116">
        <v>2.05</v>
      </c>
      <c r="D54" s="119" t="s">
        <v>2</v>
      </c>
      <c r="E54" s="119" t="s">
        <v>5</v>
      </c>
      <c r="F54" s="120" t="s">
        <v>28</v>
      </c>
      <c r="G54" s="36">
        <v>0</v>
      </c>
      <c r="H54" s="45"/>
      <c r="I54" s="102">
        <v>0</v>
      </c>
      <c r="J54" s="47"/>
      <c r="K54" s="141"/>
      <c r="L54" s="142">
        <v>0</v>
      </c>
      <c r="M54" s="143"/>
      <c r="N54" s="141"/>
      <c r="O54" s="142">
        <v>0</v>
      </c>
      <c r="P54" s="143"/>
      <c r="Q54" s="167"/>
      <c r="R54" s="168">
        <v>0</v>
      </c>
      <c r="S54" s="169"/>
      <c r="T54" s="218"/>
      <c r="U54" s="219">
        <v>0</v>
      </c>
      <c r="V54" s="220"/>
      <c r="W54" s="181"/>
      <c r="X54" s="182">
        <v>0</v>
      </c>
      <c r="Y54" s="183"/>
      <c r="Z54" s="181"/>
      <c r="AA54" s="182">
        <v>30</v>
      </c>
      <c r="AB54" s="183"/>
      <c r="AC54" s="167"/>
      <c r="AD54" s="168">
        <v>60</v>
      </c>
      <c r="AE54" s="169"/>
      <c r="AF54" s="241"/>
      <c r="AG54" s="247">
        <v>90</v>
      </c>
      <c r="AH54" s="243"/>
      <c r="AI54" s="45"/>
      <c r="AJ54" s="102">
        <v>93</v>
      </c>
      <c r="AK54" s="47"/>
      <c r="AL54" s="45"/>
      <c r="AM54" s="102">
        <v>95</v>
      </c>
      <c r="AN54" s="47"/>
      <c r="AO54" s="45"/>
      <c r="AP54" s="102">
        <v>100</v>
      </c>
      <c r="AQ54" s="47"/>
    </row>
    <row r="55" spans="1:43" s="26" customFormat="1" ht="19.5" customHeight="1">
      <c r="A55" s="73"/>
      <c r="B55" s="270" t="s">
        <v>108</v>
      </c>
      <c r="C55" s="271"/>
      <c r="D55" s="271"/>
      <c r="E55" s="271"/>
      <c r="F55" s="272"/>
      <c r="G55" s="40"/>
      <c r="H55" s="111">
        <v>0</v>
      </c>
      <c r="I55" s="49"/>
      <c r="J55" s="112">
        <v>0</v>
      </c>
      <c r="K55" s="144">
        <v>0</v>
      </c>
      <c r="L55" s="145"/>
      <c r="M55" s="146">
        <v>0</v>
      </c>
      <c r="N55" s="144">
        <v>0</v>
      </c>
      <c r="O55" s="145"/>
      <c r="P55" s="146">
        <v>0</v>
      </c>
      <c r="Q55" s="173">
        <v>0</v>
      </c>
      <c r="R55" s="174"/>
      <c r="S55" s="175">
        <v>0</v>
      </c>
      <c r="T55" s="173">
        <v>0</v>
      </c>
      <c r="U55" s="174"/>
      <c r="V55" s="175">
        <v>0</v>
      </c>
      <c r="W55" s="173">
        <v>0</v>
      </c>
      <c r="X55" s="174"/>
      <c r="Y55" s="175">
        <v>0</v>
      </c>
      <c r="Z55" s="173">
        <v>0</v>
      </c>
      <c r="AA55" s="174"/>
      <c r="AB55" s="175">
        <v>0</v>
      </c>
      <c r="AC55" s="173">
        <v>0</v>
      </c>
      <c r="AD55" s="174"/>
      <c r="AE55" s="175">
        <v>0</v>
      </c>
      <c r="AF55" s="173">
        <v>0</v>
      </c>
      <c r="AG55" s="174"/>
      <c r="AH55" s="175">
        <v>0</v>
      </c>
      <c r="AI55" s="103"/>
      <c r="AJ55" s="49"/>
      <c r="AK55" s="104"/>
      <c r="AL55" s="103"/>
      <c r="AM55" s="49"/>
      <c r="AN55" s="104"/>
      <c r="AO55" s="103"/>
      <c r="AP55" s="49"/>
      <c r="AQ55" s="104"/>
    </row>
    <row r="56" spans="1:43" s="26" customFormat="1" ht="19.5" customHeight="1">
      <c r="A56" s="76"/>
      <c r="B56" s="267"/>
      <c r="C56" s="268"/>
      <c r="D56" s="268"/>
      <c r="E56" s="268"/>
      <c r="F56" s="269"/>
      <c r="G56" s="41"/>
      <c r="H56" s="51"/>
      <c r="I56" s="113">
        <v>0</v>
      </c>
      <c r="J56" s="53"/>
      <c r="K56" s="147"/>
      <c r="L56" s="148">
        <v>0</v>
      </c>
      <c r="M56" s="149"/>
      <c r="N56" s="147"/>
      <c r="O56" s="148">
        <v>0</v>
      </c>
      <c r="P56" s="149"/>
      <c r="Q56" s="179"/>
      <c r="R56" s="191">
        <v>0</v>
      </c>
      <c r="S56" s="180"/>
      <c r="T56" s="179"/>
      <c r="U56" s="191">
        <v>0</v>
      </c>
      <c r="V56" s="180"/>
      <c r="W56" s="179"/>
      <c r="X56" s="191">
        <v>0</v>
      </c>
      <c r="Y56" s="180"/>
      <c r="Z56" s="179"/>
      <c r="AA56" s="191">
        <v>0</v>
      </c>
      <c r="AB56" s="180"/>
      <c r="AC56" s="179"/>
      <c r="AD56" s="191">
        <v>0</v>
      </c>
      <c r="AE56" s="180"/>
      <c r="AF56" s="179"/>
      <c r="AG56" s="191">
        <v>0</v>
      </c>
      <c r="AH56" s="180"/>
      <c r="AI56" s="51"/>
      <c r="AJ56" s="105"/>
      <c r="AK56" s="53"/>
      <c r="AL56" s="51"/>
      <c r="AM56" s="105"/>
      <c r="AN56" s="53"/>
      <c r="AO56" s="51"/>
      <c r="AP56" s="105"/>
      <c r="AQ56" s="53"/>
    </row>
    <row r="57" spans="1:43" s="26" customFormat="1" ht="19.5" customHeight="1">
      <c r="A57" s="68">
        <v>16</v>
      </c>
      <c r="B57" s="69">
        <v>2.05</v>
      </c>
      <c r="C57" s="116">
        <v>2.05</v>
      </c>
      <c r="D57" s="117" t="s">
        <v>2</v>
      </c>
      <c r="E57" s="117" t="s">
        <v>24</v>
      </c>
      <c r="F57" s="118" t="s">
        <v>98</v>
      </c>
      <c r="G57" s="39">
        <v>47500000</v>
      </c>
      <c r="H57" s="45"/>
      <c r="I57" s="102">
        <v>8</v>
      </c>
      <c r="J57" s="47"/>
      <c r="K57" s="141"/>
      <c r="L57" s="142">
        <v>15</v>
      </c>
      <c r="M57" s="143"/>
      <c r="N57" s="141"/>
      <c r="O57" s="142">
        <v>20</v>
      </c>
      <c r="P57" s="143"/>
      <c r="Q57" s="167"/>
      <c r="R57" s="168">
        <v>40</v>
      </c>
      <c r="S57" s="169"/>
      <c r="T57" s="218"/>
      <c r="U57" s="219">
        <v>50</v>
      </c>
      <c r="V57" s="220"/>
      <c r="W57" s="181"/>
      <c r="X57" s="182">
        <v>60</v>
      </c>
      <c r="Y57" s="183"/>
      <c r="Z57" s="181"/>
      <c r="AA57" s="182">
        <v>75</v>
      </c>
      <c r="AB57" s="183"/>
      <c r="AC57" s="167"/>
      <c r="AD57" s="168">
        <v>80</v>
      </c>
      <c r="AE57" s="169"/>
      <c r="AF57" s="241"/>
      <c r="AG57" s="247">
        <v>90</v>
      </c>
      <c r="AH57" s="243"/>
      <c r="AI57" s="45"/>
      <c r="AJ57" s="102">
        <v>93</v>
      </c>
      <c r="AK57" s="47"/>
      <c r="AL57" s="45"/>
      <c r="AM57" s="102">
        <v>95</v>
      </c>
      <c r="AN57" s="47"/>
      <c r="AO57" s="45"/>
      <c r="AP57" s="102">
        <v>100</v>
      </c>
      <c r="AQ57" s="47"/>
    </row>
    <row r="58" spans="1:43" s="26" customFormat="1" ht="19.5" customHeight="1">
      <c r="A58" s="73"/>
      <c r="B58" s="270" t="s">
        <v>109</v>
      </c>
      <c r="C58" s="271"/>
      <c r="D58" s="271"/>
      <c r="E58" s="271"/>
      <c r="F58" s="272"/>
      <c r="G58" s="40"/>
      <c r="H58" s="103" t="s">
        <v>142</v>
      </c>
      <c r="I58" s="49"/>
      <c r="J58" s="128">
        <v>0</v>
      </c>
      <c r="K58" s="144" t="s">
        <v>136</v>
      </c>
      <c r="L58" s="145"/>
      <c r="M58" s="144" t="s">
        <v>136</v>
      </c>
      <c r="N58" s="144" t="s">
        <v>159</v>
      </c>
      <c r="O58" s="145"/>
      <c r="P58" s="146" t="s">
        <v>160</v>
      </c>
      <c r="Q58" s="173" t="s">
        <v>189</v>
      </c>
      <c r="R58" s="174"/>
      <c r="S58" s="175" t="s">
        <v>189</v>
      </c>
      <c r="T58" s="185">
        <v>17.44</v>
      </c>
      <c r="U58" s="186"/>
      <c r="V58" s="187">
        <v>17.44</v>
      </c>
      <c r="W58" s="170">
        <v>51.57</v>
      </c>
      <c r="X58" s="171"/>
      <c r="Y58" s="172">
        <v>51.57</v>
      </c>
      <c r="Z58" s="170">
        <v>54.73</v>
      </c>
      <c r="AA58" s="171"/>
      <c r="AB58" s="172">
        <v>54.73</v>
      </c>
      <c r="AC58" s="173">
        <v>56.81</v>
      </c>
      <c r="AD58" s="174"/>
      <c r="AE58" s="175">
        <v>56.81</v>
      </c>
      <c r="AF58" s="236">
        <v>73.33</v>
      </c>
      <c r="AG58" s="237"/>
      <c r="AH58" s="258">
        <v>73.33</v>
      </c>
      <c r="AI58" s="103"/>
      <c r="AJ58" s="49"/>
      <c r="AK58" s="104"/>
      <c r="AL58" s="103"/>
      <c r="AM58" s="49"/>
      <c r="AN58" s="104"/>
      <c r="AO58" s="103"/>
      <c r="AP58" s="49"/>
      <c r="AQ58" s="104"/>
    </row>
    <row r="59" spans="1:43" s="26" customFormat="1" ht="19.5" customHeight="1">
      <c r="A59" s="76"/>
      <c r="B59" s="267"/>
      <c r="C59" s="268"/>
      <c r="D59" s="268"/>
      <c r="E59" s="268"/>
      <c r="F59" s="269"/>
      <c r="G59" s="41"/>
      <c r="H59" s="51"/>
      <c r="I59" s="129">
        <v>0</v>
      </c>
      <c r="J59" s="53"/>
      <c r="K59" s="147"/>
      <c r="L59" s="144" t="s">
        <v>136</v>
      </c>
      <c r="M59" s="149"/>
      <c r="N59" s="147"/>
      <c r="O59" s="261" t="s">
        <v>160</v>
      </c>
      <c r="P59" s="149"/>
      <c r="Q59" s="179"/>
      <c r="R59" s="191" t="s">
        <v>189</v>
      </c>
      <c r="S59" s="180"/>
      <c r="T59" s="188"/>
      <c r="U59" s="189">
        <v>17.44</v>
      </c>
      <c r="V59" s="190"/>
      <c r="W59" s="176"/>
      <c r="X59" s="177">
        <v>51.57</v>
      </c>
      <c r="Y59" s="178"/>
      <c r="Z59" s="176"/>
      <c r="AA59" s="177">
        <v>54.73</v>
      </c>
      <c r="AB59" s="178"/>
      <c r="AC59" s="179"/>
      <c r="AD59" s="256">
        <v>56.81</v>
      </c>
      <c r="AE59" s="180"/>
      <c r="AF59" s="239"/>
      <c r="AG59" s="258">
        <v>73.33</v>
      </c>
      <c r="AH59" s="240"/>
      <c r="AI59" s="51"/>
      <c r="AJ59" s="105"/>
      <c r="AK59" s="53"/>
      <c r="AL59" s="51"/>
      <c r="AM59" s="105"/>
      <c r="AN59" s="53"/>
      <c r="AO59" s="51"/>
      <c r="AP59" s="105"/>
      <c r="AQ59" s="53"/>
    </row>
    <row r="60" spans="1:43" s="26" customFormat="1" ht="19.5" customHeight="1">
      <c r="A60" s="68">
        <v>17</v>
      </c>
      <c r="B60" s="69">
        <v>2.05</v>
      </c>
      <c r="C60" s="116">
        <v>2.05</v>
      </c>
      <c r="D60" s="117" t="s">
        <v>2</v>
      </c>
      <c r="E60" s="117" t="s">
        <v>24</v>
      </c>
      <c r="F60" s="118" t="s">
        <v>110</v>
      </c>
      <c r="G60" s="39">
        <v>30000000</v>
      </c>
      <c r="H60" s="45"/>
      <c r="I60" s="92">
        <v>10</v>
      </c>
      <c r="J60" s="47"/>
      <c r="K60" s="141"/>
      <c r="L60" s="142">
        <v>20</v>
      </c>
      <c r="M60" s="143"/>
      <c r="N60" s="141"/>
      <c r="O60" s="142">
        <v>30</v>
      </c>
      <c r="P60" s="143"/>
      <c r="Q60" s="167"/>
      <c r="R60" s="168">
        <v>40</v>
      </c>
      <c r="S60" s="169"/>
      <c r="T60" s="218"/>
      <c r="U60" s="219">
        <v>50</v>
      </c>
      <c r="V60" s="220"/>
      <c r="W60" s="181"/>
      <c r="X60" s="182">
        <v>55</v>
      </c>
      <c r="Y60" s="183"/>
      <c r="Z60" s="181"/>
      <c r="AA60" s="182">
        <v>60</v>
      </c>
      <c r="AB60" s="183"/>
      <c r="AC60" s="167"/>
      <c r="AD60" s="168">
        <v>75</v>
      </c>
      <c r="AE60" s="169"/>
      <c r="AF60" s="241"/>
      <c r="AG60" s="247">
        <v>80</v>
      </c>
      <c r="AH60" s="243"/>
      <c r="AI60" s="45"/>
      <c r="AJ60" s="92">
        <v>90</v>
      </c>
      <c r="AK60" s="47"/>
      <c r="AL60" s="45"/>
      <c r="AM60" s="92">
        <v>95</v>
      </c>
      <c r="AN60" s="47"/>
      <c r="AO60" s="45"/>
      <c r="AP60" s="92">
        <v>100</v>
      </c>
      <c r="AQ60" s="47"/>
    </row>
    <row r="61" spans="1:43" s="26" customFormat="1" ht="19.5" customHeight="1">
      <c r="A61" s="73"/>
      <c r="B61" s="270" t="s">
        <v>111</v>
      </c>
      <c r="C61" s="271"/>
      <c r="D61" s="271"/>
      <c r="E61" s="271"/>
      <c r="F61" s="272"/>
      <c r="G61" s="40"/>
      <c r="H61" s="111">
        <v>4.7</v>
      </c>
      <c r="I61" s="49"/>
      <c r="J61" s="112">
        <v>0</v>
      </c>
      <c r="K61" s="144">
        <v>7</v>
      </c>
      <c r="L61" s="145"/>
      <c r="M61" s="146" t="s">
        <v>143</v>
      </c>
      <c r="N61" s="144">
        <v>36</v>
      </c>
      <c r="O61" s="145"/>
      <c r="P61" s="146" t="s">
        <v>161</v>
      </c>
      <c r="Q61" s="173">
        <v>45</v>
      </c>
      <c r="R61" s="174"/>
      <c r="S61" s="175" t="s">
        <v>190</v>
      </c>
      <c r="T61" s="185">
        <v>50</v>
      </c>
      <c r="U61" s="186"/>
      <c r="V61" s="187">
        <v>46.89</v>
      </c>
      <c r="W61" s="170">
        <v>59.6</v>
      </c>
      <c r="X61" s="171"/>
      <c r="Y61" s="172">
        <v>59.6</v>
      </c>
      <c r="Z61" s="170">
        <v>59.6</v>
      </c>
      <c r="AA61" s="171"/>
      <c r="AB61" s="172">
        <v>59.6</v>
      </c>
      <c r="AC61" s="173">
        <v>66.77</v>
      </c>
      <c r="AD61" s="174"/>
      <c r="AE61" s="175">
        <v>66.77</v>
      </c>
      <c r="AF61" s="236">
        <v>85.37</v>
      </c>
      <c r="AG61" s="237"/>
      <c r="AH61" s="258">
        <v>85.37</v>
      </c>
      <c r="AI61" s="48"/>
      <c r="AJ61" s="49"/>
      <c r="AK61" s="50"/>
      <c r="AL61" s="48"/>
      <c r="AM61" s="49"/>
      <c r="AN61" s="50"/>
      <c r="AO61" s="48"/>
      <c r="AP61" s="49"/>
      <c r="AQ61" s="50"/>
    </row>
    <row r="62" spans="1:43" s="26" customFormat="1" ht="19.5" customHeight="1">
      <c r="A62" s="76"/>
      <c r="B62" s="267"/>
      <c r="C62" s="268"/>
      <c r="D62" s="268"/>
      <c r="E62" s="268"/>
      <c r="F62" s="269"/>
      <c r="G62" s="41"/>
      <c r="H62" s="51"/>
      <c r="I62" s="113">
        <v>0</v>
      </c>
      <c r="J62" s="53"/>
      <c r="K62" s="147"/>
      <c r="L62" s="148" t="s">
        <v>143</v>
      </c>
      <c r="M62" s="149"/>
      <c r="N62" s="147"/>
      <c r="O62" s="148"/>
      <c r="P62" s="149"/>
      <c r="Q62" s="179"/>
      <c r="R62" s="191" t="s">
        <v>190</v>
      </c>
      <c r="S62" s="180"/>
      <c r="T62" s="188"/>
      <c r="U62" s="189">
        <v>46.89</v>
      </c>
      <c r="V62" s="190"/>
      <c r="W62" s="176"/>
      <c r="X62" s="177">
        <v>59.6</v>
      </c>
      <c r="Y62" s="178"/>
      <c r="Z62" s="176"/>
      <c r="AA62" s="177">
        <v>59.6</v>
      </c>
      <c r="AB62" s="178"/>
      <c r="AC62" s="179"/>
      <c r="AD62" s="256">
        <v>66.77</v>
      </c>
      <c r="AE62" s="180"/>
      <c r="AF62" s="239"/>
      <c r="AG62" s="258">
        <v>85.37</v>
      </c>
      <c r="AH62" s="240"/>
      <c r="AI62" s="51"/>
      <c r="AJ62" s="52"/>
      <c r="AK62" s="53"/>
      <c r="AL62" s="51"/>
      <c r="AM62" s="52"/>
      <c r="AN62" s="53"/>
      <c r="AO62" s="51"/>
      <c r="AP62" s="52"/>
      <c r="AQ62" s="53"/>
    </row>
    <row r="63" spans="1:43" s="26" customFormat="1" ht="19.5" customHeight="1">
      <c r="A63" s="73">
        <v>18</v>
      </c>
      <c r="B63" s="69">
        <v>2.05</v>
      </c>
      <c r="C63" s="116">
        <v>2.05</v>
      </c>
      <c r="D63" s="117" t="s">
        <v>2</v>
      </c>
      <c r="E63" s="117" t="s">
        <v>24</v>
      </c>
      <c r="F63" s="118" t="s">
        <v>112</v>
      </c>
      <c r="G63" s="39">
        <v>417800000</v>
      </c>
      <c r="H63" s="45"/>
      <c r="I63" s="46">
        <v>10</v>
      </c>
      <c r="J63" s="47"/>
      <c r="K63" s="141"/>
      <c r="L63" s="142">
        <v>20</v>
      </c>
      <c r="M63" s="143"/>
      <c r="N63" s="141"/>
      <c r="O63" s="142">
        <v>30</v>
      </c>
      <c r="P63" s="143"/>
      <c r="Q63" s="167"/>
      <c r="R63" s="168">
        <v>30</v>
      </c>
      <c r="S63" s="169"/>
      <c r="T63" s="218"/>
      <c r="U63" s="219">
        <v>30</v>
      </c>
      <c r="V63" s="220"/>
      <c r="W63" s="181"/>
      <c r="X63" s="182">
        <v>30</v>
      </c>
      <c r="Y63" s="183"/>
      <c r="Z63" s="181"/>
      <c r="AA63" s="182">
        <v>45</v>
      </c>
      <c r="AB63" s="183"/>
      <c r="AC63" s="167"/>
      <c r="AD63" s="168">
        <v>60</v>
      </c>
      <c r="AE63" s="169"/>
      <c r="AF63" s="241"/>
      <c r="AG63" s="247">
        <v>75</v>
      </c>
      <c r="AH63" s="243"/>
      <c r="AI63" s="45"/>
      <c r="AJ63" s="46">
        <v>80</v>
      </c>
      <c r="AK63" s="47"/>
      <c r="AL63" s="45"/>
      <c r="AM63" s="46">
        <v>90</v>
      </c>
      <c r="AN63" s="47"/>
      <c r="AO63" s="45"/>
      <c r="AP63" s="46">
        <v>100</v>
      </c>
      <c r="AQ63" s="47"/>
    </row>
    <row r="64" spans="1:43" s="26" customFormat="1" ht="19.5" customHeight="1">
      <c r="A64" s="73"/>
      <c r="B64" s="270" t="s">
        <v>113</v>
      </c>
      <c r="C64" s="271"/>
      <c r="D64" s="271"/>
      <c r="E64" s="271"/>
      <c r="F64" s="272"/>
      <c r="G64" s="40"/>
      <c r="H64" s="111">
        <v>0</v>
      </c>
      <c r="I64" s="49"/>
      <c r="J64" s="112">
        <v>0</v>
      </c>
      <c r="K64" s="144">
        <v>0</v>
      </c>
      <c r="L64" s="145"/>
      <c r="M64" s="146">
        <v>0</v>
      </c>
      <c r="N64" s="144" t="s">
        <v>162</v>
      </c>
      <c r="O64" s="145"/>
      <c r="P64" s="146" t="s">
        <v>163</v>
      </c>
      <c r="Q64" s="173" t="s">
        <v>191</v>
      </c>
      <c r="R64" s="174"/>
      <c r="S64" s="175" t="s">
        <v>191</v>
      </c>
      <c r="T64" s="185">
        <v>34.77</v>
      </c>
      <c r="U64" s="186"/>
      <c r="V64" s="187">
        <v>34.77</v>
      </c>
      <c r="W64" s="170">
        <v>34.96</v>
      </c>
      <c r="X64" s="171"/>
      <c r="Y64" s="172">
        <v>34.96</v>
      </c>
      <c r="Z64" s="170">
        <v>34.96</v>
      </c>
      <c r="AA64" s="171"/>
      <c r="AB64" s="172">
        <v>34.96</v>
      </c>
      <c r="AC64" s="170">
        <v>34.96</v>
      </c>
      <c r="AD64" s="171"/>
      <c r="AE64" s="172">
        <v>34.96</v>
      </c>
      <c r="AF64" s="236">
        <v>31.46</v>
      </c>
      <c r="AG64" s="237"/>
      <c r="AH64" s="258">
        <v>31.46</v>
      </c>
      <c r="AI64" s="48"/>
      <c r="AJ64" s="49"/>
      <c r="AK64" s="50"/>
      <c r="AL64" s="48"/>
      <c r="AM64" s="49"/>
      <c r="AN64" s="50"/>
      <c r="AO64" s="48"/>
      <c r="AP64" s="49"/>
      <c r="AQ64" s="50"/>
    </row>
    <row r="65" spans="1:43" s="26" customFormat="1" ht="19.5" customHeight="1">
      <c r="A65" s="73"/>
      <c r="B65" s="267"/>
      <c r="C65" s="268"/>
      <c r="D65" s="268"/>
      <c r="E65" s="268"/>
      <c r="F65" s="269"/>
      <c r="G65" s="41"/>
      <c r="H65" s="51"/>
      <c r="I65" s="113">
        <v>0</v>
      </c>
      <c r="J65" s="53"/>
      <c r="K65" s="147"/>
      <c r="L65" s="148">
        <v>0</v>
      </c>
      <c r="M65" s="149"/>
      <c r="N65" s="147"/>
      <c r="O65" s="261" t="s">
        <v>163</v>
      </c>
      <c r="P65" s="149"/>
      <c r="Q65" s="179"/>
      <c r="R65" s="256" t="s">
        <v>191</v>
      </c>
      <c r="S65" s="180"/>
      <c r="T65" s="188"/>
      <c r="U65" s="189">
        <v>34.77</v>
      </c>
      <c r="V65" s="190"/>
      <c r="W65" s="176"/>
      <c r="X65" s="177">
        <v>34.96</v>
      </c>
      <c r="Y65" s="178"/>
      <c r="Z65" s="176"/>
      <c r="AA65" s="177">
        <v>34.96</v>
      </c>
      <c r="AB65" s="178"/>
      <c r="AC65" s="176"/>
      <c r="AD65" s="177">
        <v>34.96</v>
      </c>
      <c r="AE65" s="178"/>
      <c r="AF65" s="239"/>
      <c r="AG65" s="258">
        <v>31.46</v>
      </c>
      <c r="AH65" s="240"/>
      <c r="AI65" s="51"/>
      <c r="AJ65" s="52"/>
      <c r="AK65" s="53"/>
      <c r="AL65" s="51"/>
      <c r="AM65" s="52"/>
      <c r="AN65" s="53"/>
      <c r="AO65" s="51"/>
      <c r="AP65" s="52"/>
      <c r="AQ65" s="53"/>
    </row>
    <row r="66" spans="1:43" s="26" customFormat="1" ht="19.5" customHeight="1">
      <c r="A66" s="68">
        <v>19</v>
      </c>
      <c r="B66" s="69">
        <v>2.05</v>
      </c>
      <c r="C66" s="116">
        <v>2.05</v>
      </c>
      <c r="D66" s="117" t="s">
        <v>2</v>
      </c>
      <c r="E66" s="117" t="s">
        <v>24</v>
      </c>
      <c r="F66" s="118" t="s">
        <v>114</v>
      </c>
      <c r="G66" s="39">
        <v>345462500</v>
      </c>
      <c r="H66" s="45"/>
      <c r="I66" s="122">
        <v>20</v>
      </c>
      <c r="J66" s="123"/>
      <c r="K66" s="150"/>
      <c r="L66" s="151">
        <v>30</v>
      </c>
      <c r="M66" s="152"/>
      <c r="N66" s="150"/>
      <c r="O66" s="151">
        <v>40</v>
      </c>
      <c r="P66" s="152"/>
      <c r="Q66" s="195"/>
      <c r="R66" s="196">
        <v>40</v>
      </c>
      <c r="S66" s="197"/>
      <c r="T66" s="221"/>
      <c r="U66" s="222">
        <v>40</v>
      </c>
      <c r="V66" s="223"/>
      <c r="W66" s="192"/>
      <c r="X66" s="193">
        <v>40</v>
      </c>
      <c r="Y66" s="194"/>
      <c r="Z66" s="192"/>
      <c r="AA66" s="193">
        <v>40</v>
      </c>
      <c r="AB66" s="194"/>
      <c r="AC66" s="195"/>
      <c r="AD66" s="196">
        <v>40</v>
      </c>
      <c r="AE66" s="197"/>
      <c r="AF66" s="244"/>
      <c r="AG66" s="249">
        <v>40</v>
      </c>
      <c r="AH66" s="245"/>
      <c r="AI66" s="124"/>
      <c r="AJ66" s="122">
        <v>60</v>
      </c>
      <c r="AK66" s="123"/>
      <c r="AL66" s="124"/>
      <c r="AM66" s="122">
        <v>80</v>
      </c>
      <c r="AN66" s="123"/>
      <c r="AO66" s="124"/>
      <c r="AP66" s="122">
        <v>100</v>
      </c>
      <c r="AQ66" s="123"/>
    </row>
    <row r="67" spans="1:43" s="26" customFormat="1" ht="19.5" customHeight="1">
      <c r="A67" s="73"/>
      <c r="B67" s="270" t="s">
        <v>115</v>
      </c>
      <c r="C67" s="271"/>
      <c r="D67" s="271"/>
      <c r="E67" s="271"/>
      <c r="F67" s="272"/>
      <c r="G67" s="40"/>
      <c r="H67" s="111">
        <v>0</v>
      </c>
      <c r="I67" s="49"/>
      <c r="J67" s="112">
        <v>0</v>
      </c>
      <c r="K67" s="144">
        <v>3</v>
      </c>
      <c r="L67" s="145"/>
      <c r="M67" s="146">
        <v>0</v>
      </c>
      <c r="N67" s="144" t="s">
        <v>164</v>
      </c>
      <c r="O67" s="145"/>
      <c r="P67" s="146" t="s">
        <v>164</v>
      </c>
      <c r="Q67" s="173" t="s">
        <v>192</v>
      </c>
      <c r="R67" s="174"/>
      <c r="S67" s="175" t="s">
        <v>192</v>
      </c>
      <c r="T67" s="185">
        <v>41.25</v>
      </c>
      <c r="U67" s="186"/>
      <c r="V67" s="187">
        <v>41.25</v>
      </c>
      <c r="W67" s="170">
        <v>42.08</v>
      </c>
      <c r="X67" s="171"/>
      <c r="Y67" s="172">
        <v>42.08</v>
      </c>
      <c r="Z67" s="170">
        <v>42.08</v>
      </c>
      <c r="AA67" s="171"/>
      <c r="AB67" s="172">
        <v>42.08</v>
      </c>
      <c r="AC67" s="170">
        <v>42.08</v>
      </c>
      <c r="AD67" s="171"/>
      <c r="AE67" s="172">
        <v>42.08</v>
      </c>
      <c r="AF67" s="236">
        <v>42.22</v>
      </c>
      <c r="AG67" s="237"/>
      <c r="AH67" s="258">
        <v>42.22</v>
      </c>
      <c r="AI67" s="48"/>
      <c r="AJ67" s="49"/>
      <c r="AK67" s="50"/>
      <c r="AL67" s="48"/>
      <c r="AM67" s="49"/>
      <c r="AN67" s="50"/>
      <c r="AO67" s="48"/>
      <c r="AP67" s="49"/>
      <c r="AQ67" s="50"/>
    </row>
    <row r="68" spans="1:43" s="26" customFormat="1" ht="19.5" customHeight="1">
      <c r="A68" s="76"/>
      <c r="B68" s="267"/>
      <c r="C68" s="268"/>
      <c r="D68" s="268"/>
      <c r="E68" s="268"/>
      <c r="F68" s="269"/>
      <c r="G68" s="41"/>
      <c r="H68" s="51"/>
      <c r="I68" s="113">
        <v>0</v>
      </c>
      <c r="J68" s="53"/>
      <c r="K68" s="147"/>
      <c r="L68" s="148">
        <v>0</v>
      </c>
      <c r="M68" s="149"/>
      <c r="N68" s="147"/>
      <c r="O68" s="261" t="s">
        <v>164</v>
      </c>
      <c r="P68" s="149"/>
      <c r="Q68" s="179"/>
      <c r="R68" s="191" t="s">
        <v>192</v>
      </c>
      <c r="S68" s="180"/>
      <c r="T68" s="188"/>
      <c r="U68" s="189">
        <v>41.25</v>
      </c>
      <c r="V68" s="190"/>
      <c r="W68" s="176"/>
      <c r="X68" s="184">
        <v>42.08</v>
      </c>
      <c r="Y68" s="178"/>
      <c r="Z68" s="176"/>
      <c r="AA68" s="184">
        <v>42.08</v>
      </c>
      <c r="AB68" s="178"/>
      <c r="AC68" s="176"/>
      <c r="AD68" s="184">
        <v>42.08</v>
      </c>
      <c r="AE68" s="178"/>
      <c r="AF68" s="239"/>
      <c r="AG68" s="258">
        <v>42.22</v>
      </c>
      <c r="AH68" s="240"/>
      <c r="AI68" s="51"/>
      <c r="AJ68" s="52"/>
      <c r="AK68" s="53"/>
      <c r="AL68" s="51"/>
      <c r="AM68" s="52"/>
      <c r="AN68" s="53"/>
      <c r="AO68" s="51"/>
      <c r="AP68" s="52"/>
      <c r="AQ68" s="53"/>
    </row>
    <row r="69" spans="1:43" s="26" customFormat="1" ht="19.5" customHeight="1">
      <c r="A69" s="73">
        <v>20</v>
      </c>
      <c r="B69" s="69">
        <v>2.05</v>
      </c>
      <c r="C69" s="116">
        <v>2.05</v>
      </c>
      <c r="D69" s="117" t="s">
        <v>2</v>
      </c>
      <c r="E69" s="117" t="s">
        <v>24</v>
      </c>
      <c r="F69" s="118" t="s">
        <v>116</v>
      </c>
      <c r="G69" s="39">
        <v>347650000</v>
      </c>
      <c r="H69" s="45"/>
      <c r="I69" s="92">
        <v>10</v>
      </c>
      <c r="J69" s="47"/>
      <c r="K69" s="141"/>
      <c r="L69" s="142">
        <v>15</v>
      </c>
      <c r="M69" s="143"/>
      <c r="N69" s="141"/>
      <c r="O69" s="142">
        <v>25</v>
      </c>
      <c r="P69" s="143"/>
      <c r="Q69" s="167"/>
      <c r="R69" s="168">
        <v>30</v>
      </c>
      <c r="S69" s="169"/>
      <c r="T69" s="218"/>
      <c r="U69" s="219">
        <v>40</v>
      </c>
      <c r="V69" s="220"/>
      <c r="W69" s="181"/>
      <c r="X69" s="182">
        <v>50</v>
      </c>
      <c r="Y69" s="183"/>
      <c r="Z69" s="181"/>
      <c r="AA69" s="182">
        <v>60</v>
      </c>
      <c r="AB69" s="183"/>
      <c r="AC69" s="167"/>
      <c r="AD69" s="168">
        <v>75</v>
      </c>
      <c r="AE69" s="169"/>
      <c r="AF69" s="241"/>
      <c r="AG69" s="247">
        <v>80</v>
      </c>
      <c r="AH69" s="243"/>
      <c r="AI69" s="45"/>
      <c r="AJ69" s="92">
        <v>90</v>
      </c>
      <c r="AK69" s="47"/>
      <c r="AL69" s="45"/>
      <c r="AM69" s="92">
        <v>95</v>
      </c>
      <c r="AN69" s="47"/>
      <c r="AO69" s="45"/>
      <c r="AP69" s="92">
        <v>100</v>
      </c>
      <c r="AQ69" s="47"/>
    </row>
    <row r="70" spans="1:43" s="26" customFormat="1" ht="19.5" customHeight="1">
      <c r="A70" s="73"/>
      <c r="B70" s="270" t="s">
        <v>117</v>
      </c>
      <c r="C70" s="271"/>
      <c r="D70" s="271"/>
      <c r="E70" s="271"/>
      <c r="F70" s="272"/>
      <c r="G70" s="40"/>
      <c r="H70" s="111">
        <v>0</v>
      </c>
      <c r="I70" s="49"/>
      <c r="J70" s="112">
        <v>0</v>
      </c>
      <c r="K70" s="144">
        <v>0</v>
      </c>
      <c r="L70" s="145"/>
      <c r="M70" s="146">
        <v>0</v>
      </c>
      <c r="N70" s="144">
        <v>0</v>
      </c>
      <c r="O70" s="145"/>
      <c r="P70" s="146">
        <v>0</v>
      </c>
      <c r="Q70" s="173">
        <v>3</v>
      </c>
      <c r="R70" s="174"/>
      <c r="S70" s="175" t="s">
        <v>193</v>
      </c>
      <c r="T70" s="185">
        <v>30</v>
      </c>
      <c r="U70" s="186"/>
      <c r="V70" s="187">
        <v>26.42</v>
      </c>
      <c r="W70" s="170">
        <v>30</v>
      </c>
      <c r="X70" s="171"/>
      <c r="Y70" s="172">
        <v>26.78</v>
      </c>
      <c r="Z70" s="170">
        <v>41.07</v>
      </c>
      <c r="AA70" s="171"/>
      <c r="AB70" s="172">
        <v>41.07</v>
      </c>
      <c r="AC70" s="170">
        <v>41.07</v>
      </c>
      <c r="AD70" s="171"/>
      <c r="AE70" s="172">
        <v>41.07</v>
      </c>
      <c r="AF70" s="236">
        <v>41.07</v>
      </c>
      <c r="AG70" s="237"/>
      <c r="AH70" s="258">
        <v>41.07</v>
      </c>
      <c r="AI70" s="48"/>
      <c r="AJ70" s="49"/>
      <c r="AK70" s="50"/>
      <c r="AL70" s="48"/>
      <c r="AM70" s="49"/>
      <c r="AN70" s="50"/>
      <c r="AO70" s="48"/>
      <c r="AP70" s="49"/>
      <c r="AQ70" s="50"/>
    </row>
    <row r="71" spans="1:43" s="26" customFormat="1" ht="19.5" customHeight="1">
      <c r="A71" s="73"/>
      <c r="B71" s="267"/>
      <c r="C71" s="268"/>
      <c r="D71" s="268"/>
      <c r="E71" s="268"/>
      <c r="F71" s="269"/>
      <c r="G71" s="41"/>
      <c r="H71" s="51"/>
      <c r="I71" s="113">
        <v>0</v>
      </c>
      <c r="J71" s="53"/>
      <c r="K71" s="147"/>
      <c r="L71" s="148">
        <v>0</v>
      </c>
      <c r="M71" s="149"/>
      <c r="N71" s="147"/>
      <c r="O71" s="148">
        <v>0</v>
      </c>
      <c r="P71" s="149"/>
      <c r="Q71" s="179"/>
      <c r="R71" s="191" t="s">
        <v>193</v>
      </c>
      <c r="S71" s="180"/>
      <c r="T71" s="188"/>
      <c r="U71" s="189">
        <v>26.42</v>
      </c>
      <c r="V71" s="190"/>
      <c r="W71" s="176"/>
      <c r="X71" s="177">
        <v>26.78</v>
      </c>
      <c r="Y71" s="178"/>
      <c r="Z71" s="176"/>
      <c r="AA71" s="184">
        <v>41.07</v>
      </c>
      <c r="AB71" s="178"/>
      <c r="AC71" s="176"/>
      <c r="AD71" s="184">
        <v>41.07</v>
      </c>
      <c r="AE71" s="178"/>
      <c r="AF71" s="239"/>
      <c r="AG71" s="258">
        <v>41.07</v>
      </c>
      <c r="AH71" s="240"/>
      <c r="AI71" s="51"/>
      <c r="AJ71" s="52"/>
      <c r="AK71" s="53"/>
      <c r="AL71" s="51"/>
      <c r="AM71" s="52"/>
      <c r="AN71" s="53"/>
      <c r="AO71" s="51"/>
      <c r="AP71" s="52"/>
      <c r="AQ71" s="53"/>
    </row>
    <row r="72" spans="1:43" s="26" customFormat="1" ht="19.5" customHeight="1">
      <c r="A72" s="68">
        <v>21</v>
      </c>
      <c r="B72" s="69">
        <v>2.05</v>
      </c>
      <c r="C72" s="116">
        <v>2.05</v>
      </c>
      <c r="D72" s="117" t="s">
        <v>2</v>
      </c>
      <c r="E72" s="117" t="s">
        <v>24</v>
      </c>
      <c r="F72" s="118" t="s">
        <v>118</v>
      </c>
      <c r="G72" s="39">
        <v>61050000</v>
      </c>
      <c r="H72" s="45"/>
      <c r="I72" s="92">
        <v>30</v>
      </c>
      <c r="J72" s="47"/>
      <c r="K72" s="141"/>
      <c r="L72" s="142">
        <v>60</v>
      </c>
      <c r="M72" s="143"/>
      <c r="N72" s="141"/>
      <c r="O72" s="142">
        <v>75</v>
      </c>
      <c r="P72" s="143"/>
      <c r="Q72" s="167"/>
      <c r="R72" s="168">
        <v>78</v>
      </c>
      <c r="S72" s="169"/>
      <c r="T72" s="218"/>
      <c r="U72" s="219">
        <v>80</v>
      </c>
      <c r="V72" s="220"/>
      <c r="W72" s="181"/>
      <c r="X72" s="182">
        <v>83</v>
      </c>
      <c r="Y72" s="183"/>
      <c r="Z72" s="181"/>
      <c r="AA72" s="182">
        <v>85</v>
      </c>
      <c r="AB72" s="183"/>
      <c r="AC72" s="167"/>
      <c r="AD72" s="168">
        <v>90</v>
      </c>
      <c r="AE72" s="169"/>
      <c r="AF72" s="241"/>
      <c r="AG72" s="247">
        <v>93</v>
      </c>
      <c r="AH72" s="243"/>
      <c r="AI72" s="45"/>
      <c r="AJ72" s="92">
        <v>95</v>
      </c>
      <c r="AK72" s="47"/>
      <c r="AL72" s="45"/>
      <c r="AM72" s="92">
        <v>97</v>
      </c>
      <c r="AN72" s="47"/>
      <c r="AO72" s="45"/>
      <c r="AP72" s="92">
        <v>100</v>
      </c>
      <c r="AQ72" s="47"/>
    </row>
    <row r="73" spans="1:43" s="26" customFormat="1" ht="19.5" customHeight="1">
      <c r="A73" s="73"/>
      <c r="B73" s="270" t="s">
        <v>119</v>
      </c>
      <c r="C73" s="271"/>
      <c r="D73" s="271"/>
      <c r="E73" s="271"/>
      <c r="F73" s="272"/>
      <c r="G73" s="40"/>
      <c r="H73" s="111">
        <v>0</v>
      </c>
      <c r="I73" s="49"/>
      <c r="J73" s="112">
        <v>0</v>
      </c>
      <c r="K73" s="144">
        <v>25</v>
      </c>
      <c r="L73" s="145"/>
      <c r="M73" s="146" t="s">
        <v>144</v>
      </c>
      <c r="N73" s="144" t="s">
        <v>165</v>
      </c>
      <c r="O73" s="145"/>
      <c r="P73" s="146" t="s">
        <v>166</v>
      </c>
      <c r="Q73" s="173" t="s">
        <v>194</v>
      </c>
      <c r="R73" s="174"/>
      <c r="S73" s="175" t="s">
        <v>194</v>
      </c>
      <c r="T73" s="185">
        <v>74.16</v>
      </c>
      <c r="U73" s="186"/>
      <c r="V73" s="187">
        <v>74.16</v>
      </c>
      <c r="W73" s="170">
        <v>86.72</v>
      </c>
      <c r="X73" s="171"/>
      <c r="Y73" s="172">
        <v>86.72</v>
      </c>
      <c r="Z73" s="170">
        <v>89.17</v>
      </c>
      <c r="AA73" s="171"/>
      <c r="AB73" s="172">
        <v>89.17</v>
      </c>
      <c r="AC73" s="170">
        <v>89.17</v>
      </c>
      <c r="AD73" s="171"/>
      <c r="AE73" s="172">
        <v>89.17</v>
      </c>
      <c r="AF73" s="236">
        <v>65</v>
      </c>
      <c r="AG73" s="237"/>
      <c r="AH73" s="238">
        <v>44.94</v>
      </c>
      <c r="AI73" s="93"/>
      <c r="AJ73" s="49"/>
      <c r="AK73" s="94"/>
      <c r="AL73" s="93"/>
      <c r="AM73" s="49"/>
      <c r="AN73" s="94"/>
      <c r="AO73" s="93"/>
      <c r="AP73" s="49"/>
      <c r="AQ73" s="94"/>
    </row>
    <row r="74" spans="1:43" s="26" customFormat="1" ht="19.5" customHeight="1">
      <c r="A74" s="73"/>
      <c r="B74" s="267"/>
      <c r="C74" s="268"/>
      <c r="D74" s="268"/>
      <c r="E74" s="268"/>
      <c r="F74" s="269"/>
      <c r="G74" s="41"/>
      <c r="H74" s="51"/>
      <c r="I74" s="113">
        <v>0</v>
      </c>
      <c r="J74" s="53"/>
      <c r="K74" s="147"/>
      <c r="L74" s="146" t="s">
        <v>144</v>
      </c>
      <c r="M74" s="149"/>
      <c r="N74" s="147"/>
      <c r="O74" s="261" t="s">
        <v>166</v>
      </c>
      <c r="P74" s="149"/>
      <c r="Q74" s="179"/>
      <c r="R74" s="256" t="s">
        <v>194</v>
      </c>
      <c r="S74" s="180"/>
      <c r="T74" s="188"/>
      <c r="U74" s="189">
        <v>74.16</v>
      </c>
      <c r="V74" s="190"/>
      <c r="W74" s="176"/>
      <c r="X74" s="177">
        <v>86.72</v>
      </c>
      <c r="Y74" s="178"/>
      <c r="Z74" s="176"/>
      <c r="AA74" s="184">
        <v>89.17</v>
      </c>
      <c r="AB74" s="178"/>
      <c r="AC74" s="176"/>
      <c r="AD74" s="184">
        <v>89.17</v>
      </c>
      <c r="AE74" s="178"/>
      <c r="AF74" s="239"/>
      <c r="AG74" s="258">
        <v>44.94</v>
      </c>
      <c r="AH74" s="240"/>
      <c r="AI74" s="51"/>
      <c r="AJ74" s="95"/>
      <c r="AK74" s="53"/>
      <c r="AL74" s="51"/>
      <c r="AM74" s="95"/>
      <c r="AN74" s="53"/>
      <c r="AO74" s="51"/>
      <c r="AP74" s="95"/>
      <c r="AQ74" s="53"/>
    </row>
    <row r="75" spans="1:43" s="26" customFormat="1" ht="19.5" customHeight="1">
      <c r="A75" s="68">
        <v>22</v>
      </c>
      <c r="B75" s="69">
        <v>2.05</v>
      </c>
      <c r="C75" s="116">
        <v>2.05</v>
      </c>
      <c r="D75" s="117" t="s">
        <v>2</v>
      </c>
      <c r="E75" s="117" t="s">
        <v>24</v>
      </c>
      <c r="F75" s="118" t="s">
        <v>120</v>
      </c>
      <c r="G75" s="39">
        <v>94550000</v>
      </c>
      <c r="H75" s="45"/>
      <c r="I75" s="92">
        <v>30</v>
      </c>
      <c r="J75" s="47"/>
      <c r="K75" s="141"/>
      <c r="L75" s="142">
        <v>60</v>
      </c>
      <c r="M75" s="143"/>
      <c r="N75" s="141"/>
      <c r="O75" s="142">
        <v>100</v>
      </c>
      <c r="P75" s="143"/>
      <c r="Q75" s="167"/>
      <c r="R75" s="168">
        <v>100</v>
      </c>
      <c r="S75" s="169"/>
      <c r="T75" s="218"/>
      <c r="U75" s="198">
        <v>100</v>
      </c>
      <c r="V75" s="220"/>
      <c r="W75" s="181"/>
      <c r="X75" s="198">
        <v>100</v>
      </c>
      <c r="Y75" s="183"/>
      <c r="Z75" s="181"/>
      <c r="AA75" s="198">
        <v>100</v>
      </c>
      <c r="AB75" s="183"/>
      <c r="AC75" s="167"/>
      <c r="AD75" s="168">
        <v>100</v>
      </c>
      <c r="AE75" s="169"/>
      <c r="AF75" s="241"/>
      <c r="AG75" s="247">
        <v>100</v>
      </c>
      <c r="AH75" s="243"/>
      <c r="AI75" s="45"/>
      <c r="AJ75" s="92">
        <v>100</v>
      </c>
      <c r="AK75" s="47"/>
      <c r="AL75" s="45"/>
      <c r="AM75" s="92">
        <v>100</v>
      </c>
      <c r="AN75" s="47"/>
      <c r="AO75" s="45"/>
      <c r="AP75" s="92">
        <v>100</v>
      </c>
      <c r="AQ75" s="47"/>
    </row>
    <row r="76" spans="1:43" s="26" customFormat="1" ht="19.5" customHeight="1">
      <c r="A76" s="73"/>
      <c r="B76" s="270" t="s">
        <v>121</v>
      </c>
      <c r="C76" s="271"/>
      <c r="D76" s="271"/>
      <c r="E76" s="271"/>
      <c r="F76" s="272"/>
      <c r="G76" s="40"/>
      <c r="H76" s="111">
        <v>0</v>
      </c>
      <c r="I76" s="49"/>
      <c r="J76" s="112">
        <v>0</v>
      </c>
      <c r="K76" s="144">
        <v>0</v>
      </c>
      <c r="L76" s="145"/>
      <c r="M76" s="146">
        <v>0</v>
      </c>
      <c r="N76" s="144" t="s">
        <v>167</v>
      </c>
      <c r="O76" s="145"/>
      <c r="P76" s="146" t="s">
        <v>168</v>
      </c>
      <c r="Q76" s="173" t="s">
        <v>195</v>
      </c>
      <c r="R76" s="174"/>
      <c r="S76" s="175" t="s">
        <v>195</v>
      </c>
      <c r="T76" s="185">
        <v>35.08</v>
      </c>
      <c r="U76" s="186"/>
      <c r="V76" s="187">
        <v>35.08</v>
      </c>
      <c r="W76" s="170">
        <v>37.81</v>
      </c>
      <c r="X76" s="171"/>
      <c r="Y76" s="172">
        <v>37.81</v>
      </c>
      <c r="Z76" s="170">
        <v>37.81</v>
      </c>
      <c r="AA76" s="171"/>
      <c r="AB76" s="172">
        <v>37.81</v>
      </c>
      <c r="AC76" s="170">
        <v>37.81</v>
      </c>
      <c r="AD76" s="171"/>
      <c r="AE76" s="172">
        <v>37.81</v>
      </c>
      <c r="AF76" s="236">
        <v>39.05</v>
      </c>
      <c r="AG76" s="237"/>
      <c r="AH76" s="258">
        <v>39.05</v>
      </c>
      <c r="AI76" s="93"/>
      <c r="AJ76" s="49"/>
      <c r="AK76" s="94"/>
      <c r="AL76" s="93"/>
      <c r="AM76" s="49"/>
      <c r="AN76" s="94"/>
      <c r="AO76" s="93"/>
      <c r="AP76" s="49"/>
      <c r="AQ76" s="94"/>
    </row>
    <row r="77" spans="1:43" s="26" customFormat="1" ht="19.5" customHeight="1">
      <c r="A77" s="76"/>
      <c r="B77" s="267"/>
      <c r="C77" s="268"/>
      <c r="D77" s="268"/>
      <c r="E77" s="268"/>
      <c r="F77" s="269"/>
      <c r="G77" s="41"/>
      <c r="H77" s="51"/>
      <c r="I77" s="113">
        <v>0</v>
      </c>
      <c r="J77" s="53"/>
      <c r="K77" s="147"/>
      <c r="L77" s="148">
        <v>0</v>
      </c>
      <c r="M77" s="149"/>
      <c r="N77" s="147"/>
      <c r="O77" s="261" t="s">
        <v>168</v>
      </c>
      <c r="P77" s="149"/>
      <c r="Q77" s="179"/>
      <c r="R77" s="256" t="s">
        <v>195</v>
      </c>
      <c r="S77" s="180"/>
      <c r="T77" s="188"/>
      <c r="U77" s="189">
        <v>35.08</v>
      </c>
      <c r="V77" s="190"/>
      <c r="W77" s="176"/>
      <c r="X77" s="177">
        <v>37.81</v>
      </c>
      <c r="Y77" s="178"/>
      <c r="Z77" s="176"/>
      <c r="AA77" s="177">
        <v>37.81</v>
      </c>
      <c r="AB77" s="178"/>
      <c r="AC77" s="176"/>
      <c r="AD77" s="177">
        <v>37.81</v>
      </c>
      <c r="AE77" s="178"/>
      <c r="AF77" s="239"/>
      <c r="AG77" s="258">
        <v>39.05</v>
      </c>
      <c r="AH77" s="240"/>
      <c r="AI77" s="51"/>
      <c r="AJ77" s="95"/>
      <c r="AK77" s="53"/>
      <c r="AL77" s="51"/>
      <c r="AM77" s="95"/>
      <c r="AN77" s="53"/>
      <c r="AO77" s="51"/>
      <c r="AP77" s="95"/>
      <c r="AQ77" s="53"/>
    </row>
    <row r="78" spans="1:43" s="26" customFormat="1" ht="19.5" customHeight="1">
      <c r="A78" s="68">
        <v>23</v>
      </c>
      <c r="B78" s="69">
        <v>2.05</v>
      </c>
      <c r="C78" s="70">
        <v>2.05</v>
      </c>
      <c r="D78" s="71" t="s">
        <v>2</v>
      </c>
      <c r="E78" s="71" t="s">
        <v>23</v>
      </c>
      <c r="F78" s="72" t="s">
        <v>8</v>
      </c>
      <c r="G78" s="36">
        <v>15983400</v>
      </c>
      <c r="H78" s="45"/>
      <c r="I78" s="46">
        <v>20</v>
      </c>
      <c r="J78" s="47"/>
      <c r="K78" s="141"/>
      <c r="L78" s="142">
        <v>30</v>
      </c>
      <c r="M78" s="143"/>
      <c r="N78" s="141"/>
      <c r="O78" s="142">
        <v>50</v>
      </c>
      <c r="P78" s="143"/>
      <c r="Q78" s="167"/>
      <c r="R78" s="168">
        <v>55</v>
      </c>
      <c r="S78" s="169"/>
      <c r="T78" s="218"/>
      <c r="U78" s="198">
        <v>60</v>
      </c>
      <c r="V78" s="220"/>
      <c r="W78" s="181"/>
      <c r="X78" s="182">
        <v>65</v>
      </c>
      <c r="Y78" s="183"/>
      <c r="Z78" s="181"/>
      <c r="AA78" s="182">
        <v>75</v>
      </c>
      <c r="AB78" s="183"/>
      <c r="AC78" s="167"/>
      <c r="AD78" s="168">
        <v>85</v>
      </c>
      <c r="AE78" s="169"/>
      <c r="AF78" s="241"/>
      <c r="AG78" s="247">
        <v>90</v>
      </c>
      <c r="AH78" s="243"/>
      <c r="AI78" s="45"/>
      <c r="AJ78" s="46">
        <v>93</v>
      </c>
      <c r="AK78" s="47"/>
      <c r="AL78" s="45"/>
      <c r="AM78" s="46">
        <v>95</v>
      </c>
      <c r="AN78" s="47"/>
      <c r="AO78" s="45"/>
      <c r="AP78" s="46">
        <v>100</v>
      </c>
      <c r="AQ78" s="47"/>
    </row>
    <row r="79" spans="1:43" s="26" customFormat="1" ht="19.5" customHeight="1">
      <c r="A79" s="73"/>
      <c r="B79" s="270" t="s">
        <v>30</v>
      </c>
      <c r="C79" s="271"/>
      <c r="D79" s="271"/>
      <c r="E79" s="271"/>
      <c r="F79" s="272"/>
      <c r="G79" s="40"/>
      <c r="H79" s="111">
        <v>0</v>
      </c>
      <c r="I79" s="49"/>
      <c r="J79" s="112">
        <v>0</v>
      </c>
      <c r="K79" s="144">
        <v>0</v>
      </c>
      <c r="L79" s="145"/>
      <c r="M79" s="146">
        <v>0</v>
      </c>
      <c r="N79" s="144">
        <v>0</v>
      </c>
      <c r="O79" s="145"/>
      <c r="P79" s="146">
        <v>0</v>
      </c>
      <c r="Q79" s="173">
        <v>0</v>
      </c>
      <c r="R79" s="174"/>
      <c r="S79" s="175">
        <v>0</v>
      </c>
      <c r="T79" s="185">
        <v>15</v>
      </c>
      <c r="U79" s="186"/>
      <c r="V79" s="187">
        <v>11.3</v>
      </c>
      <c r="W79" s="170">
        <v>15</v>
      </c>
      <c r="X79" s="171"/>
      <c r="Y79" s="172">
        <v>14.14</v>
      </c>
      <c r="Z79" s="170">
        <v>15</v>
      </c>
      <c r="AA79" s="171"/>
      <c r="AB79" s="172">
        <v>14.14</v>
      </c>
      <c r="AC79" s="170">
        <v>15</v>
      </c>
      <c r="AD79" s="171"/>
      <c r="AE79" s="172">
        <v>14.14</v>
      </c>
      <c r="AF79" s="236">
        <v>65</v>
      </c>
      <c r="AG79" s="237"/>
      <c r="AH79" s="238">
        <v>55.91</v>
      </c>
      <c r="AI79" s="48"/>
      <c r="AJ79" s="49"/>
      <c r="AK79" s="50"/>
      <c r="AL79" s="48"/>
      <c r="AM79" s="49"/>
      <c r="AN79" s="50"/>
      <c r="AO79" s="48"/>
      <c r="AP79" s="49"/>
      <c r="AQ79" s="50"/>
    </row>
    <row r="80" spans="1:43" s="26" customFormat="1" ht="19.5" customHeight="1">
      <c r="A80" s="76"/>
      <c r="B80" s="267"/>
      <c r="C80" s="268"/>
      <c r="D80" s="268"/>
      <c r="E80" s="268"/>
      <c r="F80" s="269"/>
      <c r="G80" s="41"/>
      <c r="H80" s="51"/>
      <c r="I80" s="113">
        <v>0</v>
      </c>
      <c r="J80" s="53"/>
      <c r="K80" s="147"/>
      <c r="L80" s="148">
        <v>0</v>
      </c>
      <c r="M80" s="149"/>
      <c r="N80" s="147"/>
      <c r="O80" s="148">
        <v>0</v>
      </c>
      <c r="P80" s="149"/>
      <c r="Q80" s="179"/>
      <c r="R80" s="191">
        <v>0</v>
      </c>
      <c r="S80" s="180"/>
      <c r="T80" s="188"/>
      <c r="U80" s="189">
        <v>11.3</v>
      </c>
      <c r="V80" s="190"/>
      <c r="W80" s="176"/>
      <c r="X80" s="177">
        <v>14.14</v>
      </c>
      <c r="Y80" s="178"/>
      <c r="Z80" s="176"/>
      <c r="AA80" s="177">
        <v>14.14</v>
      </c>
      <c r="AB80" s="178"/>
      <c r="AC80" s="176"/>
      <c r="AD80" s="177">
        <v>14.14</v>
      </c>
      <c r="AE80" s="178"/>
      <c r="AF80" s="239"/>
      <c r="AG80" s="258">
        <v>55.91</v>
      </c>
      <c r="AH80" s="240"/>
      <c r="AI80" s="51"/>
      <c r="AJ80" s="52"/>
      <c r="AK80" s="53"/>
      <c r="AL80" s="51"/>
      <c r="AM80" s="52"/>
      <c r="AN80" s="53"/>
      <c r="AO80" s="51"/>
      <c r="AP80" s="52"/>
      <c r="AQ80" s="53"/>
    </row>
    <row r="81" spans="1:43" s="26" customFormat="1" ht="19.5" customHeight="1">
      <c r="A81" s="68">
        <v>24</v>
      </c>
      <c r="B81" s="69">
        <v>2.05</v>
      </c>
      <c r="C81" s="70">
        <v>2.05</v>
      </c>
      <c r="D81" s="71" t="s">
        <v>2</v>
      </c>
      <c r="E81" s="71" t="s">
        <v>23</v>
      </c>
      <c r="F81" s="72" t="s">
        <v>13</v>
      </c>
      <c r="G81" s="36">
        <v>29814250</v>
      </c>
      <c r="H81" s="45"/>
      <c r="I81" s="92">
        <v>4</v>
      </c>
      <c r="J81" s="47"/>
      <c r="K81" s="141"/>
      <c r="L81" s="142">
        <v>5</v>
      </c>
      <c r="M81" s="143"/>
      <c r="N81" s="141"/>
      <c r="O81" s="142">
        <v>7</v>
      </c>
      <c r="P81" s="143"/>
      <c r="Q81" s="167"/>
      <c r="R81" s="168">
        <v>15</v>
      </c>
      <c r="S81" s="169"/>
      <c r="T81" s="218"/>
      <c r="U81" s="219">
        <v>30</v>
      </c>
      <c r="V81" s="220"/>
      <c r="W81" s="181"/>
      <c r="X81" s="182">
        <v>50</v>
      </c>
      <c r="Y81" s="183"/>
      <c r="Z81" s="181"/>
      <c r="AA81" s="182">
        <v>70</v>
      </c>
      <c r="AB81" s="183"/>
      <c r="AC81" s="167"/>
      <c r="AD81" s="168">
        <v>85</v>
      </c>
      <c r="AE81" s="169"/>
      <c r="AF81" s="241"/>
      <c r="AG81" s="247">
        <v>100</v>
      </c>
      <c r="AH81" s="243"/>
      <c r="AI81" s="45"/>
      <c r="AJ81" s="92">
        <v>100</v>
      </c>
      <c r="AK81" s="47"/>
      <c r="AL81" s="45"/>
      <c r="AM81" s="92">
        <v>100</v>
      </c>
      <c r="AN81" s="47"/>
      <c r="AO81" s="45"/>
      <c r="AP81" s="92">
        <v>100</v>
      </c>
      <c r="AQ81" s="47"/>
    </row>
    <row r="82" spans="1:43" s="26" customFormat="1" ht="19.5" customHeight="1">
      <c r="A82" s="73"/>
      <c r="B82" s="270" t="s">
        <v>104</v>
      </c>
      <c r="C82" s="271"/>
      <c r="D82" s="271"/>
      <c r="E82" s="271"/>
      <c r="F82" s="272"/>
      <c r="G82" s="40"/>
      <c r="H82" s="111">
        <v>0</v>
      </c>
      <c r="I82" s="49"/>
      <c r="J82" s="112">
        <v>0</v>
      </c>
      <c r="K82" s="144">
        <v>0</v>
      </c>
      <c r="L82" s="145"/>
      <c r="M82" s="146">
        <v>0</v>
      </c>
      <c r="N82" s="144">
        <v>0</v>
      </c>
      <c r="O82" s="145"/>
      <c r="P82" s="146">
        <v>0</v>
      </c>
      <c r="Q82" s="173" t="s">
        <v>196</v>
      </c>
      <c r="R82" s="174"/>
      <c r="S82" s="175" t="s">
        <v>196</v>
      </c>
      <c r="T82" s="185">
        <v>57.06</v>
      </c>
      <c r="U82" s="186"/>
      <c r="V82" s="187">
        <v>57.06</v>
      </c>
      <c r="W82" s="170">
        <v>61.41</v>
      </c>
      <c r="X82" s="171"/>
      <c r="Y82" s="172">
        <v>61.41</v>
      </c>
      <c r="Z82" s="170">
        <v>76.78</v>
      </c>
      <c r="AA82" s="171"/>
      <c r="AB82" s="172">
        <v>76.78</v>
      </c>
      <c r="AC82" s="170">
        <v>76.78</v>
      </c>
      <c r="AD82" s="171"/>
      <c r="AE82" s="172">
        <v>76.78</v>
      </c>
      <c r="AF82" s="236">
        <v>80.28</v>
      </c>
      <c r="AG82" s="237"/>
      <c r="AH82" s="258">
        <v>80.28</v>
      </c>
      <c r="AI82" s="48"/>
      <c r="AJ82" s="49"/>
      <c r="AK82" s="50"/>
      <c r="AL82" s="48"/>
      <c r="AM82" s="49"/>
      <c r="AN82" s="50"/>
      <c r="AO82" s="48"/>
      <c r="AP82" s="49"/>
      <c r="AQ82" s="50"/>
    </row>
    <row r="83" spans="1:43" s="26" customFormat="1" ht="19.5" customHeight="1">
      <c r="A83" s="76"/>
      <c r="B83" s="267"/>
      <c r="C83" s="268"/>
      <c r="D83" s="268"/>
      <c r="E83" s="268"/>
      <c r="F83" s="269"/>
      <c r="G83" s="41"/>
      <c r="H83" s="51"/>
      <c r="I83" s="113">
        <v>0</v>
      </c>
      <c r="J83" s="53"/>
      <c r="K83" s="147"/>
      <c r="L83" s="148">
        <v>0</v>
      </c>
      <c r="M83" s="149"/>
      <c r="N83" s="147"/>
      <c r="O83" s="148">
        <v>0</v>
      </c>
      <c r="P83" s="149"/>
      <c r="Q83" s="179"/>
      <c r="R83" s="191" t="s">
        <v>196</v>
      </c>
      <c r="S83" s="180"/>
      <c r="T83" s="188"/>
      <c r="U83" s="189">
        <v>57.06</v>
      </c>
      <c r="V83" s="190"/>
      <c r="W83" s="176"/>
      <c r="X83" s="177">
        <v>61.41</v>
      </c>
      <c r="Y83" s="178"/>
      <c r="Z83" s="176"/>
      <c r="AA83" s="184">
        <v>76.78</v>
      </c>
      <c r="AB83" s="178"/>
      <c r="AC83" s="176"/>
      <c r="AD83" s="184">
        <v>76.78</v>
      </c>
      <c r="AE83" s="178"/>
      <c r="AF83" s="239"/>
      <c r="AG83" s="258">
        <v>80.28</v>
      </c>
      <c r="AH83" s="240"/>
      <c r="AI83" s="51"/>
      <c r="AJ83" s="52"/>
      <c r="AK83" s="53"/>
      <c r="AL83" s="51"/>
      <c r="AM83" s="52"/>
      <c r="AN83" s="53"/>
      <c r="AO83" s="51"/>
      <c r="AP83" s="52"/>
      <c r="AQ83" s="53"/>
    </row>
    <row r="84" spans="1:43" s="26" customFormat="1" ht="19.5" customHeight="1">
      <c r="A84" s="73">
        <v>25</v>
      </c>
      <c r="B84" s="69">
        <v>2.05</v>
      </c>
      <c r="C84" s="70">
        <v>2.05</v>
      </c>
      <c r="D84" s="71" t="s">
        <v>2</v>
      </c>
      <c r="E84" s="71" t="s">
        <v>23</v>
      </c>
      <c r="F84" s="72" t="s">
        <v>24</v>
      </c>
      <c r="G84" s="36">
        <v>0</v>
      </c>
      <c r="H84" s="45"/>
      <c r="I84" s="92">
        <v>0</v>
      </c>
      <c r="J84" s="47"/>
      <c r="K84" s="141"/>
      <c r="L84" s="142">
        <v>0</v>
      </c>
      <c r="M84" s="143"/>
      <c r="N84" s="141"/>
      <c r="O84" s="142">
        <v>0</v>
      </c>
      <c r="P84" s="143"/>
      <c r="Q84" s="167"/>
      <c r="R84" s="168">
        <v>0</v>
      </c>
      <c r="S84" s="169"/>
      <c r="T84" s="218"/>
      <c r="U84" s="168">
        <v>0</v>
      </c>
      <c r="V84" s="220"/>
      <c r="W84" s="181"/>
      <c r="X84" s="182">
        <v>0</v>
      </c>
      <c r="Y84" s="183"/>
      <c r="Z84" s="181"/>
      <c r="AA84" s="182">
        <v>30</v>
      </c>
      <c r="AB84" s="183"/>
      <c r="AC84" s="167"/>
      <c r="AD84" s="168">
        <v>60</v>
      </c>
      <c r="AE84" s="169"/>
      <c r="AF84" s="241"/>
      <c r="AG84" s="247">
        <v>100</v>
      </c>
      <c r="AH84" s="243"/>
      <c r="AI84" s="45"/>
      <c r="AJ84" s="92">
        <v>100</v>
      </c>
      <c r="AK84" s="47"/>
      <c r="AL84" s="45"/>
      <c r="AM84" s="92">
        <v>100</v>
      </c>
      <c r="AN84" s="47"/>
      <c r="AO84" s="45"/>
      <c r="AP84" s="92">
        <v>100</v>
      </c>
      <c r="AQ84" s="47"/>
    </row>
    <row r="85" spans="1:43" s="26" customFormat="1" ht="19.5" customHeight="1">
      <c r="A85" s="73"/>
      <c r="B85" s="270" t="s">
        <v>106</v>
      </c>
      <c r="C85" s="271"/>
      <c r="D85" s="271"/>
      <c r="E85" s="271"/>
      <c r="F85" s="272"/>
      <c r="G85" s="40"/>
      <c r="H85" s="111">
        <v>0</v>
      </c>
      <c r="I85" s="49"/>
      <c r="J85" s="112">
        <v>0</v>
      </c>
      <c r="K85" s="144">
        <v>0</v>
      </c>
      <c r="L85" s="145"/>
      <c r="M85" s="146">
        <v>0</v>
      </c>
      <c r="N85" s="144">
        <v>0</v>
      </c>
      <c r="O85" s="145"/>
      <c r="P85" s="146">
        <v>0</v>
      </c>
      <c r="Q85" s="173">
        <v>0</v>
      </c>
      <c r="R85" s="174"/>
      <c r="S85" s="175">
        <v>0</v>
      </c>
      <c r="T85" s="173">
        <v>0</v>
      </c>
      <c r="U85" s="174"/>
      <c r="V85" s="175">
        <v>0</v>
      </c>
      <c r="W85" s="173">
        <v>0</v>
      </c>
      <c r="X85" s="174"/>
      <c r="Y85" s="175">
        <v>0</v>
      </c>
      <c r="Z85" s="173">
        <v>0</v>
      </c>
      <c r="AA85" s="174"/>
      <c r="AB85" s="175">
        <v>0</v>
      </c>
      <c r="AC85" s="173">
        <v>0</v>
      </c>
      <c r="AD85" s="174"/>
      <c r="AE85" s="175">
        <v>0</v>
      </c>
      <c r="AF85" s="173">
        <v>0</v>
      </c>
      <c r="AG85" s="174"/>
      <c r="AH85" s="175">
        <v>0</v>
      </c>
      <c r="AI85" s="93"/>
      <c r="AJ85" s="49"/>
      <c r="AK85" s="94"/>
      <c r="AL85" s="93"/>
      <c r="AM85" s="49"/>
      <c r="AN85" s="94"/>
      <c r="AO85" s="93"/>
      <c r="AP85" s="49"/>
      <c r="AQ85" s="94"/>
    </row>
    <row r="86" spans="1:43" s="26" customFormat="1" ht="19.5" customHeight="1">
      <c r="A86" s="73"/>
      <c r="B86" s="267"/>
      <c r="C86" s="268"/>
      <c r="D86" s="268"/>
      <c r="E86" s="268"/>
      <c r="F86" s="269"/>
      <c r="G86" s="41"/>
      <c r="H86" s="51"/>
      <c r="I86" s="113">
        <v>0</v>
      </c>
      <c r="J86" s="53"/>
      <c r="K86" s="147"/>
      <c r="L86" s="148">
        <v>0</v>
      </c>
      <c r="M86" s="149"/>
      <c r="N86" s="147"/>
      <c r="O86" s="148">
        <v>0</v>
      </c>
      <c r="P86" s="149"/>
      <c r="Q86" s="179"/>
      <c r="R86" s="191">
        <v>0</v>
      </c>
      <c r="S86" s="180"/>
      <c r="T86" s="179"/>
      <c r="U86" s="191">
        <v>0</v>
      </c>
      <c r="V86" s="180"/>
      <c r="W86" s="179"/>
      <c r="X86" s="191">
        <v>0</v>
      </c>
      <c r="Y86" s="180"/>
      <c r="Z86" s="179"/>
      <c r="AA86" s="191">
        <v>0</v>
      </c>
      <c r="AB86" s="180"/>
      <c r="AC86" s="179"/>
      <c r="AD86" s="191">
        <v>0</v>
      </c>
      <c r="AE86" s="180"/>
      <c r="AF86" s="179"/>
      <c r="AG86" s="191">
        <v>0</v>
      </c>
      <c r="AH86" s="180"/>
      <c r="AI86" s="51"/>
      <c r="AJ86" s="95"/>
      <c r="AK86" s="53"/>
      <c r="AL86" s="51"/>
      <c r="AM86" s="95"/>
      <c r="AN86" s="53"/>
      <c r="AO86" s="51"/>
      <c r="AP86" s="95"/>
      <c r="AQ86" s="53"/>
    </row>
    <row r="87" spans="1:43" s="26" customFormat="1" ht="19.5" customHeight="1">
      <c r="A87" s="68">
        <v>26</v>
      </c>
      <c r="B87" s="69">
        <v>2.05</v>
      </c>
      <c r="C87" s="70">
        <v>2.05</v>
      </c>
      <c r="D87" s="71" t="s">
        <v>2</v>
      </c>
      <c r="E87" s="71" t="s">
        <v>23</v>
      </c>
      <c r="F87" s="72" t="s">
        <v>26</v>
      </c>
      <c r="G87" s="36">
        <v>79935000</v>
      </c>
      <c r="H87" s="45"/>
      <c r="I87" s="46">
        <v>30</v>
      </c>
      <c r="J87" s="47"/>
      <c r="K87" s="141"/>
      <c r="L87" s="142">
        <v>60</v>
      </c>
      <c r="M87" s="143"/>
      <c r="N87" s="141"/>
      <c r="O87" s="142">
        <v>80</v>
      </c>
      <c r="P87" s="143"/>
      <c r="Q87" s="167"/>
      <c r="R87" s="168">
        <v>90</v>
      </c>
      <c r="S87" s="169"/>
      <c r="T87" s="218"/>
      <c r="U87" s="219">
        <v>95</v>
      </c>
      <c r="V87" s="220"/>
      <c r="W87" s="181"/>
      <c r="X87" s="168">
        <v>100</v>
      </c>
      <c r="Y87" s="183"/>
      <c r="Z87" s="181"/>
      <c r="AA87" s="168">
        <v>100</v>
      </c>
      <c r="AB87" s="183"/>
      <c r="AC87" s="167"/>
      <c r="AD87" s="168">
        <v>100</v>
      </c>
      <c r="AE87" s="169"/>
      <c r="AF87" s="241"/>
      <c r="AG87" s="247">
        <v>100</v>
      </c>
      <c r="AH87" s="243"/>
      <c r="AI87" s="45"/>
      <c r="AJ87" s="46">
        <v>100</v>
      </c>
      <c r="AK87" s="47"/>
      <c r="AL87" s="45"/>
      <c r="AM87" s="46">
        <v>100</v>
      </c>
      <c r="AN87" s="47"/>
      <c r="AO87" s="45"/>
      <c r="AP87" s="46">
        <v>100</v>
      </c>
      <c r="AQ87" s="47"/>
    </row>
    <row r="88" spans="1:43" s="26" customFormat="1" ht="19.5" customHeight="1">
      <c r="A88" s="73"/>
      <c r="B88" s="270" t="s">
        <v>122</v>
      </c>
      <c r="C88" s="271"/>
      <c r="D88" s="271"/>
      <c r="E88" s="271"/>
      <c r="F88" s="272"/>
      <c r="G88" s="40"/>
      <c r="H88" s="111">
        <v>0</v>
      </c>
      <c r="I88" s="49"/>
      <c r="J88" s="112">
        <v>0</v>
      </c>
      <c r="K88" s="144">
        <v>4</v>
      </c>
      <c r="L88" s="145"/>
      <c r="M88" s="146">
        <v>0</v>
      </c>
      <c r="N88" s="144">
        <v>4</v>
      </c>
      <c r="O88" s="145"/>
      <c r="P88" s="146">
        <v>1.89</v>
      </c>
      <c r="Q88" s="173">
        <v>4</v>
      </c>
      <c r="R88" s="174"/>
      <c r="S88" s="175" t="s">
        <v>197</v>
      </c>
      <c r="T88" s="185">
        <v>4</v>
      </c>
      <c r="U88" s="186"/>
      <c r="V88" s="187">
        <v>2.73</v>
      </c>
      <c r="W88" s="170">
        <v>5.8</v>
      </c>
      <c r="X88" s="171"/>
      <c r="Y88" s="172">
        <v>5.8</v>
      </c>
      <c r="Z88" s="170">
        <v>5.8</v>
      </c>
      <c r="AA88" s="171"/>
      <c r="AB88" s="172">
        <v>5.8</v>
      </c>
      <c r="AC88" s="170">
        <v>5.8</v>
      </c>
      <c r="AD88" s="171"/>
      <c r="AE88" s="172">
        <v>5.8</v>
      </c>
      <c r="AF88" s="236">
        <v>9.28</v>
      </c>
      <c r="AG88" s="237"/>
      <c r="AH88" s="258">
        <v>9.28</v>
      </c>
      <c r="AI88" s="48"/>
      <c r="AJ88" s="49"/>
      <c r="AK88" s="50"/>
      <c r="AL88" s="48"/>
      <c r="AM88" s="49"/>
      <c r="AN88" s="50"/>
      <c r="AO88" s="48"/>
      <c r="AP88" s="49"/>
      <c r="AQ88" s="50"/>
    </row>
    <row r="89" spans="1:43" s="26" customFormat="1" ht="19.5" customHeight="1">
      <c r="A89" s="76"/>
      <c r="B89" s="267"/>
      <c r="C89" s="268"/>
      <c r="D89" s="268"/>
      <c r="E89" s="268"/>
      <c r="F89" s="269"/>
      <c r="G89" s="41"/>
      <c r="H89" s="51"/>
      <c r="I89" s="113">
        <v>0</v>
      </c>
      <c r="J89" s="53"/>
      <c r="K89" s="147"/>
      <c r="L89" s="148">
        <v>0</v>
      </c>
      <c r="M89" s="149"/>
      <c r="N89" s="147"/>
      <c r="O89" s="261">
        <v>1.89</v>
      </c>
      <c r="P89" s="149"/>
      <c r="Q89" s="179"/>
      <c r="R89" s="191" t="s">
        <v>197</v>
      </c>
      <c r="S89" s="180"/>
      <c r="T89" s="188"/>
      <c r="U89" s="189">
        <v>2.73</v>
      </c>
      <c r="V89" s="190"/>
      <c r="W89" s="176"/>
      <c r="X89" s="177">
        <v>5.8</v>
      </c>
      <c r="Y89" s="178"/>
      <c r="Z89" s="176"/>
      <c r="AA89" s="177">
        <v>5.8</v>
      </c>
      <c r="AB89" s="178"/>
      <c r="AC89" s="176"/>
      <c r="AD89" s="177">
        <v>5.8</v>
      </c>
      <c r="AE89" s="178"/>
      <c r="AF89" s="239"/>
      <c r="AG89" s="258">
        <v>9.28</v>
      </c>
      <c r="AH89" s="240"/>
      <c r="AI89" s="51"/>
      <c r="AJ89" s="52"/>
      <c r="AK89" s="53"/>
      <c r="AL89" s="51"/>
      <c r="AM89" s="52"/>
      <c r="AN89" s="53"/>
      <c r="AO89" s="51"/>
      <c r="AP89" s="52"/>
      <c r="AQ89" s="53"/>
    </row>
    <row r="90" spans="1:43" s="26" customFormat="1" ht="19.5" customHeight="1">
      <c r="A90" s="68">
        <v>27</v>
      </c>
      <c r="B90" s="69">
        <v>2.05</v>
      </c>
      <c r="C90" s="116">
        <v>2.05</v>
      </c>
      <c r="D90" s="117" t="s">
        <v>2</v>
      </c>
      <c r="E90" s="117" t="s">
        <v>29</v>
      </c>
      <c r="F90" s="118" t="s">
        <v>21</v>
      </c>
      <c r="G90" s="39">
        <v>207934250</v>
      </c>
      <c r="H90" s="45"/>
      <c r="I90" s="106">
        <v>20</v>
      </c>
      <c r="J90" s="47"/>
      <c r="K90" s="141"/>
      <c r="L90" s="142">
        <v>30</v>
      </c>
      <c r="M90" s="143"/>
      <c r="N90" s="141"/>
      <c r="O90" s="142">
        <v>40</v>
      </c>
      <c r="P90" s="143"/>
      <c r="Q90" s="167"/>
      <c r="R90" s="168">
        <v>45</v>
      </c>
      <c r="S90" s="169"/>
      <c r="T90" s="218"/>
      <c r="U90" s="219">
        <v>50</v>
      </c>
      <c r="V90" s="220"/>
      <c r="W90" s="181"/>
      <c r="X90" s="182">
        <v>55</v>
      </c>
      <c r="Y90" s="183"/>
      <c r="Z90" s="181"/>
      <c r="AA90" s="182">
        <v>60</v>
      </c>
      <c r="AB90" s="183"/>
      <c r="AC90" s="167"/>
      <c r="AD90" s="168">
        <v>65</v>
      </c>
      <c r="AE90" s="169"/>
      <c r="AF90" s="241"/>
      <c r="AG90" s="247">
        <v>70</v>
      </c>
      <c r="AH90" s="243"/>
      <c r="AI90" s="45"/>
      <c r="AJ90" s="106">
        <v>80</v>
      </c>
      <c r="AK90" s="47"/>
      <c r="AL90" s="45"/>
      <c r="AM90" s="106">
        <v>90</v>
      </c>
      <c r="AN90" s="47"/>
      <c r="AO90" s="45"/>
      <c r="AP90" s="106">
        <v>100</v>
      </c>
      <c r="AQ90" s="47"/>
    </row>
    <row r="91" spans="1:43" s="26" customFormat="1" ht="19.5" customHeight="1">
      <c r="A91" s="73"/>
      <c r="B91" s="270" t="s">
        <v>31</v>
      </c>
      <c r="C91" s="271"/>
      <c r="D91" s="271"/>
      <c r="E91" s="271"/>
      <c r="F91" s="272"/>
      <c r="G91" s="40"/>
      <c r="H91" s="111" t="s">
        <v>135</v>
      </c>
      <c r="I91" s="49"/>
      <c r="J91" s="112">
        <v>0</v>
      </c>
      <c r="K91" s="144">
        <v>6</v>
      </c>
      <c r="L91" s="145"/>
      <c r="M91" s="146" t="s">
        <v>135</v>
      </c>
      <c r="N91" s="144" t="s">
        <v>169</v>
      </c>
      <c r="O91" s="145"/>
      <c r="P91" s="146" t="s">
        <v>170</v>
      </c>
      <c r="Q91" s="173" t="s">
        <v>198</v>
      </c>
      <c r="R91" s="174"/>
      <c r="S91" s="175" t="s">
        <v>198</v>
      </c>
      <c r="T91" s="185">
        <v>39.13</v>
      </c>
      <c r="U91" s="186"/>
      <c r="V91" s="187">
        <v>39.13</v>
      </c>
      <c r="W91" s="170">
        <v>59.42</v>
      </c>
      <c r="X91" s="171"/>
      <c r="Y91" s="172">
        <v>59.42</v>
      </c>
      <c r="Z91" s="170">
        <v>65.91</v>
      </c>
      <c r="AA91" s="171"/>
      <c r="AB91" s="172">
        <v>65.91</v>
      </c>
      <c r="AC91" s="173">
        <v>67.4</v>
      </c>
      <c r="AD91" s="174"/>
      <c r="AE91" s="175">
        <v>67.4</v>
      </c>
      <c r="AF91" s="236">
        <v>74.78</v>
      </c>
      <c r="AG91" s="237"/>
      <c r="AH91" s="238">
        <v>55.45</v>
      </c>
      <c r="AI91" s="107"/>
      <c r="AJ91" s="49"/>
      <c r="AK91" s="108"/>
      <c r="AL91" s="107"/>
      <c r="AM91" s="49"/>
      <c r="AN91" s="108"/>
      <c r="AO91" s="107"/>
      <c r="AP91" s="49"/>
      <c r="AQ91" s="108"/>
    </row>
    <row r="92" spans="1:43" s="26" customFormat="1" ht="19.5" customHeight="1">
      <c r="A92" s="76"/>
      <c r="B92" s="267"/>
      <c r="C92" s="268"/>
      <c r="D92" s="268"/>
      <c r="E92" s="268"/>
      <c r="F92" s="269"/>
      <c r="G92" s="41"/>
      <c r="H92" s="51"/>
      <c r="I92" s="113">
        <v>0</v>
      </c>
      <c r="J92" s="53"/>
      <c r="K92" s="147"/>
      <c r="L92" s="261" t="s">
        <v>135</v>
      </c>
      <c r="M92" s="149"/>
      <c r="N92" s="147"/>
      <c r="O92" s="261" t="s">
        <v>170</v>
      </c>
      <c r="P92" s="149"/>
      <c r="Q92" s="179"/>
      <c r="R92" s="191" t="s">
        <v>198</v>
      </c>
      <c r="S92" s="180"/>
      <c r="T92" s="188"/>
      <c r="U92" s="189">
        <v>39.13</v>
      </c>
      <c r="V92" s="190"/>
      <c r="W92" s="176"/>
      <c r="X92" s="177">
        <v>59.42</v>
      </c>
      <c r="Y92" s="178"/>
      <c r="Z92" s="176"/>
      <c r="AA92" s="184">
        <v>65.91</v>
      </c>
      <c r="AB92" s="178"/>
      <c r="AC92" s="179"/>
      <c r="AD92" s="256">
        <v>67.4</v>
      </c>
      <c r="AE92" s="180"/>
      <c r="AF92" s="239"/>
      <c r="AG92" s="258">
        <v>55.45</v>
      </c>
      <c r="AH92" s="240"/>
      <c r="AI92" s="51"/>
      <c r="AJ92" s="109"/>
      <c r="AK92" s="53"/>
      <c r="AL92" s="51"/>
      <c r="AM92" s="109"/>
      <c r="AN92" s="53"/>
      <c r="AO92" s="51"/>
      <c r="AP92" s="109"/>
      <c r="AQ92" s="53"/>
    </row>
    <row r="93" spans="1:43" s="26" customFormat="1" ht="19.5" customHeight="1">
      <c r="A93" s="68">
        <v>28</v>
      </c>
      <c r="B93" s="69">
        <v>2.05</v>
      </c>
      <c r="C93" s="116">
        <v>2.05</v>
      </c>
      <c r="D93" s="117" t="s">
        <v>2</v>
      </c>
      <c r="E93" s="117" t="s">
        <v>29</v>
      </c>
      <c r="F93" s="118" t="s">
        <v>14</v>
      </c>
      <c r="G93" s="39">
        <v>0</v>
      </c>
      <c r="H93" s="45"/>
      <c r="I93" s="106">
        <v>30</v>
      </c>
      <c r="J93" s="47"/>
      <c r="K93" s="141"/>
      <c r="L93" s="142">
        <v>60</v>
      </c>
      <c r="M93" s="143"/>
      <c r="N93" s="141"/>
      <c r="O93" s="142">
        <v>100</v>
      </c>
      <c r="P93" s="143"/>
      <c r="Q93" s="167"/>
      <c r="R93" s="168">
        <v>100</v>
      </c>
      <c r="S93" s="169"/>
      <c r="T93" s="218"/>
      <c r="U93" s="198">
        <v>100</v>
      </c>
      <c r="V93" s="220"/>
      <c r="W93" s="181"/>
      <c r="X93" s="198">
        <v>100</v>
      </c>
      <c r="Y93" s="183"/>
      <c r="Z93" s="181"/>
      <c r="AA93" s="198">
        <v>100</v>
      </c>
      <c r="AB93" s="183"/>
      <c r="AC93" s="167"/>
      <c r="AD93" s="168">
        <v>100</v>
      </c>
      <c r="AE93" s="169"/>
      <c r="AF93" s="241"/>
      <c r="AG93" s="247">
        <v>100</v>
      </c>
      <c r="AH93" s="243"/>
      <c r="AI93" s="45"/>
      <c r="AJ93" s="106">
        <v>100</v>
      </c>
      <c r="AK93" s="47"/>
      <c r="AL93" s="45"/>
      <c r="AM93" s="106">
        <v>100</v>
      </c>
      <c r="AN93" s="47"/>
      <c r="AO93" s="45"/>
      <c r="AP93" s="106">
        <v>100</v>
      </c>
      <c r="AQ93" s="47"/>
    </row>
    <row r="94" spans="1:43" s="26" customFormat="1" ht="19.5" customHeight="1">
      <c r="A94" s="73"/>
      <c r="B94" s="270" t="s">
        <v>123</v>
      </c>
      <c r="C94" s="271"/>
      <c r="D94" s="271"/>
      <c r="E94" s="271"/>
      <c r="F94" s="272"/>
      <c r="G94" s="40"/>
      <c r="H94" s="111">
        <v>0</v>
      </c>
      <c r="I94" s="49"/>
      <c r="J94" s="112">
        <v>0</v>
      </c>
      <c r="K94" s="144">
        <v>0</v>
      </c>
      <c r="L94" s="145"/>
      <c r="M94" s="146">
        <v>0</v>
      </c>
      <c r="N94" s="144">
        <v>0</v>
      </c>
      <c r="O94" s="145"/>
      <c r="P94" s="146">
        <v>0</v>
      </c>
      <c r="Q94" s="173">
        <v>0</v>
      </c>
      <c r="R94" s="174"/>
      <c r="S94" s="175">
        <v>0</v>
      </c>
      <c r="T94" s="173">
        <v>0</v>
      </c>
      <c r="U94" s="174"/>
      <c r="V94" s="175">
        <v>0</v>
      </c>
      <c r="W94" s="173">
        <v>0</v>
      </c>
      <c r="X94" s="174"/>
      <c r="Y94" s="175">
        <v>0</v>
      </c>
      <c r="Z94" s="173">
        <v>0</v>
      </c>
      <c r="AA94" s="174"/>
      <c r="AB94" s="175">
        <v>0</v>
      </c>
      <c r="AC94" s="173">
        <v>0</v>
      </c>
      <c r="AD94" s="174"/>
      <c r="AE94" s="175">
        <v>0</v>
      </c>
      <c r="AF94" s="173">
        <v>0</v>
      </c>
      <c r="AG94" s="174"/>
      <c r="AH94" s="175">
        <v>0</v>
      </c>
      <c r="AI94" s="107"/>
      <c r="AJ94" s="49"/>
      <c r="AK94" s="108"/>
      <c r="AL94" s="107"/>
      <c r="AM94" s="49"/>
      <c r="AN94" s="108"/>
      <c r="AO94" s="107"/>
      <c r="AP94" s="49"/>
      <c r="AQ94" s="108"/>
    </row>
    <row r="95" spans="1:43" s="26" customFormat="1" ht="19.5" customHeight="1">
      <c r="A95" s="76"/>
      <c r="B95" s="267"/>
      <c r="C95" s="268"/>
      <c r="D95" s="268"/>
      <c r="E95" s="268"/>
      <c r="F95" s="269"/>
      <c r="G95" s="41"/>
      <c r="H95" s="51"/>
      <c r="I95" s="113">
        <v>0</v>
      </c>
      <c r="J95" s="53"/>
      <c r="K95" s="147"/>
      <c r="L95" s="148">
        <v>0</v>
      </c>
      <c r="M95" s="149"/>
      <c r="N95" s="147"/>
      <c r="O95" s="148">
        <v>0</v>
      </c>
      <c r="P95" s="149"/>
      <c r="Q95" s="179"/>
      <c r="R95" s="191">
        <v>0</v>
      </c>
      <c r="S95" s="180"/>
      <c r="T95" s="179"/>
      <c r="U95" s="191">
        <v>0</v>
      </c>
      <c r="V95" s="180"/>
      <c r="W95" s="179"/>
      <c r="X95" s="191">
        <v>0</v>
      </c>
      <c r="Y95" s="180"/>
      <c r="Z95" s="179"/>
      <c r="AA95" s="191">
        <v>0</v>
      </c>
      <c r="AB95" s="180"/>
      <c r="AC95" s="179"/>
      <c r="AD95" s="191">
        <v>0</v>
      </c>
      <c r="AE95" s="180"/>
      <c r="AF95" s="179"/>
      <c r="AG95" s="191">
        <v>0</v>
      </c>
      <c r="AH95" s="180"/>
      <c r="AI95" s="51"/>
      <c r="AJ95" s="109"/>
      <c r="AK95" s="53"/>
      <c r="AL95" s="51"/>
      <c r="AM95" s="109"/>
      <c r="AN95" s="53"/>
      <c r="AO95" s="51"/>
      <c r="AP95" s="109"/>
      <c r="AQ95" s="53"/>
    </row>
    <row r="96" spans="1:43" s="26" customFormat="1" ht="19.5" customHeight="1">
      <c r="A96" s="68">
        <v>29</v>
      </c>
      <c r="B96" s="69">
        <v>2.05</v>
      </c>
      <c r="C96" s="116">
        <v>2.05</v>
      </c>
      <c r="D96" s="117" t="s">
        <v>2</v>
      </c>
      <c r="E96" s="117" t="s">
        <v>124</v>
      </c>
      <c r="F96" s="118" t="s">
        <v>2</v>
      </c>
      <c r="G96" s="39">
        <v>48500000</v>
      </c>
      <c r="H96" s="45"/>
      <c r="I96" s="106">
        <v>20</v>
      </c>
      <c r="J96" s="47"/>
      <c r="K96" s="141"/>
      <c r="L96" s="142">
        <v>30</v>
      </c>
      <c r="M96" s="143"/>
      <c r="N96" s="141"/>
      <c r="O96" s="142">
        <v>45</v>
      </c>
      <c r="P96" s="143"/>
      <c r="Q96" s="167"/>
      <c r="R96" s="168">
        <v>50</v>
      </c>
      <c r="S96" s="169"/>
      <c r="T96" s="218"/>
      <c r="U96" s="219">
        <v>60</v>
      </c>
      <c r="V96" s="220"/>
      <c r="W96" s="181"/>
      <c r="X96" s="182">
        <v>70</v>
      </c>
      <c r="Y96" s="183"/>
      <c r="Z96" s="181"/>
      <c r="AA96" s="182">
        <v>75</v>
      </c>
      <c r="AB96" s="183"/>
      <c r="AC96" s="167"/>
      <c r="AD96" s="168">
        <v>80</v>
      </c>
      <c r="AE96" s="169"/>
      <c r="AF96" s="241"/>
      <c r="AG96" s="247">
        <v>85</v>
      </c>
      <c r="AH96" s="243"/>
      <c r="AI96" s="45"/>
      <c r="AJ96" s="106">
        <v>90</v>
      </c>
      <c r="AK96" s="47"/>
      <c r="AL96" s="45"/>
      <c r="AM96" s="106">
        <v>95</v>
      </c>
      <c r="AN96" s="47"/>
      <c r="AO96" s="45"/>
      <c r="AP96" s="106">
        <v>100</v>
      </c>
      <c r="AQ96" s="47"/>
    </row>
    <row r="97" spans="1:43" s="26" customFormat="1" ht="19.5" customHeight="1">
      <c r="A97" s="73"/>
      <c r="B97" s="270" t="s">
        <v>125</v>
      </c>
      <c r="C97" s="271"/>
      <c r="D97" s="271"/>
      <c r="E97" s="271"/>
      <c r="F97" s="272"/>
      <c r="G97" s="40"/>
      <c r="H97" s="111">
        <v>5</v>
      </c>
      <c r="I97" s="49"/>
      <c r="J97" s="112">
        <v>0</v>
      </c>
      <c r="K97" s="144">
        <v>10</v>
      </c>
      <c r="L97" s="145"/>
      <c r="M97" s="146" t="s">
        <v>145</v>
      </c>
      <c r="N97" s="144">
        <v>16</v>
      </c>
      <c r="O97" s="145"/>
      <c r="P97" s="146" t="s">
        <v>171</v>
      </c>
      <c r="Q97" s="166">
        <v>22.19</v>
      </c>
      <c r="R97" s="174"/>
      <c r="S97" s="175" t="s">
        <v>199</v>
      </c>
      <c r="T97" s="185">
        <v>26.6</v>
      </c>
      <c r="U97" s="186"/>
      <c r="V97" s="187">
        <v>26.6</v>
      </c>
      <c r="W97" s="170">
        <v>43.53</v>
      </c>
      <c r="X97" s="171"/>
      <c r="Y97" s="172">
        <v>43.53</v>
      </c>
      <c r="Z97" s="170">
        <v>55</v>
      </c>
      <c r="AA97" s="171"/>
      <c r="AB97" s="172">
        <v>52.51</v>
      </c>
      <c r="AC97" s="173">
        <v>62</v>
      </c>
      <c r="AD97" s="174"/>
      <c r="AE97" s="175">
        <v>55.61</v>
      </c>
      <c r="AF97" s="236">
        <v>85</v>
      </c>
      <c r="AG97" s="237"/>
      <c r="AH97" s="238">
        <v>79.91</v>
      </c>
      <c r="AI97" s="107"/>
      <c r="AJ97" s="49"/>
      <c r="AK97" s="108"/>
      <c r="AL97" s="107"/>
      <c r="AM97" s="49"/>
      <c r="AN97" s="108"/>
      <c r="AO97" s="107"/>
      <c r="AP97" s="49"/>
      <c r="AQ97" s="108"/>
    </row>
    <row r="98" spans="1:43" s="26" customFormat="1" ht="19.5" customHeight="1">
      <c r="A98" s="76"/>
      <c r="B98" s="267"/>
      <c r="C98" s="268"/>
      <c r="D98" s="268"/>
      <c r="E98" s="268"/>
      <c r="F98" s="269"/>
      <c r="G98" s="41"/>
      <c r="H98" s="51"/>
      <c r="I98" s="113">
        <v>0</v>
      </c>
      <c r="J98" s="53"/>
      <c r="K98" s="147"/>
      <c r="L98" s="261" t="s">
        <v>145</v>
      </c>
      <c r="M98" s="149"/>
      <c r="N98" s="147"/>
      <c r="O98" s="261" t="s">
        <v>171</v>
      </c>
      <c r="P98" s="149"/>
      <c r="Q98" s="179"/>
      <c r="R98" s="191" t="s">
        <v>199</v>
      </c>
      <c r="S98" s="180"/>
      <c r="T98" s="188"/>
      <c r="U98" s="189">
        <v>26.6</v>
      </c>
      <c r="V98" s="190"/>
      <c r="W98" s="176"/>
      <c r="X98" s="177">
        <v>43.53</v>
      </c>
      <c r="Y98" s="178"/>
      <c r="Z98" s="176"/>
      <c r="AA98" s="177">
        <v>52.51</v>
      </c>
      <c r="AB98" s="178"/>
      <c r="AC98" s="179"/>
      <c r="AD98" s="256">
        <v>55.61</v>
      </c>
      <c r="AE98" s="180"/>
      <c r="AF98" s="239"/>
      <c r="AG98" s="258">
        <v>79.91</v>
      </c>
      <c r="AH98" s="240"/>
      <c r="AI98" s="51"/>
      <c r="AJ98" s="109"/>
      <c r="AK98" s="53"/>
      <c r="AL98" s="51"/>
      <c r="AM98" s="109"/>
      <c r="AN98" s="53"/>
      <c r="AO98" s="51"/>
      <c r="AP98" s="109"/>
      <c r="AQ98" s="53"/>
    </row>
    <row r="99" spans="1:43" s="26" customFormat="1" ht="19.5" customHeight="1">
      <c r="A99" s="68">
        <v>30</v>
      </c>
      <c r="B99" s="69">
        <v>2.05</v>
      </c>
      <c r="C99" s="116">
        <v>2.05</v>
      </c>
      <c r="D99" s="117" t="s">
        <v>2</v>
      </c>
      <c r="E99" s="117" t="s">
        <v>124</v>
      </c>
      <c r="F99" s="118" t="s">
        <v>98</v>
      </c>
      <c r="G99" s="39">
        <v>43950000</v>
      </c>
      <c r="H99" s="45"/>
      <c r="I99" s="106">
        <v>5</v>
      </c>
      <c r="J99" s="47"/>
      <c r="K99" s="141"/>
      <c r="L99" s="142">
        <v>10</v>
      </c>
      <c r="M99" s="143"/>
      <c r="N99" s="141"/>
      <c r="O99" s="142">
        <v>15</v>
      </c>
      <c r="P99" s="143"/>
      <c r="Q99" s="167"/>
      <c r="R99" s="168">
        <v>30</v>
      </c>
      <c r="S99" s="169"/>
      <c r="T99" s="218"/>
      <c r="U99" s="219">
        <v>45</v>
      </c>
      <c r="V99" s="220"/>
      <c r="W99" s="181"/>
      <c r="X99" s="182">
        <v>60</v>
      </c>
      <c r="Y99" s="183"/>
      <c r="Z99" s="181"/>
      <c r="AA99" s="182">
        <v>70</v>
      </c>
      <c r="AB99" s="183"/>
      <c r="AC99" s="167"/>
      <c r="AD99" s="168">
        <v>75</v>
      </c>
      <c r="AE99" s="169"/>
      <c r="AF99" s="241"/>
      <c r="AG99" s="247">
        <v>85</v>
      </c>
      <c r="AH99" s="243"/>
      <c r="AI99" s="45"/>
      <c r="AJ99" s="106">
        <v>90</v>
      </c>
      <c r="AK99" s="47"/>
      <c r="AL99" s="45"/>
      <c r="AM99" s="106">
        <v>95</v>
      </c>
      <c r="AN99" s="47"/>
      <c r="AO99" s="45"/>
      <c r="AP99" s="106">
        <v>100</v>
      </c>
      <c r="AQ99" s="47"/>
    </row>
    <row r="100" spans="1:43" s="26" customFormat="1" ht="19.5" customHeight="1">
      <c r="A100" s="73"/>
      <c r="B100" s="270" t="s">
        <v>126</v>
      </c>
      <c r="C100" s="271"/>
      <c r="D100" s="271"/>
      <c r="E100" s="271"/>
      <c r="F100" s="272"/>
      <c r="G100" s="40"/>
      <c r="H100" s="111">
        <v>4</v>
      </c>
      <c r="I100" s="49"/>
      <c r="J100" s="112">
        <v>0</v>
      </c>
      <c r="K100" s="144">
        <v>7</v>
      </c>
      <c r="L100" s="145"/>
      <c r="M100" s="146">
        <v>0</v>
      </c>
      <c r="N100" s="144">
        <v>11</v>
      </c>
      <c r="O100" s="145"/>
      <c r="P100" s="146" t="s">
        <v>172</v>
      </c>
      <c r="Q100" s="173" t="s">
        <v>200</v>
      </c>
      <c r="R100" s="174"/>
      <c r="S100" s="175" t="s">
        <v>200</v>
      </c>
      <c r="T100" s="185">
        <v>29.88</v>
      </c>
      <c r="U100" s="186"/>
      <c r="V100" s="187">
        <v>29.88</v>
      </c>
      <c r="W100" s="170">
        <v>42.93</v>
      </c>
      <c r="X100" s="171"/>
      <c r="Y100" s="172">
        <v>42.93</v>
      </c>
      <c r="Z100" s="170">
        <v>60</v>
      </c>
      <c r="AA100" s="171"/>
      <c r="AB100" s="172">
        <v>45.22</v>
      </c>
      <c r="AC100" s="173">
        <v>55</v>
      </c>
      <c r="AD100" s="174"/>
      <c r="AE100" s="175">
        <v>45.22</v>
      </c>
      <c r="AF100" s="236">
        <v>80</v>
      </c>
      <c r="AG100" s="237"/>
      <c r="AH100" s="238">
        <v>73.97</v>
      </c>
      <c r="AI100" s="107"/>
      <c r="AJ100" s="49"/>
      <c r="AK100" s="108"/>
      <c r="AL100" s="107"/>
      <c r="AM100" s="49"/>
      <c r="AN100" s="108"/>
      <c r="AO100" s="107"/>
      <c r="AP100" s="49"/>
      <c r="AQ100" s="108"/>
    </row>
    <row r="101" spans="1:43" s="26" customFormat="1" ht="19.5" customHeight="1">
      <c r="A101" s="76"/>
      <c r="B101" s="267"/>
      <c r="C101" s="268"/>
      <c r="D101" s="268"/>
      <c r="E101" s="268"/>
      <c r="F101" s="269"/>
      <c r="G101" s="41"/>
      <c r="H101" s="51"/>
      <c r="I101" s="113">
        <v>0</v>
      </c>
      <c r="J101" s="53"/>
      <c r="K101" s="147"/>
      <c r="L101" s="148"/>
      <c r="M101" s="149"/>
      <c r="N101" s="147"/>
      <c r="O101" s="261" t="s">
        <v>172</v>
      </c>
      <c r="P101" s="149"/>
      <c r="Q101" s="179"/>
      <c r="R101" s="191" t="s">
        <v>200</v>
      </c>
      <c r="S101" s="180"/>
      <c r="T101" s="188"/>
      <c r="U101" s="189">
        <v>29.88</v>
      </c>
      <c r="V101" s="190"/>
      <c r="W101" s="176"/>
      <c r="X101" s="177">
        <v>42.93</v>
      </c>
      <c r="Y101" s="178"/>
      <c r="Z101" s="176"/>
      <c r="AA101" s="177">
        <v>45.22</v>
      </c>
      <c r="AB101" s="178"/>
      <c r="AC101" s="179"/>
      <c r="AD101" s="256">
        <v>45.22</v>
      </c>
      <c r="AE101" s="180"/>
      <c r="AF101" s="239"/>
      <c r="AG101" s="258">
        <v>73.97</v>
      </c>
      <c r="AH101" s="240"/>
      <c r="AI101" s="51"/>
      <c r="AJ101" s="109"/>
      <c r="AK101" s="53"/>
      <c r="AL101" s="51"/>
      <c r="AM101" s="109"/>
      <c r="AN101" s="53"/>
      <c r="AO101" s="51"/>
      <c r="AP101" s="109"/>
      <c r="AQ101" s="53"/>
    </row>
    <row r="102" spans="1:43" s="26" customFormat="1" ht="19.5" customHeight="1">
      <c r="A102" s="68">
        <v>31</v>
      </c>
      <c r="B102" s="69">
        <v>2.05</v>
      </c>
      <c r="C102" s="116">
        <v>2.05</v>
      </c>
      <c r="D102" s="117" t="s">
        <v>2</v>
      </c>
      <c r="E102" s="117" t="s">
        <v>124</v>
      </c>
      <c r="F102" s="118" t="s">
        <v>25</v>
      </c>
      <c r="G102" s="39">
        <v>4960000</v>
      </c>
      <c r="H102" s="45"/>
      <c r="I102" s="106">
        <v>10</v>
      </c>
      <c r="J102" s="47"/>
      <c r="K102" s="141"/>
      <c r="L102" s="142">
        <v>25</v>
      </c>
      <c r="M102" s="143"/>
      <c r="N102" s="141"/>
      <c r="O102" s="142">
        <v>35</v>
      </c>
      <c r="P102" s="143"/>
      <c r="Q102" s="167"/>
      <c r="R102" s="168">
        <v>50</v>
      </c>
      <c r="S102" s="169"/>
      <c r="T102" s="218"/>
      <c r="U102" s="219">
        <v>60</v>
      </c>
      <c r="V102" s="220"/>
      <c r="W102" s="181"/>
      <c r="X102" s="182">
        <v>75</v>
      </c>
      <c r="Y102" s="183"/>
      <c r="Z102" s="181"/>
      <c r="AA102" s="182">
        <v>77</v>
      </c>
      <c r="AB102" s="183"/>
      <c r="AC102" s="167"/>
      <c r="AD102" s="168">
        <v>80</v>
      </c>
      <c r="AE102" s="169"/>
      <c r="AF102" s="241"/>
      <c r="AG102" s="247">
        <v>80</v>
      </c>
      <c r="AH102" s="243"/>
      <c r="AI102" s="45"/>
      <c r="AJ102" s="106">
        <v>85</v>
      </c>
      <c r="AK102" s="47"/>
      <c r="AL102" s="45"/>
      <c r="AM102" s="106">
        <v>90</v>
      </c>
      <c r="AN102" s="47"/>
      <c r="AO102" s="45"/>
      <c r="AP102" s="106">
        <v>100</v>
      </c>
      <c r="AQ102" s="47"/>
    </row>
    <row r="103" spans="1:43" s="26" customFormat="1" ht="19.5" customHeight="1">
      <c r="A103" s="73"/>
      <c r="B103" s="270" t="s">
        <v>127</v>
      </c>
      <c r="C103" s="271"/>
      <c r="D103" s="271"/>
      <c r="E103" s="271"/>
      <c r="F103" s="272"/>
      <c r="G103" s="40"/>
      <c r="H103" s="111">
        <v>0</v>
      </c>
      <c r="I103" s="49"/>
      <c r="J103" s="112">
        <v>0</v>
      </c>
      <c r="K103" s="144">
        <v>12</v>
      </c>
      <c r="L103" s="145"/>
      <c r="M103" s="146">
        <v>0</v>
      </c>
      <c r="N103" s="144">
        <v>12</v>
      </c>
      <c r="O103" s="145"/>
      <c r="P103" s="146" t="s">
        <v>173</v>
      </c>
      <c r="Q103" s="173">
        <v>12</v>
      </c>
      <c r="R103" s="174"/>
      <c r="S103" s="175" t="s">
        <v>173</v>
      </c>
      <c r="T103" s="185">
        <v>12</v>
      </c>
      <c r="U103" s="186"/>
      <c r="V103" s="187">
        <v>9.21</v>
      </c>
      <c r="W103" s="170">
        <v>77.99</v>
      </c>
      <c r="X103" s="171"/>
      <c r="Y103" s="172">
        <v>77.99</v>
      </c>
      <c r="Z103" s="170">
        <v>78</v>
      </c>
      <c r="AA103" s="171"/>
      <c r="AB103" s="172">
        <v>77.99</v>
      </c>
      <c r="AC103" s="170">
        <v>78</v>
      </c>
      <c r="AD103" s="171"/>
      <c r="AE103" s="172">
        <v>77.99</v>
      </c>
      <c r="AF103" s="250">
        <v>100</v>
      </c>
      <c r="AG103" s="237"/>
      <c r="AH103" s="238">
        <v>99.32</v>
      </c>
      <c r="AI103" s="107"/>
      <c r="AJ103" s="49"/>
      <c r="AK103" s="108"/>
      <c r="AL103" s="107"/>
      <c r="AM103" s="49"/>
      <c r="AN103" s="108"/>
      <c r="AO103" s="107"/>
      <c r="AP103" s="49"/>
      <c r="AQ103" s="108"/>
    </row>
    <row r="104" spans="1:43" s="26" customFormat="1" ht="19.5" customHeight="1">
      <c r="A104" s="76"/>
      <c r="B104" s="267"/>
      <c r="C104" s="268"/>
      <c r="D104" s="268"/>
      <c r="E104" s="268"/>
      <c r="F104" s="269"/>
      <c r="G104" s="41"/>
      <c r="H104" s="51"/>
      <c r="I104" s="113">
        <v>0</v>
      </c>
      <c r="J104" s="53"/>
      <c r="K104" s="147"/>
      <c r="L104" s="261">
        <v>0</v>
      </c>
      <c r="M104" s="149"/>
      <c r="N104" s="147"/>
      <c r="O104" s="261" t="s">
        <v>173</v>
      </c>
      <c r="P104" s="149"/>
      <c r="Q104" s="179"/>
      <c r="R104" s="191" t="s">
        <v>173</v>
      </c>
      <c r="S104" s="180"/>
      <c r="T104" s="188"/>
      <c r="U104" s="189">
        <v>9.21</v>
      </c>
      <c r="V104" s="190"/>
      <c r="W104" s="176"/>
      <c r="X104" s="177">
        <v>77.99</v>
      </c>
      <c r="Y104" s="178"/>
      <c r="Z104" s="176"/>
      <c r="AA104" s="184">
        <v>77.99</v>
      </c>
      <c r="AB104" s="178"/>
      <c r="AC104" s="176"/>
      <c r="AD104" s="184">
        <v>77.99</v>
      </c>
      <c r="AE104" s="178"/>
      <c r="AF104" s="239"/>
      <c r="AG104" s="258">
        <v>99.32</v>
      </c>
      <c r="AH104" s="240"/>
      <c r="AI104" s="51"/>
      <c r="AJ104" s="109"/>
      <c r="AK104" s="53"/>
      <c r="AL104" s="51"/>
      <c r="AM104" s="109"/>
      <c r="AN104" s="53"/>
      <c r="AO104" s="51"/>
      <c r="AP104" s="109"/>
      <c r="AQ104" s="53"/>
    </row>
    <row r="105" spans="1:43" s="26" customFormat="1" ht="19.5" customHeight="1">
      <c r="A105" s="68">
        <v>32</v>
      </c>
      <c r="B105" s="69">
        <v>2.05</v>
      </c>
      <c r="C105" s="116">
        <v>2.05</v>
      </c>
      <c r="D105" s="117" t="s">
        <v>2</v>
      </c>
      <c r="E105" s="117" t="s">
        <v>124</v>
      </c>
      <c r="F105" s="118" t="s">
        <v>20</v>
      </c>
      <c r="G105" s="39">
        <v>44900000</v>
      </c>
      <c r="H105" s="45"/>
      <c r="I105" s="106">
        <v>10</v>
      </c>
      <c r="J105" s="47"/>
      <c r="K105" s="141"/>
      <c r="L105" s="142">
        <v>20</v>
      </c>
      <c r="M105" s="143"/>
      <c r="N105" s="141"/>
      <c r="O105" s="142">
        <v>30</v>
      </c>
      <c r="P105" s="143"/>
      <c r="Q105" s="167"/>
      <c r="R105" s="168">
        <v>35</v>
      </c>
      <c r="S105" s="169"/>
      <c r="T105" s="218"/>
      <c r="U105" s="219">
        <v>40</v>
      </c>
      <c r="V105" s="220"/>
      <c r="W105" s="181"/>
      <c r="X105" s="182">
        <v>50</v>
      </c>
      <c r="Y105" s="183"/>
      <c r="Z105" s="181"/>
      <c r="AA105" s="182">
        <v>60</v>
      </c>
      <c r="AB105" s="183"/>
      <c r="AC105" s="167"/>
      <c r="AD105" s="168">
        <v>70</v>
      </c>
      <c r="AE105" s="169"/>
      <c r="AF105" s="241"/>
      <c r="AG105" s="247">
        <v>80</v>
      </c>
      <c r="AH105" s="243"/>
      <c r="AI105" s="45"/>
      <c r="AJ105" s="106">
        <v>85</v>
      </c>
      <c r="AK105" s="47"/>
      <c r="AL105" s="45"/>
      <c r="AM105" s="106">
        <v>90</v>
      </c>
      <c r="AN105" s="47"/>
      <c r="AO105" s="45"/>
      <c r="AP105" s="106">
        <v>100</v>
      </c>
      <c r="AQ105" s="47"/>
    </row>
    <row r="106" spans="1:43" s="26" customFormat="1" ht="19.5" customHeight="1">
      <c r="A106" s="73"/>
      <c r="B106" s="270" t="s">
        <v>128</v>
      </c>
      <c r="C106" s="271"/>
      <c r="D106" s="271"/>
      <c r="E106" s="271"/>
      <c r="F106" s="272"/>
      <c r="G106" s="40"/>
      <c r="H106" s="111">
        <v>0</v>
      </c>
      <c r="I106" s="49"/>
      <c r="J106" s="112">
        <v>0</v>
      </c>
      <c r="K106" s="144">
        <v>5</v>
      </c>
      <c r="L106" s="145"/>
      <c r="M106" s="146" t="s">
        <v>145</v>
      </c>
      <c r="N106" s="144">
        <v>9</v>
      </c>
      <c r="O106" s="145"/>
      <c r="P106" s="146" t="s">
        <v>174</v>
      </c>
      <c r="Q106" s="173" t="s">
        <v>201</v>
      </c>
      <c r="R106" s="174"/>
      <c r="S106" s="175" t="s">
        <v>201</v>
      </c>
      <c r="T106" s="185">
        <v>25.03</v>
      </c>
      <c r="U106" s="186"/>
      <c r="V106" s="187">
        <v>25.03</v>
      </c>
      <c r="W106" s="170">
        <v>44.59</v>
      </c>
      <c r="X106" s="171"/>
      <c r="Y106" s="172">
        <v>44.59</v>
      </c>
      <c r="Z106" s="170">
        <v>55</v>
      </c>
      <c r="AA106" s="171"/>
      <c r="AB106" s="172">
        <v>51.27</v>
      </c>
      <c r="AC106" s="173">
        <v>60</v>
      </c>
      <c r="AD106" s="174"/>
      <c r="AE106" s="175">
        <v>57.95</v>
      </c>
      <c r="AF106" s="236">
        <v>80</v>
      </c>
      <c r="AG106" s="237"/>
      <c r="AH106" s="238">
        <v>70.75</v>
      </c>
      <c r="AI106" s="107"/>
      <c r="AJ106" s="49"/>
      <c r="AK106" s="108"/>
      <c r="AL106" s="107"/>
      <c r="AM106" s="49"/>
      <c r="AN106" s="108"/>
      <c r="AO106" s="107"/>
      <c r="AP106" s="49"/>
      <c r="AQ106" s="108"/>
    </row>
    <row r="107" spans="1:43" s="26" customFormat="1" ht="19.5" customHeight="1">
      <c r="A107" s="76"/>
      <c r="B107" s="267"/>
      <c r="C107" s="268"/>
      <c r="D107" s="268"/>
      <c r="E107" s="268"/>
      <c r="F107" s="269"/>
      <c r="G107" s="41"/>
      <c r="H107" s="51"/>
      <c r="I107" s="113">
        <v>0</v>
      </c>
      <c r="J107" s="53"/>
      <c r="K107" s="147"/>
      <c r="L107" s="261" t="s">
        <v>145</v>
      </c>
      <c r="M107" s="149"/>
      <c r="N107" s="147"/>
      <c r="O107" s="148" t="s">
        <v>174</v>
      </c>
      <c r="P107" s="149"/>
      <c r="Q107" s="179"/>
      <c r="R107" s="191" t="s">
        <v>201</v>
      </c>
      <c r="S107" s="180"/>
      <c r="T107" s="188"/>
      <c r="U107" s="189">
        <v>25.03</v>
      </c>
      <c r="V107" s="190"/>
      <c r="W107" s="176"/>
      <c r="X107" s="177">
        <v>44.59</v>
      </c>
      <c r="Y107" s="178"/>
      <c r="Z107" s="176"/>
      <c r="AA107" s="184">
        <v>51.27</v>
      </c>
      <c r="AB107" s="178"/>
      <c r="AC107" s="179"/>
      <c r="AD107" s="256">
        <v>57.95</v>
      </c>
      <c r="AE107" s="180"/>
      <c r="AF107" s="239"/>
      <c r="AG107" s="258">
        <v>70.75</v>
      </c>
      <c r="AH107" s="240"/>
      <c r="AI107" s="51"/>
      <c r="AJ107" s="109"/>
      <c r="AK107" s="53"/>
      <c r="AL107" s="51"/>
      <c r="AM107" s="109"/>
      <c r="AN107" s="53"/>
      <c r="AO107" s="51"/>
      <c r="AP107" s="109"/>
      <c r="AQ107" s="53"/>
    </row>
    <row r="108" spans="1:44" s="26" customFormat="1" ht="19.5" customHeight="1">
      <c r="A108" s="73">
        <v>33</v>
      </c>
      <c r="B108" s="69">
        <v>2.05</v>
      </c>
      <c r="C108" s="116">
        <v>2.05</v>
      </c>
      <c r="D108" s="117" t="s">
        <v>2</v>
      </c>
      <c r="E108" s="117" t="s">
        <v>27</v>
      </c>
      <c r="F108" s="118" t="s">
        <v>3</v>
      </c>
      <c r="G108" s="39">
        <v>244916800</v>
      </c>
      <c r="H108" s="45"/>
      <c r="I108" s="92">
        <v>20</v>
      </c>
      <c r="J108" s="47"/>
      <c r="K108" s="141"/>
      <c r="L108" s="142">
        <v>25</v>
      </c>
      <c r="M108" s="143"/>
      <c r="N108" s="141"/>
      <c r="O108" s="142">
        <v>30</v>
      </c>
      <c r="P108" s="143"/>
      <c r="Q108" s="167"/>
      <c r="R108" s="168">
        <v>40</v>
      </c>
      <c r="S108" s="169"/>
      <c r="T108" s="218"/>
      <c r="U108" s="219">
        <v>50</v>
      </c>
      <c r="V108" s="220"/>
      <c r="W108" s="181"/>
      <c r="X108" s="182">
        <v>60</v>
      </c>
      <c r="Y108" s="183"/>
      <c r="Z108" s="181"/>
      <c r="AA108" s="182">
        <v>70</v>
      </c>
      <c r="AB108" s="183"/>
      <c r="AC108" s="167"/>
      <c r="AD108" s="168">
        <v>80</v>
      </c>
      <c r="AE108" s="169"/>
      <c r="AF108" s="241"/>
      <c r="AG108" s="247">
        <v>85</v>
      </c>
      <c r="AH108" s="243"/>
      <c r="AI108" s="45"/>
      <c r="AJ108" s="92">
        <v>90</v>
      </c>
      <c r="AK108" s="47"/>
      <c r="AL108" s="45"/>
      <c r="AM108" s="92">
        <v>95</v>
      </c>
      <c r="AN108" s="47"/>
      <c r="AO108" s="45"/>
      <c r="AP108" s="92">
        <v>100</v>
      </c>
      <c r="AQ108" s="47"/>
      <c r="AR108" s="27"/>
    </row>
    <row r="109" spans="1:44" s="26" customFormat="1" ht="19.5" customHeight="1">
      <c r="A109" s="73"/>
      <c r="B109" s="270" t="s">
        <v>129</v>
      </c>
      <c r="C109" s="271"/>
      <c r="D109" s="271"/>
      <c r="E109" s="271"/>
      <c r="F109" s="272"/>
      <c r="G109" s="40"/>
      <c r="H109" s="93">
        <v>5</v>
      </c>
      <c r="I109" s="49"/>
      <c r="J109" s="112">
        <v>0</v>
      </c>
      <c r="K109" s="144">
        <v>5</v>
      </c>
      <c r="L109" s="145"/>
      <c r="M109" s="146" t="s">
        <v>146</v>
      </c>
      <c r="N109" s="144">
        <v>11</v>
      </c>
      <c r="O109" s="145"/>
      <c r="P109" s="146" t="s">
        <v>175</v>
      </c>
      <c r="Q109" s="173" t="s">
        <v>202</v>
      </c>
      <c r="R109" s="174"/>
      <c r="S109" s="175" t="s">
        <v>202</v>
      </c>
      <c r="T109" s="185">
        <v>26.93</v>
      </c>
      <c r="U109" s="186"/>
      <c r="V109" s="187">
        <v>26.93</v>
      </c>
      <c r="W109" s="170">
        <v>39.75</v>
      </c>
      <c r="X109" s="171"/>
      <c r="Y109" s="172">
        <v>39.75</v>
      </c>
      <c r="Z109" s="170">
        <v>42.49</v>
      </c>
      <c r="AA109" s="171"/>
      <c r="AB109" s="172">
        <v>42.49</v>
      </c>
      <c r="AC109" s="173">
        <v>54.16</v>
      </c>
      <c r="AD109" s="174"/>
      <c r="AE109" s="175">
        <v>54.16</v>
      </c>
      <c r="AF109" s="236">
        <v>62.34</v>
      </c>
      <c r="AG109" s="237"/>
      <c r="AH109" s="258">
        <v>62.34</v>
      </c>
      <c r="AI109" s="93"/>
      <c r="AJ109" s="49"/>
      <c r="AK109" s="94"/>
      <c r="AL109" s="93"/>
      <c r="AM109" s="49"/>
      <c r="AN109" s="94"/>
      <c r="AO109" s="93"/>
      <c r="AP109" s="49"/>
      <c r="AQ109" s="94"/>
      <c r="AR109" s="27"/>
    </row>
    <row r="110" spans="1:44" s="26" customFormat="1" ht="19.5" customHeight="1">
      <c r="A110" s="73"/>
      <c r="B110" s="267"/>
      <c r="C110" s="268"/>
      <c r="D110" s="268"/>
      <c r="E110" s="268"/>
      <c r="F110" s="269"/>
      <c r="G110" s="41"/>
      <c r="H110" s="51"/>
      <c r="I110" s="95">
        <f>J109</f>
        <v>0</v>
      </c>
      <c r="J110" s="53"/>
      <c r="K110" s="147"/>
      <c r="L110" s="261" t="s">
        <v>146</v>
      </c>
      <c r="M110" s="149"/>
      <c r="N110" s="147"/>
      <c r="O110" s="148" t="s">
        <v>175</v>
      </c>
      <c r="P110" s="149"/>
      <c r="Q110" s="179"/>
      <c r="R110" s="191" t="s">
        <v>202</v>
      </c>
      <c r="S110" s="180"/>
      <c r="T110" s="188"/>
      <c r="U110" s="189">
        <v>26.93</v>
      </c>
      <c r="V110" s="190"/>
      <c r="W110" s="176"/>
      <c r="X110" s="177">
        <v>39.75</v>
      </c>
      <c r="Y110" s="178"/>
      <c r="Z110" s="176"/>
      <c r="AA110" s="177">
        <v>42.49</v>
      </c>
      <c r="AB110" s="178"/>
      <c r="AC110" s="179"/>
      <c r="AD110" s="256">
        <v>54.16</v>
      </c>
      <c r="AE110" s="180"/>
      <c r="AF110" s="239"/>
      <c r="AG110" s="258">
        <v>62.34</v>
      </c>
      <c r="AH110" s="240"/>
      <c r="AI110" s="51"/>
      <c r="AJ110" s="95"/>
      <c r="AK110" s="53"/>
      <c r="AL110" s="51"/>
      <c r="AM110" s="95"/>
      <c r="AN110" s="53"/>
      <c r="AO110" s="51"/>
      <c r="AP110" s="95"/>
      <c r="AQ110" s="53"/>
      <c r="AR110" s="27"/>
    </row>
    <row r="111" spans="1:44" s="26" customFormat="1" ht="19.5" customHeight="1">
      <c r="A111" s="68">
        <v>34</v>
      </c>
      <c r="B111" s="69">
        <v>2.05</v>
      </c>
      <c r="C111" s="116">
        <v>2.05</v>
      </c>
      <c r="D111" s="117" t="s">
        <v>2</v>
      </c>
      <c r="E111" s="117" t="s">
        <v>27</v>
      </c>
      <c r="F111" s="118" t="s">
        <v>98</v>
      </c>
      <c r="G111" s="39">
        <v>275296300</v>
      </c>
      <c r="H111" s="45"/>
      <c r="I111" s="92">
        <v>15</v>
      </c>
      <c r="J111" s="47"/>
      <c r="K111" s="141"/>
      <c r="L111" s="142">
        <v>20</v>
      </c>
      <c r="M111" s="143"/>
      <c r="N111" s="141"/>
      <c r="O111" s="142">
        <v>25</v>
      </c>
      <c r="P111" s="143"/>
      <c r="Q111" s="167"/>
      <c r="R111" s="168">
        <v>35</v>
      </c>
      <c r="S111" s="169"/>
      <c r="T111" s="218"/>
      <c r="U111" s="219">
        <v>45</v>
      </c>
      <c r="V111" s="220"/>
      <c r="W111" s="181"/>
      <c r="X111" s="182">
        <v>60</v>
      </c>
      <c r="Y111" s="183"/>
      <c r="Z111" s="181"/>
      <c r="AA111" s="182">
        <v>65</v>
      </c>
      <c r="AB111" s="183"/>
      <c r="AC111" s="167"/>
      <c r="AD111" s="168">
        <v>70</v>
      </c>
      <c r="AE111" s="169"/>
      <c r="AF111" s="241"/>
      <c r="AG111" s="247">
        <v>85</v>
      </c>
      <c r="AH111" s="243"/>
      <c r="AI111" s="45"/>
      <c r="AJ111" s="92">
        <v>90</v>
      </c>
      <c r="AK111" s="47"/>
      <c r="AL111" s="45"/>
      <c r="AM111" s="92">
        <v>95</v>
      </c>
      <c r="AN111" s="47"/>
      <c r="AO111" s="45"/>
      <c r="AP111" s="92">
        <v>100</v>
      </c>
      <c r="AQ111" s="47"/>
      <c r="AR111" s="27"/>
    </row>
    <row r="112" spans="1:44" s="26" customFormat="1" ht="19.5" customHeight="1">
      <c r="A112" s="73"/>
      <c r="B112" s="270" t="s">
        <v>130</v>
      </c>
      <c r="C112" s="271"/>
      <c r="D112" s="271"/>
      <c r="E112" s="271"/>
      <c r="F112" s="272"/>
      <c r="G112" s="40"/>
      <c r="H112" s="111">
        <v>7</v>
      </c>
      <c r="I112" s="49"/>
      <c r="J112" s="112">
        <v>0</v>
      </c>
      <c r="K112" s="144">
        <v>15</v>
      </c>
      <c r="L112" s="145"/>
      <c r="M112" s="146" t="s">
        <v>147</v>
      </c>
      <c r="N112" s="144">
        <v>18</v>
      </c>
      <c r="O112" s="145"/>
      <c r="P112" s="146" t="s">
        <v>157</v>
      </c>
      <c r="Q112" s="173" t="s">
        <v>203</v>
      </c>
      <c r="R112" s="174"/>
      <c r="S112" s="175" t="s">
        <v>203</v>
      </c>
      <c r="T112" s="185">
        <v>37.47</v>
      </c>
      <c r="U112" s="186"/>
      <c r="V112" s="187">
        <v>37.47</v>
      </c>
      <c r="W112" s="170">
        <v>69.07</v>
      </c>
      <c r="X112" s="171"/>
      <c r="Y112" s="172">
        <v>69.07</v>
      </c>
      <c r="Z112" s="170">
        <v>74.51</v>
      </c>
      <c r="AA112" s="171"/>
      <c r="AB112" s="172">
        <v>74.51</v>
      </c>
      <c r="AC112" s="173">
        <v>76.7</v>
      </c>
      <c r="AD112" s="174"/>
      <c r="AE112" s="175">
        <v>76.7</v>
      </c>
      <c r="AF112" s="236">
        <v>43.44</v>
      </c>
      <c r="AG112" s="237"/>
      <c r="AH112" s="258">
        <v>43.44</v>
      </c>
      <c r="AI112" s="93"/>
      <c r="AJ112" s="49"/>
      <c r="AK112" s="94"/>
      <c r="AL112" s="93"/>
      <c r="AM112" s="49"/>
      <c r="AN112" s="94"/>
      <c r="AO112" s="93"/>
      <c r="AP112" s="49"/>
      <c r="AQ112" s="94"/>
      <c r="AR112" s="27"/>
    </row>
    <row r="113" spans="1:44" s="26" customFormat="1" ht="19.5" customHeight="1">
      <c r="A113" s="76"/>
      <c r="B113" s="267"/>
      <c r="C113" s="268"/>
      <c r="D113" s="268"/>
      <c r="E113" s="268"/>
      <c r="F113" s="269"/>
      <c r="G113" s="41"/>
      <c r="H113" s="51"/>
      <c r="I113" s="113">
        <f>J112</f>
        <v>0</v>
      </c>
      <c r="J113" s="53"/>
      <c r="K113" s="147"/>
      <c r="L113" s="261" t="s">
        <v>147</v>
      </c>
      <c r="M113" s="149"/>
      <c r="N113" s="147"/>
      <c r="O113" s="148" t="s">
        <v>157</v>
      </c>
      <c r="P113" s="149"/>
      <c r="Q113" s="179"/>
      <c r="R113" s="191" t="s">
        <v>203</v>
      </c>
      <c r="S113" s="180"/>
      <c r="T113" s="188"/>
      <c r="U113" s="189">
        <v>37.47</v>
      </c>
      <c r="V113" s="190"/>
      <c r="W113" s="176"/>
      <c r="X113" s="177">
        <v>69.07</v>
      </c>
      <c r="Y113" s="178"/>
      <c r="Z113" s="176"/>
      <c r="AA113" s="177">
        <v>74.51</v>
      </c>
      <c r="AB113" s="178"/>
      <c r="AC113" s="179"/>
      <c r="AD113" s="256">
        <v>76.7</v>
      </c>
      <c r="AE113" s="180"/>
      <c r="AF113" s="239"/>
      <c r="AG113" s="258">
        <v>43.44</v>
      </c>
      <c r="AH113" s="240"/>
      <c r="AI113" s="51"/>
      <c r="AJ113" s="95"/>
      <c r="AK113" s="53"/>
      <c r="AL113" s="51"/>
      <c r="AM113" s="95"/>
      <c r="AN113" s="53"/>
      <c r="AO113" s="51"/>
      <c r="AP113" s="95"/>
      <c r="AQ113" s="53"/>
      <c r="AR113" s="27"/>
    </row>
    <row r="114" spans="1:44" s="26" customFormat="1" ht="19.5" customHeight="1">
      <c r="A114" s="73">
        <v>35</v>
      </c>
      <c r="B114" s="69">
        <v>2.05</v>
      </c>
      <c r="C114" s="116">
        <v>2.05</v>
      </c>
      <c r="D114" s="117" t="s">
        <v>2</v>
      </c>
      <c r="E114" s="117" t="s">
        <v>27</v>
      </c>
      <c r="F114" s="118" t="s">
        <v>25</v>
      </c>
      <c r="G114" s="39">
        <v>130880250</v>
      </c>
      <c r="H114" s="45"/>
      <c r="I114" s="92">
        <v>5</v>
      </c>
      <c r="J114" s="47"/>
      <c r="K114" s="141"/>
      <c r="L114" s="142">
        <v>7</v>
      </c>
      <c r="M114" s="143"/>
      <c r="N114" s="141"/>
      <c r="O114" s="142">
        <v>9</v>
      </c>
      <c r="P114" s="143"/>
      <c r="Q114" s="167"/>
      <c r="R114" s="168">
        <v>45</v>
      </c>
      <c r="S114" s="169"/>
      <c r="T114" s="218"/>
      <c r="U114" s="219">
        <v>65</v>
      </c>
      <c r="V114" s="220"/>
      <c r="W114" s="181"/>
      <c r="X114" s="182">
        <v>80</v>
      </c>
      <c r="Y114" s="183"/>
      <c r="Z114" s="181"/>
      <c r="AA114" s="182">
        <v>85</v>
      </c>
      <c r="AB114" s="183"/>
      <c r="AC114" s="167"/>
      <c r="AD114" s="168">
        <v>90</v>
      </c>
      <c r="AE114" s="169"/>
      <c r="AF114" s="241"/>
      <c r="AG114" s="247">
        <v>100</v>
      </c>
      <c r="AH114" s="243"/>
      <c r="AI114" s="45"/>
      <c r="AJ114" s="92">
        <v>100</v>
      </c>
      <c r="AK114" s="47"/>
      <c r="AL114" s="45"/>
      <c r="AM114" s="92">
        <v>100</v>
      </c>
      <c r="AN114" s="47"/>
      <c r="AO114" s="45"/>
      <c r="AP114" s="92">
        <v>100</v>
      </c>
      <c r="AQ114" s="47"/>
      <c r="AR114" s="27"/>
    </row>
    <row r="115" spans="1:44" s="26" customFormat="1" ht="19.5" customHeight="1">
      <c r="A115" s="73"/>
      <c r="B115" s="270" t="s">
        <v>131</v>
      </c>
      <c r="C115" s="271"/>
      <c r="D115" s="271"/>
      <c r="E115" s="271"/>
      <c r="F115" s="272"/>
      <c r="G115" s="40"/>
      <c r="H115" s="111">
        <v>5</v>
      </c>
      <c r="I115" s="49"/>
      <c r="J115" s="112">
        <v>0</v>
      </c>
      <c r="K115" s="144">
        <v>5</v>
      </c>
      <c r="L115" s="145"/>
      <c r="M115" s="146" t="s">
        <v>148</v>
      </c>
      <c r="N115" s="144">
        <v>5</v>
      </c>
      <c r="O115" s="145"/>
      <c r="P115" s="146" t="s">
        <v>148</v>
      </c>
      <c r="Q115" s="173" t="s">
        <v>204</v>
      </c>
      <c r="R115" s="174"/>
      <c r="S115" s="175" t="s">
        <v>204</v>
      </c>
      <c r="T115" s="185">
        <v>55.19</v>
      </c>
      <c r="U115" s="186"/>
      <c r="V115" s="187">
        <v>55.19</v>
      </c>
      <c r="W115" s="170">
        <v>71.68</v>
      </c>
      <c r="X115" s="171"/>
      <c r="Y115" s="172">
        <v>71.68</v>
      </c>
      <c r="Z115" s="170">
        <v>76.44</v>
      </c>
      <c r="AA115" s="171"/>
      <c r="AB115" s="172">
        <v>76.44</v>
      </c>
      <c r="AC115" s="170">
        <v>76.44</v>
      </c>
      <c r="AD115" s="171"/>
      <c r="AE115" s="172">
        <v>76.44</v>
      </c>
      <c r="AF115" s="236">
        <v>60</v>
      </c>
      <c r="AG115" s="237"/>
      <c r="AH115" s="238">
        <v>53.18</v>
      </c>
      <c r="AI115" s="93"/>
      <c r="AJ115" s="49"/>
      <c r="AK115" s="94"/>
      <c r="AL115" s="93"/>
      <c r="AM115" s="49"/>
      <c r="AN115" s="94"/>
      <c r="AO115" s="93"/>
      <c r="AP115" s="49"/>
      <c r="AQ115" s="94"/>
      <c r="AR115" s="27"/>
    </row>
    <row r="116" spans="1:44" s="26" customFormat="1" ht="19.5" customHeight="1">
      <c r="A116" s="73"/>
      <c r="B116" s="267"/>
      <c r="C116" s="268"/>
      <c r="D116" s="268"/>
      <c r="E116" s="268"/>
      <c r="F116" s="269"/>
      <c r="G116" s="41"/>
      <c r="H116" s="51"/>
      <c r="I116" s="113">
        <f>J115</f>
        <v>0</v>
      </c>
      <c r="J116" s="53"/>
      <c r="K116" s="147"/>
      <c r="L116" s="261" t="s">
        <v>148</v>
      </c>
      <c r="M116" s="149"/>
      <c r="N116" s="147"/>
      <c r="O116" s="148" t="s">
        <v>148</v>
      </c>
      <c r="P116" s="149"/>
      <c r="Q116" s="179"/>
      <c r="R116" s="191" t="s">
        <v>204</v>
      </c>
      <c r="S116" s="180"/>
      <c r="T116" s="188"/>
      <c r="U116" s="189">
        <v>55.19</v>
      </c>
      <c r="V116" s="190"/>
      <c r="W116" s="176"/>
      <c r="X116" s="177">
        <v>71.68</v>
      </c>
      <c r="Y116" s="178"/>
      <c r="Z116" s="176"/>
      <c r="AA116" s="177">
        <v>76.44</v>
      </c>
      <c r="AB116" s="178"/>
      <c r="AC116" s="176"/>
      <c r="AD116" s="177">
        <v>76.44</v>
      </c>
      <c r="AE116" s="178"/>
      <c r="AF116" s="239"/>
      <c r="AG116" s="258">
        <v>53.18</v>
      </c>
      <c r="AH116" s="240"/>
      <c r="AI116" s="51"/>
      <c r="AJ116" s="95"/>
      <c r="AK116" s="53"/>
      <c r="AL116" s="51"/>
      <c r="AM116" s="95"/>
      <c r="AN116" s="53"/>
      <c r="AO116" s="51"/>
      <c r="AP116" s="95"/>
      <c r="AQ116" s="53"/>
      <c r="AR116" s="27"/>
    </row>
    <row r="117" spans="1:43" s="26" customFormat="1" ht="19.5" customHeight="1">
      <c r="A117" s="68">
        <v>36</v>
      </c>
      <c r="B117" s="69">
        <v>2.05</v>
      </c>
      <c r="C117" s="116">
        <v>2.05</v>
      </c>
      <c r="D117" s="117" t="s">
        <v>2</v>
      </c>
      <c r="E117" s="117" t="s">
        <v>27</v>
      </c>
      <c r="F117" s="118" t="s">
        <v>20</v>
      </c>
      <c r="G117" s="39">
        <v>2157825375</v>
      </c>
      <c r="H117" s="45"/>
      <c r="I117" s="92">
        <v>5</v>
      </c>
      <c r="J117" s="47"/>
      <c r="K117" s="141"/>
      <c r="L117" s="142">
        <v>15</v>
      </c>
      <c r="M117" s="143"/>
      <c r="N117" s="141"/>
      <c r="O117" s="142">
        <v>25</v>
      </c>
      <c r="P117" s="143"/>
      <c r="Q117" s="167"/>
      <c r="R117" s="168">
        <v>35</v>
      </c>
      <c r="S117" s="169"/>
      <c r="T117" s="218"/>
      <c r="U117" s="219">
        <v>40</v>
      </c>
      <c r="V117" s="220"/>
      <c r="W117" s="181"/>
      <c r="X117" s="182">
        <v>55</v>
      </c>
      <c r="Y117" s="183"/>
      <c r="Z117" s="181"/>
      <c r="AA117" s="182">
        <v>60</v>
      </c>
      <c r="AB117" s="183"/>
      <c r="AC117" s="167"/>
      <c r="AD117" s="168">
        <v>70</v>
      </c>
      <c r="AE117" s="169"/>
      <c r="AF117" s="241"/>
      <c r="AG117" s="247">
        <v>80</v>
      </c>
      <c r="AH117" s="243"/>
      <c r="AI117" s="45"/>
      <c r="AJ117" s="92">
        <v>90</v>
      </c>
      <c r="AK117" s="47"/>
      <c r="AL117" s="45"/>
      <c r="AM117" s="92">
        <v>95</v>
      </c>
      <c r="AN117" s="47"/>
      <c r="AO117" s="45"/>
      <c r="AP117" s="92">
        <v>100</v>
      </c>
      <c r="AQ117" s="47"/>
    </row>
    <row r="118" spans="1:43" s="26" customFormat="1" ht="19.5" customHeight="1">
      <c r="A118" s="73"/>
      <c r="B118" s="270" t="s">
        <v>132</v>
      </c>
      <c r="C118" s="271"/>
      <c r="D118" s="271"/>
      <c r="E118" s="271"/>
      <c r="F118" s="272"/>
      <c r="G118" s="40"/>
      <c r="H118" s="111">
        <v>8</v>
      </c>
      <c r="I118" s="49"/>
      <c r="J118" s="112">
        <v>0</v>
      </c>
      <c r="K118" s="144">
        <v>8</v>
      </c>
      <c r="L118" s="145"/>
      <c r="M118" s="146" t="s">
        <v>149</v>
      </c>
      <c r="N118" s="144">
        <v>16</v>
      </c>
      <c r="O118" s="145"/>
      <c r="P118" s="146" t="s">
        <v>176</v>
      </c>
      <c r="Q118" s="173" t="s">
        <v>205</v>
      </c>
      <c r="R118" s="174"/>
      <c r="S118" s="175" t="s">
        <v>205</v>
      </c>
      <c r="T118" s="185">
        <v>38.08</v>
      </c>
      <c r="U118" s="186"/>
      <c r="V118" s="187">
        <v>38.08</v>
      </c>
      <c r="W118" s="170">
        <v>57.33</v>
      </c>
      <c r="X118" s="171"/>
      <c r="Y118" s="172">
        <v>57.33</v>
      </c>
      <c r="Z118" s="170">
        <v>67.38</v>
      </c>
      <c r="AA118" s="171"/>
      <c r="AB118" s="172">
        <v>67.38</v>
      </c>
      <c r="AC118" s="173">
        <v>77.45</v>
      </c>
      <c r="AD118" s="174"/>
      <c r="AE118" s="175">
        <v>77.45</v>
      </c>
      <c r="AF118" s="236">
        <v>65</v>
      </c>
      <c r="AG118" s="237"/>
      <c r="AH118" s="238">
        <v>59.16</v>
      </c>
      <c r="AI118" s="93"/>
      <c r="AJ118" s="49"/>
      <c r="AK118" s="94"/>
      <c r="AL118" s="93"/>
      <c r="AM118" s="49"/>
      <c r="AN118" s="94"/>
      <c r="AO118" s="93"/>
      <c r="AP118" s="49"/>
      <c r="AQ118" s="94"/>
    </row>
    <row r="119" spans="1:43" s="26" customFormat="1" ht="19.5" customHeight="1">
      <c r="A119" s="73"/>
      <c r="B119" s="267"/>
      <c r="C119" s="268"/>
      <c r="D119" s="268"/>
      <c r="E119" s="268"/>
      <c r="F119" s="269"/>
      <c r="G119" s="41"/>
      <c r="H119" s="51"/>
      <c r="I119" s="113">
        <f>J118</f>
        <v>0</v>
      </c>
      <c r="J119" s="53"/>
      <c r="K119" s="147"/>
      <c r="L119" s="261" t="s">
        <v>149</v>
      </c>
      <c r="M119" s="149"/>
      <c r="N119" s="147"/>
      <c r="O119" s="148" t="s">
        <v>176</v>
      </c>
      <c r="P119" s="149"/>
      <c r="Q119" s="179"/>
      <c r="R119" s="191" t="s">
        <v>205</v>
      </c>
      <c r="S119" s="180"/>
      <c r="T119" s="188"/>
      <c r="U119" s="189">
        <v>38.08</v>
      </c>
      <c r="V119" s="190"/>
      <c r="W119" s="176"/>
      <c r="X119" s="177">
        <v>57.33</v>
      </c>
      <c r="Y119" s="178"/>
      <c r="Z119" s="176"/>
      <c r="AA119" s="177">
        <v>67.38</v>
      </c>
      <c r="AB119" s="178"/>
      <c r="AC119" s="179"/>
      <c r="AD119" s="256">
        <v>77.45</v>
      </c>
      <c r="AE119" s="180"/>
      <c r="AF119" s="239"/>
      <c r="AG119" s="258">
        <v>59.16</v>
      </c>
      <c r="AH119" s="240"/>
      <c r="AI119" s="51"/>
      <c r="AJ119" s="95"/>
      <c r="AK119" s="53"/>
      <c r="AL119" s="51"/>
      <c r="AM119" s="95"/>
      <c r="AN119" s="53"/>
      <c r="AO119" s="51"/>
      <c r="AP119" s="95"/>
      <c r="AQ119" s="53"/>
    </row>
    <row r="120" spans="1:43" s="26" customFormat="1" ht="19.5" customHeight="1">
      <c r="A120" s="68">
        <v>37</v>
      </c>
      <c r="B120" s="69">
        <v>2.05</v>
      </c>
      <c r="C120" s="116">
        <v>2.05</v>
      </c>
      <c r="D120" s="117" t="s">
        <v>2</v>
      </c>
      <c r="E120" s="117" t="s">
        <v>27</v>
      </c>
      <c r="F120" s="118" t="s">
        <v>5</v>
      </c>
      <c r="G120" s="39">
        <v>50822600</v>
      </c>
      <c r="H120" s="45"/>
      <c r="I120" s="106">
        <v>5</v>
      </c>
      <c r="J120" s="47"/>
      <c r="K120" s="141"/>
      <c r="L120" s="142">
        <v>10</v>
      </c>
      <c r="M120" s="143"/>
      <c r="N120" s="141"/>
      <c r="O120" s="142">
        <v>25</v>
      </c>
      <c r="P120" s="143"/>
      <c r="Q120" s="167"/>
      <c r="R120" s="168">
        <v>30</v>
      </c>
      <c r="S120" s="169"/>
      <c r="T120" s="218"/>
      <c r="U120" s="219">
        <v>40</v>
      </c>
      <c r="V120" s="220"/>
      <c r="W120" s="181"/>
      <c r="X120" s="182">
        <v>55</v>
      </c>
      <c r="Y120" s="183"/>
      <c r="Z120" s="181"/>
      <c r="AA120" s="182">
        <v>60</v>
      </c>
      <c r="AB120" s="183"/>
      <c r="AC120" s="167"/>
      <c r="AD120" s="168">
        <v>70</v>
      </c>
      <c r="AE120" s="169"/>
      <c r="AF120" s="241"/>
      <c r="AG120" s="247">
        <v>80</v>
      </c>
      <c r="AH120" s="243"/>
      <c r="AI120" s="45"/>
      <c r="AJ120" s="106">
        <v>85</v>
      </c>
      <c r="AK120" s="47"/>
      <c r="AL120" s="45"/>
      <c r="AM120" s="106">
        <v>95</v>
      </c>
      <c r="AN120" s="47"/>
      <c r="AO120" s="45"/>
      <c r="AP120" s="106">
        <v>100</v>
      </c>
      <c r="AQ120" s="47"/>
    </row>
    <row r="121" spans="1:43" s="26" customFormat="1" ht="19.5" customHeight="1">
      <c r="A121" s="73"/>
      <c r="B121" s="270" t="s">
        <v>133</v>
      </c>
      <c r="C121" s="271"/>
      <c r="D121" s="271"/>
      <c r="E121" s="271"/>
      <c r="F121" s="272"/>
      <c r="G121" s="40"/>
      <c r="H121" s="111">
        <v>5</v>
      </c>
      <c r="I121" s="49"/>
      <c r="J121" s="112">
        <v>0</v>
      </c>
      <c r="K121" s="144">
        <v>5</v>
      </c>
      <c r="L121" s="145"/>
      <c r="M121" s="146" t="s">
        <v>150</v>
      </c>
      <c r="N121" s="144">
        <v>8</v>
      </c>
      <c r="O121" s="145"/>
      <c r="P121" s="146" t="s">
        <v>177</v>
      </c>
      <c r="Q121" s="173" t="s">
        <v>206</v>
      </c>
      <c r="R121" s="174"/>
      <c r="S121" s="175" t="s">
        <v>206</v>
      </c>
      <c r="T121" s="185">
        <v>18.02</v>
      </c>
      <c r="U121" s="186"/>
      <c r="V121" s="187">
        <v>18.02</v>
      </c>
      <c r="W121" s="170">
        <v>48.72</v>
      </c>
      <c r="X121" s="171"/>
      <c r="Y121" s="172">
        <v>48.72</v>
      </c>
      <c r="Z121" s="170">
        <v>54.62</v>
      </c>
      <c r="AA121" s="171"/>
      <c r="AB121" s="172">
        <v>54.62</v>
      </c>
      <c r="AC121" s="173">
        <v>65.59</v>
      </c>
      <c r="AD121" s="174"/>
      <c r="AE121" s="175">
        <v>65.59</v>
      </c>
      <c r="AF121" s="236">
        <v>65</v>
      </c>
      <c r="AG121" s="237"/>
      <c r="AH121" s="238" t="s">
        <v>219</v>
      </c>
      <c r="AI121" s="107"/>
      <c r="AJ121" s="49"/>
      <c r="AK121" s="108"/>
      <c r="AL121" s="107"/>
      <c r="AM121" s="49"/>
      <c r="AN121" s="108"/>
      <c r="AO121" s="107"/>
      <c r="AP121" s="49"/>
      <c r="AQ121" s="108"/>
    </row>
    <row r="122" spans="1:43" s="26" customFormat="1" ht="19.5" customHeight="1">
      <c r="A122" s="73"/>
      <c r="B122" s="267"/>
      <c r="C122" s="268"/>
      <c r="D122" s="268"/>
      <c r="E122" s="268"/>
      <c r="F122" s="269"/>
      <c r="G122" s="41"/>
      <c r="H122" s="51"/>
      <c r="I122" s="113">
        <f>J121</f>
        <v>0</v>
      </c>
      <c r="J122" s="125"/>
      <c r="K122" s="147"/>
      <c r="L122" s="261" t="s">
        <v>150</v>
      </c>
      <c r="M122" s="149"/>
      <c r="N122" s="147"/>
      <c r="O122" s="148"/>
      <c r="P122" s="149"/>
      <c r="Q122" s="179"/>
      <c r="R122" s="191" t="s">
        <v>206</v>
      </c>
      <c r="S122" s="180"/>
      <c r="T122" s="188"/>
      <c r="U122" s="189">
        <v>18.02</v>
      </c>
      <c r="V122" s="190"/>
      <c r="W122" s="176"/>
      <c r="X122" s="184">
        <v>48.72</v>
      </c>
      <c r="Y122" s="178"/>
      <c r="Z122" s="176"/>
      <c r="AA122" s="184">
        <v>54.62</v>
      </c>
      <c r="AB122" s="178"/>
      <c r="AC122" s="179"/>
      <c r="AD122" s="256">
        <v>65.59</v>
      </c>
      <c r="AE122" s="180"/>
      <c r="AF122" s="239"/>
      <c r="AG122" s="258" t="s">
        <v>219</v>
      </c>
      <c r="AH122" s="240"/>
      <c r="AI122" s="51"/>
      <c r="AJ122" s="109"/>
      <c r="AK122" s="53"/>
      <c r="AL122" s="51"/>
      <c r="AM122" s="109"/>
      <c r="AN122" s="53"/>
      <c r="AO122" s="51"/>
      <c r="AP122" s="109"/>
      <c r="AQ122" s="53"/>
    </row>
    <row r="123" spans="1:43" ht="15">
      <c r="A123" s="283" t="s">
        <v>32</v>
      </c>
      <c r="B123" s="284"/>
      <c r="C123" s="284"/>
      <c r="D123" s="284"/>
      <c r="E123" s="284"/>
      <c r="F123" s="284"/>
      <c r="G123" s="289">
        <f>SUM(G12:G122)</f>
        <v>5366600975</v>
      </c>
      <c r="H123" s="58"/>
      <c r="I123" s="59">
        <f>(I120+I117+I114+I111+I108+I105+I102+I99+I96+I93+I90+I87+I84+I81+I78+I75+I72+I69+I66+I63+I60+I57+I54+I51+I48+I45+I42+I39+I36+I33+I30+I27+I24+I21+I18+I15+I12)/37</f>
        <v>12.45945945945946</v>
      </c>
      <c r="J123" s="47"/>
      <c r="K123" s="141"/>
      <c r="L123" s="153">
        <f>(L120+L117+L114+L111+L108+L105+L102+L99+L96+L93+L90+L87+L84+L81+L78+L75+L72+L69+L66+L63+L60+L57+L54+L51+L48+L45+L42+L39+L36+L33+L30+L27+L24+L21+L18+L15+L12)/37</f>
        <v>23.27027027027027</v>
      </c>
      <c r="M123" s="143"/>
      <c r="N123" s="154"/>
      <c r="O123" s="153">
        <f>(O120+O117+O114+O111+O108+O105+O102+O99+O96+O93+O90+O87+O84+O81+O78+O75+O72+O69+O66+O63+O60+O57+O54+O51+O48+O45+O42+O39+O36+O33+O30+O27+O24+O21+O18+O15+O12)/37</f>
        <v>35.32432432432432</v>
      </c>
      <c r="P123" s="143"/>
      <c r="Q123" s="167"/>
      <c r="R123" s="200">
        <f>(R120+R117+R114+R111+R108+R105+R102+R99+R96+R93+R90+R87+R84+R81+R78+R75+R72+R69+R66+R63+R60+R57+R54+R51+R48+R45+R42+R39+R36+R33+R30+R27+R24+R21+R18+R15+R12)/37</f>
        <v>43.54054054054054</v>
      </c>
      <c r="S123" s="169"/>
      <c r="T123" s="218"/>
      <c r="U123" s="224">
        <f>(U120+U117+U114+U111+U108+U105+U102+U99+U96+U93+U90+U87+U84+U81+U78+U75+U72+U69+U66+U63+U60+U57+U54+U51+U48+U45+U42+U39+U36+U33+U30+U27+U24+U21+U18+U15+U12)/37</f>
        <v>51.32432432432432</v>
      </c>
      <c r="V123" s="220"/>
      <c r="W123" s="181"/>
      <c r="X123" s="199">
        <f>(X120+X117+X114+X111+X108+X105+X102+X99+X96+X93+X90+X87+X84+X81+X78+X75+X72+X69+X66+X63+X60+X57+X54+X51+X48+X45+X42+X39+X36+X33+X30+X27+X24+X21+X18+X15+X12)/37</f>
        <v>60.027027027027025</v>
      </c>
      <c r="Y123" s="183"/>
      <c r="Z123" s="181"/>
      <c r="AA123" s="199">
        <f>(AA120+AA117+AA114+AA111+AA108+AA105+AA102+AA99+AA96+AA93+AA90+AA87+AA84+AA81+AA78+AA75+AA72+AA69+AA66+AA63+AA60+AA57+AA54+AA51+AA48+AA45+AA42+AA39+AA36+AA33+AA30+AA27+AA24+AA21+AA18+AA15+AA12)/37</f>
        <v>68.27027027027027</v>
      </c>
      <c r="AB123" s="183"/>
      <c r="AC123" s="167"/>
      <c r="AD123" s="200">
        <f>(AD120+AD117+AD114+AD111+AD108+AD105+AD102+AD99+AD96+AD93+AD90+AD87+AD84+AD81+AD78+AD75+AD72+AD69+AD66+AD63+AD60+AD57+AD54+AD51+AD48+AD45+AD42+AD39+AD36+AD33+AD30+AD27+AD24+AD21+AD18+AD15+AD12)/37</f>
        <v>76.70270270270271</v>
      </c>
      <c r="AE123" s="169"/>
      <c r="AF123" s="241"/>
      <c r="AG123" s="246">
        <f>(AG120+AG117+AG114+AG111+AG108+AG105+AG102+AG99+AG96+AG93+AG90+AG87+AG84+AG81+AG78+AG75+AG72+AG69+AG66+AG63+AG60+AG57+AG54+AG51+AG48+AG45+AG42+AG39+AG36+AG33+AG30+AG27+AG24+AG21+AG18+AG15+AG12)/37</f>
        <v>85.48648648648648</v>
      </c>
      <c r="AH123" s="243"/>
      <c r="AI123" s="45"/>
      <c r="AJ123" s="59">
        <f>(AJ120+AJ117+AJ114+AJ111+AJ108+AJ105+AJ102+AJ99+AJ96+AJ93+AJ90+AJ87+AJ84+AJ81+AJ78+AJ75+AJ72+AJ69+AJ66+AJ63+AJ60+AJ57+AJ54+AJ51+AJ48+AJ45+AJ42+AJ39+AJ36+AJ33+AJ30+AJ27+AJ24+AJ21+AJ18+AJ15+AJ12)/37</f>
        <v>90.1891891891892</v>
      </c>
      <c r="AK123" s="47"/>
      <c r="AL123" s="45"/>
      <c r="AM123" s="59">
        <f>(AM120+AM117+AM114+AM111+AM108+AM105+AM102+AM99+AM96+AM93+AM90+AM87+AM84+AM81+AM78+AM75+AM72+AM69+AM66+AM63+AM60+AM57+AM54+AM51+AM48+AM45+AM42+AM39+AM36+AM33+AM30+AM27+AM24+AM21+AM18+AM15+AM12)/37</f>
        <v>94.8108108108108</v>
      </c>
      <c r="AN123" s="47"/>
      <c r="AO123" s="45"/>
      <c r="AP123" s="59">
        <f>(AP120+AP117+AP114+AP111+AP108+AP105+AP102+AP99+AP96+AP93+AP90+AP87+AP84+AP81+AP78+AP75+AP72+AP69+AP66+AP63+AP60+AP57+AP54+AP51+AP48+AP45+AP42+AP39+AP36+AP33+AP30+AP27+AP24+AP21+AP18+AP15+AP12)/37</f>
        <v>100</v>
      </c>
      <c r="AQ123" s="47"/>
    </row>
    <row r="124" spans="1:43" ht="15.75" customHeight="1">
      <c r="A124" s="285"/>
      <c r="B124" s="286"/>
      <c r="C124" s="286"/>
      <c r="D124" s="286"/>
      <c r="E124" s="286"/>
      <c r="F124" s="286"/>
      <c r="G124" s="290"/>
      <c r="H124" s="61">
        <f>SUM(H12:H122)/37</f>
        <v>2.3972972972972975</v>
      </c>
      <c r="I124" s="49"/>
      <c r="J124" s="62">
        <v>0</v>
      </c>
      <c r="K124" s="155" t="s">
        <v>151</v>
      </c>
      <c r="L124" s="156"/>
      <c r="M124" s="157" t="s">
        <v>152</v>
      </c>
      <c r="N124" s="158">
        <v>15</v>
      </c>
      <c r="O124" s="159"/>
      <c r="P124" s="160" t="s">
        <v>178</v>
      </c>
      <c r="Q124" s="225">
        <v>20</v>
      </c>
      <c r="R124" s="202"/>
      <c r="S124" s="203" t="s">
        <v>207</v>
      </c>
      <c r="T124" s="226">
        <v>35</v>
      </c>
      <c r="U124" s="202"/>
      <c r="V124" s="203">
        <v>32.92</v>
      </c>
      <c r="W124" s="201">
        <v>56.12</v>
      </c>
      <c r="X124" s="202"/>
      <c r="Y124" s="203">
        <v>50</v>
      </c>
      <c r="Z124" s="201">
        <v>57.5</v>
      </c>
      <c r="AA124" s="202"/>
      <c r="AB124" s="203">
        <v>56.73</v>
      </c>
      <c r="AC124" s="204">
        <v>67.5</v>
      </c>
      <c r="AD124" s="205"/>
      <c r="AE124" s="206">
        <v>62.77</v>
      </c>
      <c r="AF124" s="251">
        <v>67.5</v>
      </c>
      <c r="AG124" s="252"/>
      <c r="AH124" s="253">
        <v>52.11</v>
      </c>
      <c r="AI124" s="61"/>
      <c r="AJ124" s="63"/>
      <c r="AK124" s="64"/>
      <c r="AL124" s="61"/>
      <c r="AM124" s="63"/>
      <c r="AN124" s="64"/>
      <c r="AO124" s="61"/>
      <c r="AP124" s="63"/>
      <c r="AQ124" s="64"/>
    </row>
    <row r="125" spans="1:43" ht="15" customHeight="1">
      <c r="A125" s="287"/>
      <c r="B125" s="288"/>
      <c r="C125" s="288"/>
      <c r="D125" s="288"/>
      <c r="E125" s="288"/>
      <c r="F125" s="288"/>
      <c r="G125" s="291"/>
      <c r="H125" s="51"/>
      <c r="I125" s="65">
        <v>0</v>
      </c>
      <c r="J125" s="53"/>
      <c r="K125" s="161"/>
      <c r="L125" s="262" t="s">
        <v>152</v>
      </c>
      <c r="M125" s="162"/>
      <c r="N125" s="163"/>
      <c r="O125" s="164" t="s">
        <v>178</v>
      </c>
      <c r="P125" s="165"/>
      <c r="Q125" s="207"/>
      <c r="R125" s="208" t="s">
        <v>207</v>
      </c>
      <c r="S125" s="209"/>
      <c r="T125" s="207"/>
      <c r="U125" s="208">
        <v>32.92</v>
      </c>
      <c r="V125" s="209"/>
      <c r="W125" s="207"/>
      <c r="X125" s="208">
        <v>50</v>
      </c>
      <c r="Y125" s="209"/>
      <c r="Z125" s="207"/>
      <c r="AA125" s="208">
        <v>56.73</v>
      </c>
      <c r="AB125" s="209"/>
      <c r="AC125" s="210"/>
      <c r="AD125" s="257">
        <v>62.77</v>
      </c>
      <c r="AE125" s="211"/>
      <c r="AF125" s="254"/>
      <c r="AG125" s="259">
        <v>52.11</v>
      </c>
      <c r="AH125" s="255"/>
      <c r="AI125" s="66"/>
      <c r="AJ125" s="65"/>
      <c r="AK125" s="67"/>
      <c r="AL125" s="66"/>
      <c r="AM125" s="65"/>
      <c r="AN125" s="67"/>
      <c r="AO125" s="66"/>
      <c r="AP125" s="65"/>
      <c r="AQ125" s="67"/>
    </row>
    <row r="126" spans="32:34" ht="14.25">
      <c r="AF126" s="260"/>
      <c r="AG126" s="114"/>
      <c r="AH126" s="114"/>
    </row>
    <row r="127" spans="26:43" ht="11.25" customHeight="1">
      <c r="Z127" s="273" t="s">
        <v>220</v>
      </c>
      <c r="AA127" s="273"/>
      <c r="AB127" s="273"/>
      <c r="AC127" s="273"/>
      <c r="AD127" s="273"/>
      <c r="AE127" s="273"/>
      <c r="AF127" s="273"/>
      <c r="AG127" s="273"/>
      <c r="AH127" s="273"/>
      <c r="AI127" s="273"/>
      <c r="AJ127" s="273"/>
      <c r="AK127" s="273"/>
      <c r="AL127" s="273"/>
      <c r="AM127" s="273"/>
      <c r="AN127" s="273"/>
      <c r="AO127" s="273"/>
      <c r="AP127" s="273"/>
      <c r="AQ127" s="273"/>
    </row>
    <row r="128" spans="1:6" ht="15">
      <c r="A128" s="58"/>
      <c r="B128" s="59" t="s">
        <v>85</v>
      </c>
      <c r="C128" s="60"/>
      <c r="F128" s="1" t="s">
        <v>86</v>
      </c>
    </row>
    <row r="129" spans="1:43" ht="15">
      <c r="A129" s="61" t="s">
        <v>87</v>
      </c>
      <c r="B129" s="63"/>
      <c r="C129" s="64" t="s">
        <v>88</v>
      </c>
      <c r="F129" s="1" t="s">
        <v>89</v>
      </c>
      <c r="AC129" s="7"/>
      <c r="AD129" s="127"/>
      <c r="AE129" s="7" t="s">
        <v>95</v>
      </c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5">
      <c r="A130" s="66"/>
      <c r="B130" s="65" t="s">
        <v>90</v>
      </c>
      <c r="C130" s="67"/>
      <c r="F130" s="1" t="s">
        <v>91</v>
      </c>
      <c r="X130" s="114"/>
      <c r="AC130" s="7"/>
      <c r="AD130" s="7"/>
      <c r="AE130" s="7" t="s">
        <v>45</v>
      </c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4.25">
      <c r="A131" s="32"/>
      <c r="F131" s="1" t="s">
        <v>92</v>
      </c>
      <c r="Y131" s="121"/>
      <c r="AC131" s="7"/>
      <c r="AD131" s="7"/>
      <c r="AE131" s="7" t="s">
        <v>46</v>
      </c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4.25">
      <c r="A132" s="32"/>
      <c r="F132" s="1" t="s">
        <v>93</v>
      </c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</row>
    <row r="133" spans="29:43" ht="14.25"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</row>
    <row r="134" spans="29:43" ht="14.25"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</row>
    <row r="135" spans="29:43" ht="15">
      <c r="AC135" s="126"/>
      <c r="AD135" s="126"/>
      <c r="AE135" s="18" t="s">
        <v>214</v>
      </c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</row>
    <row r="136" spans="29:43" ht="14.25">
      <c r="AC136" s="7"/>
      <c r="AD136" s="7"/>
      <c r="AE136" s="7" t="s">
        <v>134</v>
      </c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29:43" ht="14.25">
      <c r="AC137" s="7"/>
      <c r="AD137" s="7"/>
      <c r="AE137" s="7" t="s">
        <v>211</v>
      </c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</sheetData>
  <sheetProtection/>
  <mergeCells count="69">
    <mergeCell ref="AF11:AH11"/>
    <mergeCell ref="AL11:AN11"/>
    <mergeCell ref="B22:F23"/>
    <mergeCell ref="B52:F53"/>
    <mergeCell ref="B55:F56"/>
    <mergeCell ref="B37:F38"/>
    <mergeCell ref="B34:F35"/>
    <mergeCell ref="B43:F44"/>
    <mergeCell ref="B13:F14"/>
    <mergeCell ref="H9:J10"/>
    <mergeCell ref="K9:M10"/>
    <mergeCell ref="N9:P10"/>
    <mergeCell ref="Q9:S10"/>
    <mergeCell ref="T9:V10"/>
    <mergeCell ref="A123:F125"/>
    <mergeCell ref="G123:G125"/>
    <mergeCell ref="Z127:AQ127"/>
    <mergeCell ref="AO9:AQ10"/>
    <mergeCell ref="B118:F119"/>
    <mergeCell ref="B115:F116"/>
    <mergeCell ref="B112:F113"/>
    <mergeCell ref="B79:F80"/>
    <mergeCell ref="B76:F77"/>
    <mergeCell ref="B73:F74"/>
    <mergeCell ref="B16:F17"/>
    <mergeCell ref="B19:F20"/>
    <mergeCell ref="B70:F71"/>
    <mergeCell ref="B40:F41"/>
    <mergeCell ref="B64:F65"/>
    <mergeCell ref="B61:F62"/>
    <mergeCell ref="B121:F122"/>
    <mergeCell ref="B91:F92"/>
    <mergeCell ref="B94:F95"/>
    <mergeCell ref="B97:F98"/>
    <mergeCell ref="B100:F101"/>
    <mergeCell ref="B103:F104"/>
    <mergeCell ref="B109:F110"/>
    <mergeCell ref="AO11:AQ11"/>
    <mergeCell ref="H8:AQ8"/>
    <mergeCell ref="AI11:AK11"/>
    <mergeCell ref="B106:F107"/>
    <mergeCell ref="B67:F68"/>
    <mergeCell ref="B88:F89"/>
    <mergeCell ref="B85:F86"/>
    <mergeCell ref="B82:F83"/>
    <mergeCell ref="B49:F50"/>
    <mergeCell ref="B46:F47"/>
    <mergeCell ref="W9:Y10"/>
    <mergeCell ref="B58:F59"/>
    <mergeCell ref="B31:F32"/>
    <mergeCell ref="B28:F29"/>
    <mergeCell ref="B25:F26"/>
    <mergeCell ref="AI9:AK10"/>
    <mergeCell ref="A1:AQ1"/>
    <mergeCell ref="A8:A10"/>
    <mergeCell ref="B8:F10"/>
    <mergeCell ref="B11:F11"/>
    <mergeCell ref="H11:J11"/>
    <mergeCell ref="K11:M11"/>
    <mergeCell ref="N11:P11"/>
    <mergeCell ref="Q11:S11"/>
    <mergeCell ref="T11:V11"/>
    <mergeCell ref="W11:Y11"/>
    <mergeCell ref="Z11:AB11"/>
    <mergeCell ref="AC11:AE11"/>
    <mergeCell ref="AL9:AN10"/>
    <mergeCell ref="Z9:AB10"/>
    <mergeCell ref="AC9:AE10"/>
    <mergeCell ref="AF9:AH10"/>
  </mergeCells>
  <printOptions/>
  <pageMargins left="0.3937007874015748" right="0.31496062992125984" top="0.5511811023622047" bottom="0.35433070866141736" header="0.31496062992125984" footer="0.31496062992125984"/>
  <pageSetup horizontalDpi="300" verticalDpi="300" orientation="landscape" paperSize="5" scale="60" r:id="rId1"/>
  <rowBreaks count="3" manualBreakCount="3">
    <brk id="47" max="42" man="1"/>
    <brk id="89" max="42" man="1"/>
    <brk id="137" max="4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T67"/>
  <sheetViews>
    <sheetView view="pageBreakPreview" zoomScale="83" zoomScaleSheetLayoutView="83" zoomScalePageLayoutView="0" workbookViewId="0" topLeftCell="A7">
      <selection activeCell="J26" sqref="J26"/>
    </sheetView>
  </sheetViews>
  <sheetFormatPr defaultColWidth="9.140625" defaultRowHeight="15"/>
  <cols>
    <col min="1" max="1" width="5.7109375" style="30" customWidth="1"/>
    <col min="2" max="3" width="5.7109375" style="1" customWidth="1"/>
    <col min="4" max="6" width="4.7109375" style="1" customWidth="1"/>
    <col min="7" max="7" width="35.7109375" style="1" customWidth="1"/>
    <col min="8" max="8" width="16.7109375" style="2" customWidth="1"/>
    <col min="9" max="9" width="17.140625" style="2" customWidth="1"/>
    <col min="10" max="10" width="16.7109375" style="2" customWidth="1"/>
    <col min="11" max="11" width="18.28125" style="2" customWidth="1"/>
    <col min="12" max="12" width="10.28125" style="34" customWidth="1"/>
    <col min="13" max="13" width="15.8515625" style="2" customWidth="1"/>
    <col min="14" max="14" width="16.28125" style="2" customWidth="1"/>
    <col min="15" max="15" width="16.140625" style="2" customWidth="1"/>
    <col min="16" max="16" width="9.7109375" style="34" customWidth="1"/>
    <col min="17" max="17" width="9.7109375" style="35" customWidth="1"/>
    <col min="18" max="18" width="11.28125" style="1" customWidth="1"/>
    <col min="19" max="19" width="10.8515625" style="1" customWidth="1"/>
    <col min="20" max="20" width="19.28125" style="1" customWidth="1"/>
    <col min="21" max="16384" width="9.140625" style="1" customWidth="1"/>
  </cols>
  <sheetData>
    <row r="1" spans="1:18" ht="15">
      <c r="A1" s="265" t="s">
        <v>107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ht="15">
      <c r="A2" s="265" t="s">
        <v>83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</row>
    <row r="3" spans="8:18" ht="15">
      <c r="H3" s="2" t="s">
        <v>40</v>
      </c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8:10" ht="14.25">
      <c r="H4" s="42" t="s">
        <v>47</v>
      </c>
      <c r="J4" s="2" t="s">
        <v>81</v>
      </c>
    </row>
    <row r="5" spans="8:10" ht="14.25">
      <c r="H5" s="42" t="s">
        <v>49</v>
      </c>
      <c r="J5" s="2" t="s">
        <v>84</v>
      </c>
    </row>
    <row r="6" spans="8:10" ht="14.25">
      <c r="H6" s="42" t="s">
        <v>50</v>
      </c>
      <c r="J6" s="2" t="s">
        <v>215</v>
      </c>
    </row>
    <row r="7" ht="15">
      <c r="Q7" s="79" t="s">
        <v>72</v>
      </c>
    </row>
    <row r="8" spans="1:18" ht="13.5" customHeight="1">
      <c r="A8" s="266" t="s">
        <v>0</v>
      </c>
      <c r="B8" s="266" t="s">
        <v>38</v>
      </c>
      <c r="C8" s="266"/>
      <c r="D8" s="266"/>
      <c r="E8" s="266"/>
      <c r="F8" s="266"/>
      <c r="G8" s="294" t="s">
        <v>39</v>
      </c>
      <c r="H8" s="3"/>
      <c r="I8" s="266" t="s">
        <v>73</v>
      </c>
      <c r="J8" s="266"/>
      <c r="K8" s="266"/>
      <c r="L8" s="266"/>
      <c r="M8" s="266" t="s">
        <v>74</v>
      </c>
      <c r="N8" s="266"/>
      <c r="O8" s="266"/>
      <c r="P8" s="266"/>
      <c r="Q8" s="80" t="s">
        <v>75</v>
      </c>
      <c r="R8" s="294" t="s">
        <v>76</v>
      </c>
    </row>
    <row r="9" spans="1:18" ht="13.5" customHeight="1">
      <c r="A9" s="266"/>
      <c r="B9" s="266"/>
      <c r="C9" s="266"/>
      <c r="D9" s="266"/>
      <c r="E9" s="266"/>
      <c r="F9" s="266"/>
      <c r="G9" s="295"/>
      <c r="H9" s="4" t="s">
        <v>41</v>
      </c>
      <c r="I9" s="292" t="s">
        <v>77</v>
      </c>
      <c r="J9" s="292" t="s">
        <v>78</v>
      </c>
      <c r="K9" s="297" t="s">
        <v>79</v>
      </c>
      <c r="L9" s="299" t="s">
        <v>80</v>
      </c>
      <c r="M9" s="300" t="s">
        <v>77</v>
      </c>
      <c r="N9" s="300" t="s">
        <v>78</v>
      </c>
      <c r="O9" s="297" t="s">
        <v>79</v>
      </c>
      <c r="P9" s="299" t="s">
        <v>80</v>
      </c>
      <c r="Q9" s="81" t="s">
        <v>80</v>
      </c>
      <c r="R9" s="295"/>
    </row>
    <row r="10" spans="1:18" ht="13.5" customHeight="1">
      <c r="A10" s="266"/>
      <c r="B10" s="266"/>
      <c r="C10" s="266"/>
      <c r="D10" s="266"/>
      <c r="E10" s="266"/>
      <c r="F10" s="266"/>
      <c r="G10" s="296"/>
      <c r="H10" s="5"/>
      <c r="I10" s="292"/>
      <c r="J10" s="292"/>
      <c r="K10" s="298"/>
      <c r="L10" s="299"/>
      <c r="M10" s="301"/>
      <c r="N10" s="301"/>
      <c r="O10" s="298"/>
      <c r="P10" s="299"/>
      <c r="Q10" s="82"/>
      <c r="R10" s="296"/>
    </row>
    <row r="11" spans="1:18" s="8" customFormat="1" ht="14.25">
      <c r="A11" s="29" t="s">
        <v>33</v>
      </c>
      <c r="B11" s="263" t="s">
        <v>34</v>
      </c>
      <c r="C11" s="263"/>
      <c r="D11" s="263"/>
      <c r="E11" s="263"/>
      <c r="F11" s="263"/>
      <c r="G11" s="29" t="s">
        <v>35</v>
      </c>
      <c r="H11" s="6" t="s">
        <v>36</v>
      </c>
      <c r="I11" s="19" t="s">
        <v>37</v>
      </c>
      <c r="J11" s="83" t="s">
        <v>42</v>
      </c>
      <c r="K11" s="83" t="s">
        <v>43</v>
      </c>
      <c r="L11" s="84" t="s">
        <v>44</v>
      </c>
      <c r="M11" s="19" t="s">
        <v>65</v>
      </c>
      <c r="N11" s="83" t="s">
        <v>66</v>
      </c>
      <c r="O11" s="83" t="s">
        <v>67</v>
      </c>
      <c r="P11" s="85" t="s">
        <v>68</v>
      </c>
      <c r="Q11" s="86" t="s">
        <v>69</v>
      </c>
      <c r="R11" s="6" t="s">
        <v>70</v>
      </c>
    </row>
    <row r="12" spans="1:19" s="9" customFormat="1" ht="39.75" customHeight="1">
      <c r="A12" s="10">
        <v>1</v>
      </c>
      <c r="B12" s="14">
        <v>2.05</v>
      </c>
      <c r="C12" s="15">
        <v>2.05</v>
      </c>
      <c r="D12" s="16" t="s">
        <v>2</v>
      </c>
      <c r="E12" s="16" t="s">
        <v>2</v>
      </c>
      <c r="F12" s="17" t="s">
        <v>3</v>
      </c>
      <c r="G12" s="11" t="s">
        <v>4</v>
      </c>
      <c r="H12" s="12">
        <v>101880000</v>
      </c>
      <c r="I12" s="12">
        <v>58645849</v>
      </c>
      <c r="J12" s="12">
        <f>K12-I12</f>
        <v>7575112</v>
      </c>
      <c r="K12" s="134">
        <v>66220961</v>
      </c>
      <c r="L12" s="87">
        <f>K12/H12*100</f>
        <v>64.99898017275225</v>
      </c>
      <c r="M12" s="12">
        <f>I12</f>
        <v>58645849</v>
      </c>
      <c r="N12" s="12">
        <f>J12</f>
        <v>7575112</v>
      </c>
      <c r="O12" s="12">
        <f aca="true" t="shared" si="0" ref="O12:O48">M12+N12</f>
        <v>66220961</v>
      </c>
      <c r="P12" s="87">
        <f>O12/H12*100</f>
        <v>64.99898017275225</v>
      </c>
      <c r="Q12" s="87">
        <v>80</v>
      </c>
      <c r="R12" s="33"/>
      <c r="S12" s="9">
        <v>1</v>
      </c>
    </row>
    <row r="13" spans="1:19" s="9" customFormat="1" ht="39.75" customHeight="1">
      <c r="A13" s="10">
        <v>2</v>
      </c>
      <c r="B13" s="14">
        <v>2.05</v>
      </c>
      <c r="C13" s="15">
        <v>2.05</v>
      </c>
      <c r="D13" s="16" t="s">
        <v>2</v>
      </c>
      <c r="E13" s="16" t="s">
        <v>2</v>
      </c>
      <c r="F13" s="17" t="s">
        <v>98</v>
      </c>
      <c r="G13" s="11" t="s">
        <v>99</v>
      </c>
      <c r="H13" s="12">
        <v>31350000</v>
      </c>
      <c r="I13" s="12">
        <v>14600000</v>
      </c>
      <c r="J13" s="12">
        <f>K13-I13</f>
        <v>0</v>
      </c>
      <c r="K13" s="135">
        <v>14600000</v>
      </c>
      <c r="L13" s="87">
        <f>K13/H13*100</f>
        <v>46.57097288676236</v>
      </c>
      <c r="M13" s="12">
        <f aca="true" t="shared" si="1" ref="M13:M48">I13</f>
        <v>14600000</v>
      </c>
      <c r="N13" s="12">
        <f aca="true" t="shared" si="2" ref="N13:N48">J13</f>
        <v>0</v>
      </c>
      <c r="O13" s="12">
        <f>K13</f>
        <v>14600000</v>
      </c>
      <c r="P13" s="87">
        <f>O13/H13*100</f>
        <v>46.57097288676236</v>
      </c>
      <c r="Q13" s="87">
        <v>60</v>
      </c>
      <c r="R13" s="33"/>
      <c r="S13" s="9">
        <v>1</v>
      </c>
    </row>
    <row r="14" spans="1:19" s="9" customFormat="1" ht="49.5" customHeight="1">
      <c r="A14" s="10">
        <v>3</v>
      </c>
      <c r="B14" s="14">
        <v>2.05</v>
      </c>
      <c r="C14" s="15">
        <v>2.05</v>
      </c>
      <c r="D14" s="16" t="s">
        <v>2</v>
      </c>
      <c r="E14" s="16" t="s">
        <v>2</v>
      </c>
      <c r="F14" s="17" t="s">
        <v>5</v>
      </c>
      <c r="G14" s="11" t="s">
        <v>6</v>
      </c>
      <c r="H14" s="12">
        <v>204027000</v>
      </c>
      <c r="I14" s="12">
        <v>85174693</v>
      </c>
      <c r="J14" s="12">
        <f aca="true" t="shared" si="3" ref="J14:J23">K14-I14</f>
        <v>7646134</v>
      </c>
      <c r="K14" s="12">
        <v>92820827</v>
      </c>
      <c r="L14" s="87">
        <f>K14/H14*100</f>
        <v>45.49438407661731</v>
      </c>
      <c r="M14" s="12">
        <f t="shared" si="1"/>
        <v>85174693</v>
      </c>
      <c r="N14" s="12">
        <f t="shared" si="2"/>
        <v>7646134</v>
      </c>
      <c r="O14" s="12">
        <f t="shared" si="0"/>
        <v>92820827</v>
      </c>
      <c r="P14" s="87">
        <f>O14/H14*100</f>
        <v>45.49438407661731</v>
      </c>
      <c r="Q14" s="87">
        <v>52</v>
      </c>
      <c r="R14" s="33"/>
      <c r="S14" s="130">
        <f>16587058-I14</f>
        <v>-68587635</v>
      </c>
    </row>
    <row r="15" spans="1:19" s="9" customFormat="1" ht="49.5" customHeight="1">
      <c r="A15" s="10">
        <v>4</v>
      </c>
      <c r="B15" s="14">
        <v>2.05</v>
      </c>
      <c r="C15" s="15">
        <v>2.05</v>
      </c>
      <c r="D15" s="16" t="s">
        <v>2</v>
      </c>
      <c r="E15" s="16" t="s">
        <v>2</v>
      </c>
      <c r="F15" s="17" t="s">
        <v>1</v>
      </c>
      <c r="G15" s="11" t="s">
        <v>7</v>
      </c>
      <c r="H15" s="12">
        <v>6780000</v>
      </c>
      <c r="I15" s="12">
        <v>2211650</v>
      </c>
      <c r="J15" s="12">
        <f t="shared" si="3"/>
        <v>0</v>
      </c>
      <c r="K15" s="12">
        <v>2211650</v>
      </c>
      <c r="L15" s="87">
        <f>K15/H15*100</f>
        <v>32.62020648967552</v>
      </c>
      <c r="M15" s="12">
        <f t="shared" si="1"/>
        <v>2211650</v>
      </c>
      <c r="N15" s="12">
        <f t="shared" si="2"/>
        <v>0</v>
      </c>
      <c r="O15" s="12">
        <f t="shared" si="0"/>
        <v>2211650</v>
      </c>
      <c r="P15" s="87">
        <f>O15/H15*100</f>
        <v>32.62020648967552</v>
      </c>
      <c r="Q15" s="87">
        <f>P15</f>
        <v>32.62020648967552</v>
      </c>
      <c r="R15" s="33"/>
      <c r="S15" s="9">
        <v>1</v>
      </c>
    </row>
    <row r="16" spans="1:19" s="9" customFormat="1" ht="39.75" customHeight="1">
      <c r="A16" s="10">
        <v>5</v>
      </c>
      <c r="B16" s="14">
        <v>2.05</v>
      </c>
      <c r="C16" s="15">
        <v>2.05</v>
      </c>
      <c r="D16" s="16" t="s">
        <v>2</v>
      </c>
      <c r="E16" s="16" t="s">
        <v>2</v>
      </c>
      <c r="F16" s="17" t="s">
        <v>8</v>
      </c>
      <c r="G16" s="11" t="s">
        <v>9</v>
      </c>
      <c r="H16" s="12">
        <v>25000000</v>
      </c>
      <c r="I16" s="12">
        <v>15008400</v>
      </c>
      <c r="J16" s="12">
        <f t="shared" si="3"/>
        <v>3996500</v>
      </c>
      <c r="K16" s="134">
        <v>19004900</v>
      </c>
      <c r="L16" s="87">
        <f>K16/H16*100</f>
        <v>76.0196</v>
      </c>
      <c r="M16" s="12">
        <f t="shared" si="1"/>
        <v>15008400</v>
      </c>
      <c r="N16" s="12">
        <f t="shared" si="2"/>
        <v>3996500</v>
      </c>
      <c r="O16" s="12">
        <f t="shared" si="0"/>
        <v>19004900</v>
      </c>
      <c r="P16" s="87">
        <f>O16/H16*100</f>
        <v>76.0196</v>
      </c>
      <c r="Q16" s="87">
        <f>P16</f>
        <v>76.0196</v>
      </c>
      <c r="R16" s="33"/>
      <c r="S16" s="9">
        <v>1</v>
      </c>
    </row>
    <row r="17" spans="1:20" s="9" customFormat="1" ht="39.75" customHeight="1">
      <c r="A17" s="10">
        <v>6</v>
      </c>
      <c r="B17" s="14">
        <v>2.05</v>
      </c>
      <c r="C17" s="15">
        <v>2.05</v>
      </c>
      <c r="D17" s="16" t="s">
        <v>2</v>
      </c>
      <c r="E17" s="16" t="s">
        <v>2</v>
      </c>
      <c r="F17" s="17" t="s">
        <v>10</v>
      </c>
      <c r="G17" s="11" t="s">
        <v>11</v>
      </c>
      <c r="H17" s="12">
        <v>36362500</v>
      </c>
      <c r="I17" s="12">
        <v>19502750</v>
      </c>
      <c r="J17" s="12">
        <f t="shared" si="3"/>
        <v>1906250</v>
      </c>
      <c r="K17" s="134">
        <v>21409000</v>
      </c>
      <c r="L17" s="87">
        <f>K17/H17*100</f>
        <v>58.87658989343417</v>
      </c>
      <c r="M17" s="12">
        <f t="shared" si="1"/>
        <v>19502750</v>
      </c>
      <c r="N17" s="12">
        <f t="shared" si="2"/>
        <v>1906250</v>
      </c>
      <c r="O17" s="12">
        <f t="shared" si="0"/>
        <v>21409000</v>
      </c>
      <c r="P17" s="87">
        <f>O17/H17*100</f>
        <v>58.87658989343417</v>
      </c>
      <c r="Q17" s="87">
        <f>P17</f>
        <v>58.87658989343417</v>
      </c>
      <c r="R17" s="33"/>
      <c r="S17" s="9">
        <v>1</v>
      </c>
      <c r="T17" s="9">
        <v>5237250</v>
      </c>
    </row>
    <row r="18" spans="1:19" s="9" customFormat="1" ht="43.5" customHeight="1">
      <c r="A18" s="10">
        <v>7</v>
      </c>
      <c r="B18" s="14">
        <v>2.05</v>
      </c>
      <c r="C18" s="15">
        <v>2.05</v>
      </c>
      <c r="D18" s="22" t="s">
        <v>2</v>
      </c>
      <c r="E18" s="22" t="s">
        <v>2</v>
      </c>
      <c r="F18" s="23" t="s">
        <v>12</v>
      </c>
      <c r="G18" s="24" t="s">
        <v>100</v>
      </c>
      <c r="H18" s="25">
        <v>3000000</v>
      </c>
      <c r="I18" s="12">
        <v>2262000</v>
      </c>
      <c r="J18" s="12">
        <f t="shared" si="3"/>
        <v>0</v>
      </c>
      <c r="K18" s="134">
        <v>2262000</v>
      </c>
      <c r="L18" s="87">
        <f>K18/H18*100</f>
        <v>75.4</v>
      </c>
      <c r="M18" s="12">
        <f t="shared" si="1"/>
        <v>2262000</v>
      </c>
      <c r="N18" s="12">
        <f t="shared" si="2"/>
        <v>0</v>
      </c>
      <c r="O18" s="12">
        <f t="shared" si="0"/>
        <v>2262000</v>
      </c>
      <c r="P18" s="87">
        <f>O18/H18*100</f>
        <v>75.4</v>
      </c>
      <c r="Q18" s="87">
        <f>P18</f>
        <v>75.4</v>
      </c>
      <c r="R18" s="33"/>
      <c r="S18" s="9">
        <v>1</v>
      </c>
    </row>
    <row r="19" spans="1:19" s="26" customFormat="1" ht="39.75" customHeight="1">
      <c r="A19" s="10">
        <v>8</v>
      </c>
      <c r="B19" s="14">
        <v>2.05</v>
      </c>
      <c r="C19" s="15">
        <v>2.05</v>
      </c>
      <c r="D19" s="22" t="s">
        <v>2</v>
      </c>
      <c r="E19" s="22" t="s">
        <v>2</v>
      </c>
      <c r="F19" s="23" t="s">
        <v>13</v>
      </c>
      <c r="G19" s="24" t="s">
        <v>101</v>
      </c>
      <c r="H19" s="25">
        <v>179450000</v>
      </c>
      <c r="I19" s="12">
        <v>61250000</v>
      </c>
      <c r="J19" s="12">
        <f t="shared" si="3"/>
        <v>0</v>
      </c>
      <c r="K19" s="134">
        <v>61250000</v>
      </c>
      <c r="L19" s="87">
        <f>K19/H19*100</f>
        <v>34.13207021454444</v>
      </c>
      <c r="M19" s="12">
        <f t="shared" si="1"/>
        <v>61250000</v>
      </c>
      <c r="N19" s="12">
        <f t="shared" si="2"/>
        <v>0</v>
      </c>
      <c r="O19" s="12">
        <f t="shared" si="0"/>
        <v>61250000</v>
      </c>
      <c r="P19" s="87">
        <f>O19/H19*100</f>
        <v>34.13207021454444</v>
      </c>
      <c r="Q19" s="87">
        <v>40</v>
      </c>
      <c r="R19" s="33"/>
      <c r="S19" s="26">
        <v>1</v>
      </c>
    </row>
    <row r="20" spans="1:19" s="26" customFormat="1" ht="39.75" customHeight="1">
      <c r="A20" s="10">
        <v>9</v>
      </c>
      <c r="B20" s="14">
        <v>2.05</v>
      </c>
      <c r="C20" s="15">
        <v>2.05</v>
      </c>
      <c r="D20" s="22" t="s">
        <v>2</v>
      </c>
      <c r="E20" s="22" t="s">
        <v>2</v>
      </c>
      <c r="F20" s="23" t="s">
        <v>15</v>
      </c>
      <c r="G20" s="24" t="s">
        <v>16</v>
      </c>
      <c r="H20" s="25">
        <v>25000000</v>
      </c>
      <c r="I20" s="12">
        <v>14400000</v>
      </c>
      <c r="J20" s="12">
        <f t="shared" si="3"/>
        <v>0</v>
      </c>
      <c r="K20" s="134">
        <v>14400000</v>
      </c>
      <c r="L20" s="87">
        <f>K20/H20*100</f>
        <v>57.599999999999994</v>
      </c>
      <c r="M20" s="12">
        <f t="shared" si="1"/>
        <v>14400000</v>
      </c>
      <c r="N20" s="12">
        <f t="shared" si="2"/>
        <v>0</v>
      </c>
      <c r="O20" s="12">
        <f t="shared" si="0"/>
        <v>14400000</v>
      </c>
      <c r="P20" s="87">
        <f>O20/H20*100</f>
        <v>57.599999999999994</v>
      </c>
      <c r="Q20" s="87">
        <f>P20</f>
        <v>57.599999999999994</v>
      </c>
      <c r="R20" s="33"/>
      <c r="S20" s="26">
        <v>1</v>
      </c>
    </row>
    <row r="21" spans="1:20" s="26" customFormat="1" ht="39.75" customHeight="1">
      <c r="A21" s="10">
        <v>10</v>
      </c>
      <c r="B21" s="14">
        <v>2.05</v>
      </c>
      <c r="C21" s="15">
        <v>2.05</v>
      </c>
      <c r="D21" s="16" t="s">
        <v>2</v>
      </c>
      <c r="E21" s="16" t="s">
        <v>2</v>
      </c>
      <c r="F21" s="17" t="s">
        <v>17</v>
      </c>
      <c r="G21" s="11" t="s">
        <v>18</v>
      </c>
      <c r="H21" s="12">
        <v>84645750</v>
      </c>
      <c r="I21" s="12">
        <v>33432941</v>
      </c>
      <c r="J21" s="12">
        <f t="shared" si="3"/>
        <v>0</v>
      </c>
      <c r="K21" s="134">
        <v>33432941</v>
      </c>
      <c r="L21" s="87">
        <f>K21/H21*100</f>
        <v>39.49748333495775</v>
      </c>
      <c r="M21" s="12">
        <f t="shared" si="1"/>
        <v>33432941</v>
      </c>
      <c r="N21" s="12">
        <f t="shared" si="2"/>
        <v>0</v>
      </c>
      <c r="O21" s="12">
        <f t="shared" si="0"/>
        <v>33432941</v>
      </c>
      <c r="P21" s="87">
        <f>O21/H21*100</f>
        <v>39.49748333495775</v>
      </c>
      <c r="Q21" s="87">
        <v>45</v>
      </c>
      <c r="R21" s="33"/>
      <c r="S21" s="26">
        <v>1</v>
      </c>
      <c r="T21" s="26">
        <v>7515900</v>
      </c>
    </row>
    <row r="22" spans="1:19" s="26" customFormat="1" ht="39.75" customHeight="1">
      <c r="A22" s="10">
        <v>11</v>
      </c>
      <c r="B22" s="14">
        <v>2.05</v>
      </c>
      <c r="C22" s="15">
        <v>2.05</v>
      </c>
      <c r="D22" s="22" t="s">
        <v>2</v>
      </c>
      <c r="E22" s="22" t="s">
        <v>3</v>
      </c>
      <c r="F22" s="23" t="s">
        <v>19</v>
      </c>
      <c r="G22" s="24" t="s">
        <v>102</v>
      </c>
      <c r="H22" s="25">
        <v>34450000</v>
      </c>
      <c r="I22" s="12">
        <v>11000000</v>
      </c>
      <c r="J22" s="12">
        <f t="shared" si="3"/>
        <v>0</v>
      </c>
      <c r="K22" s="136">
        <v>11000000</v>
      </c>
      <c r="L22" s="87">
        <f>K22/H22*100</f>
        <v>31.93033381712627</v>
      </c>
      <c r="M22" s="12">
        <f t="shared" si="1"/>
        <v>11000000</v>
      </c>
      <c r="N22" s="12">
        <f t="shared" si="2"/>
        <v>0</v>
      </c>
      <c r="O22" s="12">
        <f t="shared" si="0"/>
        <v>11000000</v>
      </c>
      <c r="P22" s="87">
        <f>O22/H22*100</f>
        <v>31.93033381712627</v>
      </c>
      <c r="Q22" s="87">
        <f>P22</f>
        <v>31.93033381712627</v>
      </c>
      <c r="R22" s="33"/>
      <c r="S22" s="26">
        <v>1</v>
      </c>
    </row>
    <row r="23" spans="1:20" s="9" customFormat="1" ht="43.5" customHeight="1">
      <c r="A23" s="10">
        <v>12</v>
      </c>
      <c r="B23" s="14">
        <v>2.05</v>
      </c>
      <c r="C23" s="15">
        <v>2.05</v>
      </c>
      <c r="D23" s="16" t="s">
        <v>2</v>
      </c>
      <c r="E23" s="16" t="s">
        <v>5</v>
      </c>
      <c r="F23" s="17" t="s">
        <v>2</v>
      </c>
      <c r="G23" s="11" t="s">
        <v>103</v>
      </c>
      <c r="H23" s="12">
        <v>15025000</v>
      </c>
      <c r="I23" s="12">
        <v>5043900</v>
      </c>
      <c r="J23" s="12">
        <f t="shared" si="3"/>
        <v>0</v>
      </c>
      <c r="K23" s="136">
        <v>5043900</v>
      </c>
      <c r="L23" s="87">
        <f>K23/H23*100</f>
        <v>33.570049916805324</v>
      </c>
      <c r="M23" s="12">
        <f t="shared" si="1"/>
        <v>5043900</v>
      </c>
      <c r="N23" s="12">
        <f t="shared" si="2"/>
        <v>0</v>
      </c>
      <c r="O23" s="12">
        <f t="shared" si="0"/>
        <v>5043900</v>
      </c>
      <c r="P23" s="87">
        <f>O23/H23*100</f>
        <v>33.570049916805324</v>
      </c>
      <c r="Q23" s="87">
        <f>P23</f>
        <v>33.570049916805324</v>
      </c>
      <c r="R23" s="33"/>
      <c r="S23" s="9">
        <v>1</v>
      </c>
      <c r="T23" s="9">
        <v>1250000</v>
      </c>
    </row>
    <row r="24" spans="1:19" s="9" customFormat="1" ht="39.75" customHeight="1">
      <c r="A24" s="10">
        <v>13</v>
      </c>
      <c r="B24" s="14">
        <v>2.05</v>
      </c>
      <c r="C24" s="15">
        <v>2.05</v>
      </c>
      <c r="D24" s="16" t="s">
        <v>2</v>
      </c>
      <c r="E24" s="16" t="s">
        <v>5</v>
      </c>
      <c r="F24" s="17" t="s">
        <v>1</v>
      </c>
      <c r="G24" s="11" t="s">
        <v>105</v>
      </c>
      <c r="H24" s="12">
        <v>0</v>
      </c>
      <c r="I24" s="12"/>
      <c r="J24" s="12"/>
      <c r="K24" s="136">
        <v>0</v>
      </c>
      <c r="L24" s="87">
        <v>0</v>
      </c>
      <c r="M24" s="12">
        <f t="shared" si="1"/>
        <v>0</v>
      </c>
      <c r="N24" s="12">
        <f t="shared" si="2"/>
        <v>0</v>
      </c>
      <c r="O24" s="12">
        <f t="shared" si="0"/>
        <v>0</v>
      </c>
      <c r="P24" s="87">
        <f>L24</f>
        <v>0</v>
      </c>
      <c r="Q24" s="87">
        <v>0</v>
      </c>
      <c r="R24" s="33"/>
      <c r="S24" s="9">
        <v>1</v>
      </c>
    </row>
    <row r="25" spans="1:20" s="9" customFormat="1" ht="39.75" customHeight="1">
      <c r="A25" s="10">
        <v>14</v>
      </c>
      <c r="B25" s="14">
        <v>2.05</v>
      </c>
      <c r="C25" s="15">
        <v>2.05</v>
      </c>
      <c r="D25" s="16" t="s">
        <v>2</v>
      </c>
      <c r="E25" s="16" t="s">
        <v>5</v>
      </c>
      <c r="F25" s="17" t="s">
        <v>12</v>
      </c>
      <c r="G25" s="11" t="s">
        <v>22</v>
      </c>
      <c r="H25" s="12">
        <v>108800000</v>
      </c>
      <c r="I25" s="12">
        <v>55853000</v>
      </c>
      <c r="J25" s="12">
        <f>K25-I25</f>
        <v>7850000</v>
      </c>
      <c r="K25" s="136">
        <v>63703000</v>
      </c>
      <c r="L25" s="87">
        <f aca="true" t="shared" si="4" ref="L25:L34">K25/H25*100</f>
        <v>58.55055147058823</v>
      </c>
      <c r="M25" s="12">
        <f t="shared" si="1"/>
        <v>55853000</v>
      </c>
      <c r="N25" s="12">
        <f t="shared" si="2"/>
        <v>7850000</v>
      </c>
      <c r="O25" s="12">
        <f t="shared" si="0"/>
        <v>63703000</v>
      </c>
      <c r="P25" s="87">
        <f aca="true" t="shared" si="5" ref="P25:P34">O25/H25*100</f>
        <v>58.55055147058823</v>
      </c>
      <c r="Q25" s="87">
        <f>P25</f>
        <v>58.55055147058823</v>
      </c>
      <c r="R25" s="33"/>
      <c r="S25" s="9">
        <v>1</v>
      </c>
      <c r="T25" s="130">
        <f>16603000-I25</f>
        <v>-39250000</v>
      </c>
    </row>
    <row r="26" spans="1:19" s="9" customFormat="1" ht="39.75" customHeight="1">
      <c r="A26" s="10">
        <v>15</v>
      </c>
      <c r="B26" s="14">
        <v>2.05</v>
      </c>
      <c r="C26" s="15">
        <v>2.05</v>
      </c>
      <c r="D26" s="16" t="s">
        <v>2</v>
      </c>
      <c r="E26" s="16" t="s">
        <v>5</v>
      </c>
      <c r="F26" s="17" t="s">
        <v>28</v>
      </c>
      <c r="G26" s="11" t="s">
        <v>108</v>
      </c>
      <c r="H26" s="12">
        <v>5345000</v>
      </c>
      <c r="I26" s="12"/>
      <c r="J26" s="12"/>
      <c r="K26" s="136">
        <v>0</v>
      </c>
      <c r="L26" s="87">
        <v>0</v>
      </c>
      <c r="M26" s="12">
        <f t="shared" si="1"/>
        <v>0</v>
      </c>
      <c r="N26" s="12">
        <f t="shared" si="2"/>
        <v>0</v>
      </c>
      <c r="O26" s="12">
        <f t="shared" si="0"/>
        <v>0</v>
      </c>
      <c r="P26" s="87">
        <f>L26</f>
        <v>0</v>
      </c>
      <c r="Q26" s="87">
        <v>0</v>
      </c>
      <c r="R26" s="33"/>
      <c r="S26" s="9">
        <v>1</v>
      </c>
    </row>
    <row r="27" spans="1:20" s="26" customFormat="1" ht="45" customHeight="1">
      <c r="A27" s="10">
        <v>16</v>
      </c>
      <c r="B27" s="14">
        <v>2.05</v>
      </c>
      <c r="C27" s="15">
        <v>2.05</v>
      </c>
      <c r="D27" s="22" t="s">
        <v>2</v>
      </c>
      <c r="E27" s="22" t="s">
        <v>24</v>
      </c>
      <c r="F27" s="23" t="s">
        <v>98</v>
      </c>
      <c r="G27" s="24" t="s">
        <v>109</v>
      </c>
      <c r="H27" s="25">
        <v>46325000</v>
      </c>
      <c r="I27" s="12">
        <v>26983250</v>
      </c>
      <c r="J27" s="12">
        <f aca="true" t="shared" si="6" ref="J27:J35">K27-I27</f>
        <v>6988500</v>
      </c>
      <c r="K27" s="12">
        <v>33971750</v>
      </c>
      <c r="L27" s="87">
        <f t="shared" si="4"/>
        <v>73.33351322180248</v>
      </c>
      <c r="M27" s="12">
        <f t="shared" si="1"/>
        <v>26983250</v>
      </c>
      <c r="N27" s="12">
        <f t="shared" si="2"/>
        <v>6988500</v>
      </c>
      <c r="O27" s="12">
        <f t="shared" si="0"/>
        <v>33971750</v>
      </c>
      <c r="P27" s="87">
        <f t="shared" si="5"/>
        <v>73.33351322180248</v>
      </c>
      <c r="Q27" s="133">
        <f aca="true" t="shared" si="7" ref="Q27:Q33">P27</f>
        <v>73.33351322180248</v>
      </c>
      <c r="R27" s="33"/>
      <c r="S27" s="26">
        <v>4</v>
      </c>
      <c r="T27" s="27">
        <f>6929450-I27</f>
        <v>-20053800</v>
      </c>
    </row>
    <row r="28" spans="1:20" s="26" customFormat="1" ht="39.75" customHeight="1">
      <c r="A28" s="10">
        <v>17</v>
      </c>
      <c r="B28" s="14">
        <v>2.05</v>
      </c>
      <c r="C28" s="15">
        <v>2.05</v>
      </c>
      <c r="D28" s="22" t="s">
        <v>2</v>
      </c>
      <c r="E28" s="22" t="s">
        <v>24</v>
      </c>
      <c r="F28" s="23" t="s">
        <v>110</v>
      </c>
      <c r="G28" s="24" t="s">
        <v>111</v>
      </c>
      <c r="H28" s="25">
        <v>24325000</v>
      </c>
      <c r="I28" s="12">
        <v>20030500</v>
      </c>
      <c r="J28" s="12">
        <f t="shared" si="6"/>
        <v>735000</v>
      </c>
      <c r="K28" s="134">
        <v>20765500</v>
      </c>
      <c r="L28" s="87">
        <f t="shared" si="4"/>
        <v>85.36690647482015</v>
      </c>
      <c r="M28" s="12">
        <f t="shared" si="1"/>
        <v>20030500</v>
      </c>
      <c r="N28" s="12">
        <f t="shared" si="2"/>
        <v>735000</v>
      </c>
      <c r="O28" s="12">
        <f t="shared" si="0"/>
        <v>20765500</v>
      </c>
      <c r="P28" s="87">
        <f t="shared" si="5"/>
        <v>85.36690647482015</v>
      </c>
      <c r="Q28" s="133">
        <f t="shared" si="7"/>
        <v>85.36690647482015</v>
      </c>
      <c r="R28" s="33"/>
      <c r="S28" s="26">
        <v>4</v>
      </c>
      <c r="T28" s="27">
        <f>12464000-I28</f>
        <v>-7566500</v>
      </c>
    </row>
    <row r="29" spans="1:20" s="26" customFormat="1" ht="39.75" customHeight="1">
      <c r="A29" s="10">
        <v>18</v>
      </c>
      <c r="B29" s="14">
        <v>2.05</v>
      </c>
      <c r="C29" s="15">
        <v>2.05</v>
      </c>
      <c r="D29" s="22" t="s">
        <v>2</v>
      </c>
      <c r="E29" s="22" t="s">
        <v>24</v>
      </c>
      <c r="F29" s="23" t="s">
        <v>112</v>
      </c>
      <c r="G29" s="24" t="s">
        <v>113</v>
      </c>
      <c r="H29" s="25">
        <v>467800000</v>
      </c>
      <c r="I29" s="25">
        <v>146054000</v>
      </c>
      <c r="J29" s="25">
        <f t="shared" si="6"/>
        <v>1110000</v>
      </c>
      <c r="K29" s="134">
        <v>147164000</v>
      </c>
      <c r="L29" s="87">
        <f t="shared" si="4"/>
        <v>31.458743052586573</v>
      </c>
      <c r="M29" s="12">
        <f t="shared" si="1"/>
        <v>146054000</v>
      </c>
      <c r="N29" s="12">
        <f t="shared" si="2"/>
        <v>1110000</v>
      </c>
      <c r="O29" s="12">
        <f t="shared" si="0"/>
        <v>147164000</v>
      </c>
      <c r="P29" s="87">
        <f>O29/H29*100</f>
        <v>31.458743052586573</v>
      </c>
      <c r="Q29" s="87">
        <f t="shared" si="7"/>
        <v>31.458743052586573</v>
      </c>
      <c r="R29" s="33"/>
      <c r="S29" s="26">
        <v>4</v>
      </c>
      <c r="T29" s="26">
        <v>141811000</v>
      </c>
    </row>
    <row r="30" spans="1:20" s="26" customFormat="1" ht="39.75" customHeight="1">
      <c r="A30" s="10">
        <v>19</v>
      </c>
      <c r="B30" s="14">
        <v>2.05</v>
      </c>
      <c r="C30" s="15">
        <v>2.05</v>
      </c>
      <c r="D30" s="22" t="s">
        <v>2</v>
      </c>
      <c r="E30" s="22" t="s">
        <v>24</v>
      </c>
      <c r="F30" s="23" t="s">
        <v>114</v>
      </c>
      <c r="G30" s="24" t="s">
        <v>115</v>
      </c>
      <c r="H30" s="25">
        <v>345462500</v>
      </c>
      <c r="I30" s="25">
        <v>145378000</v>
      </c>
      <c r="J30" s="25">
        <f t="shared" si="6"/>
        <v>492500</v>
      </c>
      <c r="K30" s="134">
        <v>145870500</v>
      </c>
      <c r="L30" s="87">
        <f t="shared" si="4"/>
        <v>42.22469877338351</v>
      </c>
      <c r="M30" s="12">
        <f t="shared" si="1"/>
        <v>145378000</v>
      </c>
      <c r="N30" s="12">
        <f t="shared" si="2"/>
        <v>492500</v>
      </c>
      <c r="O30" s="12">
        <f t="shared" si="0"/>
        <v>145870500</v>
      </c>
      <c r="P30" s="87">
        <f>O30/H30*100</f>
        <v>42.22469877338351</v>
      </c>
      <c r="Q30" s="87">
        <f t="shared" si="7"/>
        <v>42.22469877338351</v>
      </c>
      <c r="R30" s="33"/>
      <c r="S30" s="26">
        <v>4</v>
      </c>
      <c r="T30" s="26">
        <v>141388500</v>
      </c>
    </row>
    <row r="31" spans="1:19" s="26" customFormat="1" ht="39.75" customHeight="1">
      <c r="A31" s="10">
        <v>20</v>
      </c>
      <c r="B31" s="14">
        <v>2.05</v>
      </c>
      <c r="C31" s="15">
        <v>2.05</v>
      </c>
      <c r="D31" s="22" t="s">
        <v>2</v>
      </c>
      <c r="E31" s="22" t="s">
        <v>24</v>
      </c>
      <c r="F31" s="23" t="s">
        <v>116</v>
      </c>
      <c r="G31" s="24" t="s">
        <v>117</v>
      </c>
      <c r="H31" s="25">
        <v>347650000</v>
      </c>
      <c r="I31" s="25">
        <v>142796500</v>
      </c>
      <c r="J31" s="132">
        <f t="shared" si="6"/>
        <v>0</v>
      </c>
      <c r="K31" s="134">
        <v>142796500</v>
      </c>
      <c r="L31" s="87">
        <f>K31/H31*100</f>
        <v>41.074787861354814</v>
      </c>
      <c r="M31" s="12">
        <f t="shared" si="1"/>
        <v>142796500</v>
      </c>
      <c r="N31" s="12">
        <f t="shared" si="2"/>
        <v>0</v>
      </c>
      <c r="O31" s="12">
        <f t="shared" si="0"/>
        <v>142796500</v>
      </c>
      <c r="P31" s="87">
        <f>O31/H31*100</f>
        <v>41.074787861354814</v>
      </c>
      <c r="Q31" s="87">
        <f t="shared" si="7"/>
        <v>41.074787861354814</v>
      </c>
      <c r="R31" s="33"/>
      <c r="S31" s="26">
        <v>4</v>
      </c>
    </row>
    <row r="32" spans="1:20" s="26" customFormat="1" ht="39.75" customHeight="1">
      <c r="A32" s="10">
        <v>21</v>
      </c>
      <c r="B32" s="14">
        <v>2.05</v>
      </c>
      <c r="C32" s="15">
        <v>2.05</v>
      </c>
      <c r="D32" s="22" t="s">
        <v>2</v>
      </c>
      <c r="E32" s="22" t="s">
        <v>24</v>
      </c>
      <c r="F32" s="23" t="s">
        <v>118</v>
      </c>
      <c r="G32" s="24" t="s">
        <v>119</v>
      </c>
      <c r="H32" s="25">
        <v>133159500</v>
      </c>
      <c r="I32" s="12">
        <v>54441000</v>
      </c>
      <c r="J32" s="12">
        <f t="shared" si="6"/>
        <v>5400000</v>
      </c>
      <c r="K32" s="134">
        <v>59841000</v>
      </c>
      <c r="L32" s="87">
        <f>K32/H32*100</f>
        <v>44.93933966408705</v>
      </c>
      <c r="M32" s="12">
        <f t="shared" si="1"/>
        <v>54441000</v>
      </c>
      <c r="N32" s="12">
        <f t="shared" si="2"/>
        <v>5400000</v>
      </c>
      <c r="O32" s="12">
        <f t="shared" si="0"/>
        <v>59841000</v>
      </c>
      <c r="P32" s="87">
        <f t="shared" si="5"/>
        <v>44.93933966408705</v>
      </c>
      <c r="Q32" s="87">
        <v>65</v>
      </c>
      <c r="R32" s="33"/>
      <c r="S32" s="26">
        <v>4</v>
      </c>
      <c r="T32" s="27">
        <f>43370500-I32</f>
        <v>-11070500</v>
      </c>
    </row>
    <row r="33" spans="1:20" s="26" customFormat="1" ht="45" customHeight="1">
      <c r="A33" s="10">
        <v>22</v>
      </c>
      <c r="B33" s="14">
        <v>2.05</v>
      </c>
      <c r="C33" s="15">
        <v>2.05</v>
      </c>
      <c r="D33" s="22" t="s">
        <v>2</v>
      </c>
      <c r="E33" s="22" t="s">
        <v>24</v>
      </c>
      <c r="F33" s="23" t="s">
        <v>120</v>
      </c>
      <c r="G33" s="24" t="s">
        <v>121</v>
      </c>
      <c r="H33" s="25">
        <v>94550000</v>
      </c>
      <c r="I33" s="12">
        <v>35750000</v>
      </c>
      <c r="J33" s="12">
        <f t="shared" si="6"/>
        <v>1175000</v>
      </c>
      <c r="K33" s="134">
        <v>36925000</v>
      </c>
      <c r="L33" s="87">
        <f>K33/H33*100</f>
        <v>39.05341089370704</v>
      </c>
      <c r="M33" s="12">
        <f t="shared" si="1"/>
        <v>35750000</v>
      </c>
      <c r="N33" s="12">
        <f t="shared" si="2"/>
        <v>1175000</v>
      </c>
      <c r="O33" s="12">
        <f t="shared" si="0"/>
        <v>36925000</v>
      </c>
      <c r="P33" s="87">
        <f>O33/H33*100</f>
        <v>39.05341089370704</v>
      </c>
      <c r="Q33" s="87">
        <f t="shared" si="7"/>
        <v>39.05341089370704</v>
      </c>
      <c r="R33" s="33"/>
      <c r="S33" s="26">
        <v>4</v>
      </c>
      <c r="T33" s="26">
        <f>21858500</f>
        <v>21858500</v>
      </c>
    </row>
    <row r="34" spans="1:19" s="9" customFormat="1" ht="39.75" customHeight="1">
      <c r="A34" s="10">
        <v>23</v>
      </c>
      <c r="B34" s="14">
        <v>2.05</v>
      </c>
      <c r="C34" s="15">
        <v>2.05</v>
      </c>
      <c r="D34" s="16" t="s">
        <v>2</v>
      </c>
      <c r="E34" s="16" t="s">
        <v>23</v>
      </c>
      <c r="F34" s="17" t="s">
        <v>8</v>
      </c>
      <c r="G34" s="11" t="s">
        <v>30</v>
      </c>
      <c r="H34" s="12">
        <v>15638400</v>
      </c>
      <c r="I34" s="12">
        <v>2259500</v>
      </c>
      <c r="J34" s="12">
        <f t="shared" si="6"/>
        <v>6483900</v>
      </c>
      <c r="K34" s="134">
        <v>8743400</v>
      </c>
      <c r="L34" s="87">
        <f t="shared" si="4"/>
        <v>55.9098117454471</v>
      </c>
      <c r="M34" s="12">
        <f t="shared" si="1"/>
        <v>2259500</v>
      </c>
      <c r="N34" s="12">
        <f t="shared" si="2"/>
        <v>6483900</v>
      </c>
      <c r="O34" s="12">
        <f t="shared" si="0"/>
        <v>8743400</v>
      </c>
      <c r="P34" s="87">
        <f t="shared" si="5"/>
        <v>55.9098117454471</v>
      </c>
      <c r="Q34" s="87">
        <v>65</v>
      </c>
      <c r="R34" s="33"/>
      <c r="S34" s="9">
        <v>1</v>
      </c>
    </row>
    <row r="35" spans="1:19" s="9" customFormat="1" ht="39.75" customHeight="1">
      <c r="A35" s="10">
        <v>24</v>
      </c>
      <c r="B35" s="14">
        <v>2.05</v>
      </c>
      <c r="C35" s="15">
        <v>2.05</v>
      </c>
      <c r="D35" s="16" t="s">
        <v>2</v>
      </c>
      <c r="E35" s="16" t="s">
        <v>23</v>
      </c>
      <c r="F35" s="17" t="s">
        <v>13</v>
      </c>
      <c r="G35" s="11" t="s">
        <v>104</v>
      </c>
      <c r="H35" s="12">
        <v>28514250</v>
      </c>
      <c r="I35" s="12">
        <v>22890250</v>
      </c>
      <c r="J35" s="12">
        <f t="shared" si="6"/>
        <v>0</v>
      </c>
      <c r="K35" s="134">
        <v>22890250</v>
      </c>
      <c r="L35" s="87">
        <f>K35/H35*100</f>
        <v>80.27652840246543</v>
      </c>
      <c r="M35" s="12">
        <f t="shared" si="1"/>
        <v>22890250</v>
      </c>
      <c r="N35" s="12">
        <f t="shared" si="2"/>
        <v>0</v>
      </c>
      <c r="O35" s="12">
        <f t="shared" si="0"/>
        <v>22890250</v>
      </c>
      <c r="P35" s="87">
        <f>O35/H35*100</f>
        <v>80.27652840246543</v>
      </c>
      <c r="Q35" s="87">
        <f>P35</f>
        <v>80.27652840246543</v>
      </c>
      <c r="R35" s="33"/>
      <c r="S35" s="9">
        <v>1</v>
      </c>
    </row>
    <row r="36" spans="1:19" s="9" customFormat="1" ht="39.75" customHeight="1">
      <c r="A36" s="10">
        <v>25</v>
      </c>
      <c r="B36" s="14">
        <v>2.05</v>
      </c>
      <c r="C36" s="15">
        <v>2.05</v>
      </c>
      <c r="D36" s="16" t="s">
        <v>2</v>
      </c>
      <c r="E36" s="16" t="s">
        <v>23</v>
      </c>
      <c r="F36" s="17" t="s">
        <v>24</v>
      </c>
      <c r="G36" s="11" t="s">
        <v>106</v>
      </c>
      <c r="H36" s="12">
        <v>22700000</v>
      </c>
      <c r="I36" s="12"/>
      <c r="J36" s="12"/>
      <c r="K36" s="135">
        <v>0</v>
      </c>
      <c r="L36" s="87">
        <v>0</v>
      </c>
      <c r="M36" s="12">
        <f t="shared" si="1"/>
        <v>0</v>
      </c>
      <c r="N36" s="12">
        <f t="shared" si="2"/>
        <v>0</v>
      </c>
      <c r="O36" s="12">
        <f t="shared" si="0"/>
        <v>0</v>
      </c>
      <c r="P36" s="87">
        <f>L36</f>
        <v>0</v>
      </c>
      <c r="Q36" s="87">
        <v>0</v>
      </c>
      <c r="R36" s="33"/>
      <c r="S36" s="9">
        <v>1</v>
      </c>
    </row>
    <row r="37" spans="1:20" s="9" customFormat="1" ht="39.75" customHeight="1">
      <c r="A37" s="10">
        <v>26</v>
      </c>
      <c r="B37" s="14">
        <v>2.05</v>
      </c>
      <c r="C37" s="15">
        <v>2.05</v>
      </c>
      <c r="D37" s="16" t="s">
        <v>2</v>
      </c>
      <c r="E37" s="16" t="s">
        <v>23</v>
      </c>
      <c r="F37" s="17" t="s">
        <v>26</v>
      </c>
      <c r="G37" s="11" t="s">
        <v>122</v>
      </c>
      <c r="H37" s="12">
        <v>49935000</v>
      </c>
      <c r="I37" s="12">
        <v>4633000</v>
      </c>
      <c r="J37" s="12">
        <f>K37-I37</f>
        <v>0</v>
      </c>
      <c r="K37" s="137">
        <v>4633000</v>
      </c>
      <c r="L37" s="87">
        <f aca="true" t="shared" si="8" ref="L37:L48">K37/H37*100</f>
        <v>9.2780614799239</v>
      </c>
      <c r="M37" s="12">
        <f t="shared" si="1"/>
        <v>4633000</v>
      </c>
      <c r="N37" s="12">
        <f t="shared" si="2"/>
        <v>0</v>
      </c>
      <c r="O37" s="12">
        <f t="shared" si="0"/>
        <v>4633000</v>
      </c>
      <c r="P37" s="87">
        <f aca="true" t="shared" si="9" ref="P37:P48">O37/H37*100</f>
        <v>9.2780614799239</v>
      </c>
      <c r="Q37" s="87">
        <f>P37</f>
        <v>9.2780614799239</v>
      </c>
      <c r="R37" s="33"/>
      <c r="T37" s="9">
        <v>3210000</v>
      </c>
    </row>
    <row r="38" spans="1:20" s="26" customFormat="1" ht="42" customHeight="1">
      <c r="A38" s="10">
        <v>27</v>
      </c>
      <c r="B38" s="14">
        <v>2.05</v>
      </c>
      <c r="C38" s="15">
        <v>2.05</v>
      </c>
      <c r="D38" s="22" t="s">
        <v>2</v>
      </c>
      <c r="E38" s="22" t="s">
        <v>29</v>
      </c>
      <c r="F38" s="23" t="s">
        <v>21</v>
      </c>
      <c r="G38" s="24" t="s">
        <v>31</v>
      </c>
      <c r="H38" s="25">
        <v>309784250</v>
      </c>
      <c r="I38" s="12">
        <v>140151850</v>
      </c>
      <c r="J38" s="12">
        <f>K38-I38</f>
        <v>31628050</v>
      </c>
      <c r="K38" s="136">
        <v>171779900</v>
      </c>
      <c r="L38" s="87">
        <f t="shared" si="8"/>
        <v>55.45146339750971</v>
      </c>
      <c r="M38" s="12">
        <f t="shared" si="1"/>
        <v>140151850</v>
      </c>
      <c r="N38" s="12">
        <f t="shared" si="2"/>
        <v>31628050</v>
      </c>
      <c r="O38" s="12">
        <f t="shared" si="0"/>
        <v>171779900</v>
      </c>
      <c r="P38" s="87">
        <f t="shared" si="9"/>
        <v>55.45146339750971</v>
      </c>
      <c r="Q38" s="133">
        <v>74.78</v>
      </c>
      <c r="R38" s="33"/>
      <c r="S38" s="26">
        <v>3</v>
      </c>
      <c r="T38" s="27">
        <f>27000000-I38</f>
        <v>-113151850</v>
      </c>
    </row>
    <row r="39" spans="1:19" s="26" customFormat="1" ht="41.25" customHeight="1">
      <c r="A39" s="68">
        <v>28</v>
      </c>
      <c r="B39" s="14">
        <v>2.05</v>
      </c>
      <c r="C39" s="15">
        <v>2.05</v>
      </c>
      <c r="D39" s="22" t="s">
        <v>2</v>
      </c>
      <c r="E39" s="22" t="s">
        <v>29</v>
      </c>
      <c r="F39" s="23" t="s">
        <v>14</v>
      </c>
      <c r="G39" s="24" t="s">
        <v>123</v>
      </c>
      <c r="H39" s="25">
        <v>0</v>
      </c>
      <c r="I39" s="12"/>
      <c r="J39" s="12"/>
      <c r="K39" s="136">
        <v>0</v>
      </c>
      <c r="L39" s="87">
        <v>0</v>
      </c>
      <c r="M39" s="12">
        <f t="shared" si="1"/>
        <v>0</v>
      </c>
      <c r="N39" s="12">
        <f t="shared" si="2"/>
        <v>0</v>
      </c>
      <c r="O39" s="12">
        <f t="shared" si="0"/>
        <v>0</v>
      </c>
      <c r="P39" s="87">
        <f>L39</f>
        <v>0</v>
      </c>
      <c r="Q39" s="87">
        <v>0</v>
      </c>
      <c r="R39" s="33"/>
      <c r="S39" s="26">
        <v>3</v>
      </c>
    </row>
    <row r="40" spans="1:20" s="26" customFormat="1" ht="39.75" customHeight="1">
      <c r="A40" s="68">
        <v>29</v>
      </c>
      <c r="B40" s="14">
        <v>2.05</v>
      </c>
      <c r="C40" s="15">
        <v>2.05</v>
      </c>
      <c r="D40" s="22" t="s">
        <v>2</v>
      </c>
      <c r="E40" s="22" t="s">
        <v>124</v>
      </c>
      <c r="F40" s="23" t="s">
        <v>2</v>
      </c>
      <c r="G40" s="24" t="s">
        <v>125</v>
      </c>
      <c r="H40" s="25">
        <v>42100000</v>
      </c>
      <c r="I40" s="12">
        <v>26969250</v>
      </c>
      <c r="J40" s="12">
        <f>K40-I40</f>
        <v>6672750</v>
      </c>
      <c r="K40" s="136">
        <v>33642000</v>
      </c>
      <c r="L40" s="87">
        <f t="shared" si="8"/>
        <v>79.90973871733966</v>
      </c>
      <c r="M40" s="12">
        <f t="shared" si="1"/>
        <v>26969250</v>
      </c>
      <c r="N40" s="12">
        <f t="shared" si="2"/>
        <v>6672750</v>
      </c>
      <c r="O40" s="12">
        <f t="shared" si="0"/>
        <v>33642000</v>
      </c>
      <c r="P40" s="87">
        <f t="shared" si="9"/>
        <v>79.90973871733966</v>
      </c>
      <c r="Q40" s="87">
        <v>85</v>
      </c>
      <c r="R40" s="33"/>
      <c r="T40" s="27">
        <f>10563250-I40</f>
        <v>-16406000</v>
      </c>
    </row>
    <row r="41" spans="1:20" s="26" customFormat="1" ht="39.75" customHeight="1">
      <c r="A41" s="68">
        <v>30</v>
      </c>
      <c r="B41" s="14">
        <v>2.05</v>
      </c>
      <c r="C41" s="15">
        <v>2.05</v>
      </c>
      <c r="D41" s="22" t="s">
        <v>2</v>
      </c>
      <c r="E41" s="22" t="s">
        <v>124</v>
      </c>
      <c r="F41" s="23" t="s">
        <v>98</v>
      </c>
      <c r="G41" s="24" t="s">
        <v>126</v>
      </c>
      <c r="H41" s="25">
        <v>35500000</v>
      </c>
      <c r="I41" s="12">
        <v>19873900</v>
      </c>
      <c r="J41" s="12">
        <f>K41-I41</f>
        <v>6386500</v>
      </c>
      <c r="K41" s="136">
        <v>26260400</v>
      </c>
      <c r="L41" s="87">
        <f t="shared" si="8"/>
        <v>73.97295774647887</v>
      </c>
      <c r="M41" s="12">
        <f t="shared" si="1"/>
        <v>19873900</v>
      </c>
      <c r="N41" s="12">
        <f t="shared" si="2"/>
        <v>6386500</v>
      </c>
      <c r="O41" s="12">
        <f t="shared" si="0"/>
        <v>26260400</v>
      </c>
      <c r="P41" s="87">
        <f t="shared" si="9"/>
        <v>73.97295774647887</v>
      </c>
      <c r="Q41" s="87">
        <v>80</v>
      </c>
      <c r="R41" s="33"/>
      <c r="T41" s="26">
        <v>5423650</v>
      </c>
    </row>
    <row r="42" spans="1:20" s="26" customFormat="1" ht="42" customHeight="1">
      <c r="A42" s="68">
        <v>31</v>
      </c>
      <c r="B42" s="14">
        <v>2.05</v>
      </c>
      <c r="C42" s="15">
        <v>2.05</v>
      </c>
      <c r="D42" s="22" t="s">
        <v>2</v>
      </c>
      <c r="E42" s="22" t="s">
        <v>124</v>
      </c>
      <c r="F42" s="23" t="s">
        <v>25</v>
      </c>
      <c r="G42" s="24" t="s">
        <v>127</v>
      </c>
      <c r="H42" s="25">
        <v>3895000</v>
      </c>
      <c r="I42" s="12">
        <v>3868400</v>
      </c>
      <c r="J42" s="12">
        <f>K42-I42</f>
        <v>0</v>
      </c>
      <c r="K42" s="136">
        <v>3868400</v>
      </c>
      <c r="L42" s="87">
        <f t="shared" si="8"/>
        <v>99.3170731707317</v>
      </c>
      <c r="M42" s="12">
        <f t="shared" si="1"/>
        <v>3868400</v>
      </c>
      <c r="N42" s="12">
        <f t="shared" si="2"/>
        <v>0</v>
      </c>
      <c r="O42" s="12">
        <f t="shared" si="0"/>
        <v>3868400</v>
      </c>
      <c r="P42" s="87">
        <f t="shared" si="9"/>
        <v>99.3170731707317</v>
      </c>
      <c r="Q42" s="87">
        <v>100</v>
      </c>
      <c r="R42" s="33"/>
      <c r="T42" s="26">
        <v>3868400</v>
      </c>
    </row>
    <row r="43" spans="1:20" s="26" customFormat="1" ht="43.5" customHeight="1">
      <c r="A43" s="68">
        <v>32</v>
      </c>
      <c r="B43" s="14">
        <v>2.05</v>
      </c>
      <c r="C43" s="15">
        <v>2.05</v>
      </c>
      <c r="D43" s="22" t="s">
        <v>2</v>
      </c>
      <c r="E43" s="22" t="s">
        <v>124</v>
      </c>
      <c r="F43" s="23" t="s">
        <v>20</v>
      </c>
      <c r="G43" s="24" t="s">
        <v>128</v>
      </c>
      <c r="H43" s="25">
        <v>41015000</v>
      </c>
      <c r="I43" s="12">
        <v>26019500</v>
      </c>
      <c r="J43" s="12">
        <f>K43-I43</f>
        <v>3000000</v>
      </c>
      <c r="K43" s="138">
        <v>29019500</v>
      </c>
      <c r="L43" s="87">
        <f t="shared" si="8"/>
        <v>70.75338290869195</v>
      </c>
      <c r="M43" s="12">
        <f t="shared" si="1"/>
        <v>26019500</v>
      </c>
      <c r="N43" s="12">
        <f t="shared" si="2"/>
        <v>3000000</v>
      </c>
      <c r="O43" s="12">
        <f t="shared" si="0"/>
        <v>29019500</v>
      </c>
      <c r="P43" s="87">
        <f t="shared" si="9"/>
        <v>70.75338290869195</v>
      </c>
      <c r="Q43" s="87">
        <v>80</v>
      </c>
      <c r="R43" s="33"/>
      <c r="T43" s="27">
        <f>6000000-I43</f>
        <v>-20019500</v>
      </c>
    </row>
    <row r="44" spans="1:20" s="26" customFormat="1" ht="39.75" customHeight="1">
      <c r="A44" s="68">
        <v>33</v>
      </c>
      <c r="B44" s="14">
        <v>2.05</v>
      </c>
      <c r="C44" s="15">
        <v>2.05</v>
      </c>
      <c r="D44" s="22" t="s">
        <v>2</v>
      </c>
      <c r="E44" s="22" t="s">
        <v>27</v>
      </c>
      <c r="F44" s="23" t="s">
        <v>3</v>
      </c>
      <c r="G44" s="24" t="s">
        <v>129</v>
      </c>
      <c r="H44" s="25">
        <v>274592800</v>
      </c>
      <c r="I44" s="12">
        <v>132657050</v>
      </c>
      <c r="J44" s="12">
        <f>K44-I44</f>
        <v>38532900</v>
      </c>
      <c r="K44" s="136">
        <v>171189950</v>
      </c>
      <c r="L44" s="87">
        <f t="shared" si="8"/>
        <v>62.34320419180692</v>
      </c>
      <c r="M44" s="12">
        <f t="shared" si="1"/>
        <v>132657050</v>
      </c>
      <c r="N44" s="12">
        <f t="shared" si="2"/>
        <v>38532900</v>
      </c>
      <c r="O44" s="12">
        <f t="shared" si="0"/>
        <v>171189950</v>
      </c>
      <c r="P44" s="87">
        <f t="shared" si="9"/>
        <v>62.34320419180692</v>
      </c>
      <c r="Q44" s="87">
        <f>P44</f>
        <v>62.34320419180692</v>
      </c>
      <c r="R44" s="33"/>
      <c r="T44" s="27">
        <f>28054350-I44</f>
        <v>-104602700</v>
      </c>
    </row>
    <row r="45" spans="1:20" s="26" customFormat="1" ht="39.75" customHeight="1">
      <c r="A45" s="68">
        <v>34</v>
      </c>
      <c r="B45" s="14">
        <v>2.05</v>
      </c>
      <c r="C45" s="15">
        <v>2.05</v>
      </c>
      <c r="D45" s="22" t="s">
        <v>2</v>
      </c>
      <c r="E45" s="22" t="s">
        <v>27</v>
      </c>
      <c r="F45" s="23" t="s">
        <v>98</v>
      </c>
      <c r="G45" s="24" t="s">
        <v>130</v>
      </c>
      <c r="H45" s="25">
        <v>518839300</v>
      </c>
      <c r="I45" s="12">
        <v>211156000</v>
      </c>
      <c r="J45" s="12">
        <f>K45-I45</f>
        <v>14220250</v>
      </c>
      <c r="K45" s="136">
        <v>225376250</v>
      </c>
      <c r="L45" s="87">
        <f t="shared" si="8"/>
        <v>43.438546386135364</v>
      </c>
      <c r="M45" s="12">
        <f t="shared" si="1"/>
        <v>211156000</v>
      </c>
      <c r="N45" s="12">
        <f t="shared" si="2"/>
        <v>14220250</v>
      </c>
      <c r="O45" s="12">
        <f t="shared" si="0"/>
        <v>225376250</v>
      </c>
      <c r="P45" s="87">
        <f t="shared" si="9"/>
        <v>43.438546386135364</v>
      </c>
      <c r="Q45" s="87">
        <f>P45</f>
        <v>43.438546386135364</v>
      </c>
      <c r="R45" s="33"/>
      <c r="T45" s="27">
        <f>54987050-I45</f>
        <v>-156168950</v>
      </c>
    </row>
    <row r="46" spans="1:18" s="26" customFormat="1" ht="39.75" customHeight="1">
      <c r="A46" s="68">
        <v>35</v>
      </c>
      <c r="B46" s="14">
        <v>2.05</v>
      </c>
      <c r="C46" s="15">
        <v>2.05</v>
      </c>
      <c r="D46" s="22" t="s">
        <v>2</v>
      </c>
      <c r="E46" s="22" t="s">
        <v>27</v>
      </c>
      <c r="F46" s="23" t="s">
        <v>25</v>
      </c>
      <c r="G46" s="24" t="s">
        <v>131</v>
      </c>
      <c r="H46" s="25">
        <v>198880250</v>
      </c>
      <c r="I46" s="12">
        <v>100040000</v>
      </c>
      <c r="J46" s="12">
        <f>K46-I46</f>
        <v>5718750</v>
      </c>
      <c r="K46" s="139">
        <v>105758750</v>
      </c>
      <c r="L46" s="87">
        <f t="shared" si="8"/>
        <v>53.17710029025003</v>
      </c>
      <c r="M46" s="12">
        <f t="shared" si="1"/>
        <v>100040000</v>
      </c>
      <c r="N46" s="12">
        <f t="shared" si="2"/>
        <v>5718750</v>
      </c>
      <c r="O46" s="12">
        <f t="shared" si="0"/>
        <v>105758750</v>
      </c>
      <c r="P46" s="87">
        <f t="shared" si="9"/>
        <v>53.17710029025003</v>
      </c>
      <c r="Q46" s="87">
        <v>60</v>
      </c>
      <c r="R46" s="33"/>
    </row>
    <row r="47" spans="1:20" s="26" customFormat="1" ht="39.75" customHeight="1">
      <c r="A47" s="68">
        <v>36</v>
      </c>
      <c r="B47" s="14">
        <v>2.05</v>
      </c>
      <c r="C47" s="15">
        <v>2.05</v>
      </c>
      <c r="D47" s="22" t="s">
        <v>2</v>
      </c>
      <c r="E47" s="22" t="s">
        <v>27</v>
      </c>
      <c r="F47" s="23" t="s">
        <v>20</v>
      </c>
      <c r="G47" s="24" t="s">
        <v>132</v>
      </c>
      <c r="H47" s="25">
        <v>2996222900</v>
      </c>
      <c r="I47" s="12">
        <v>1671283300</v>
      </c>
      <c r="J47" s="12">
        <f>K47-I47</f>
        <v>101236150</v>
      </c>
      <c r="K47" s="136">
        <v>1772519450</v>
      </c>
      <c r="L47" s="87">
        <f t="shared" si="8"/>
        <v>59.158464144974</v>
      </c>
      <c r="M47" s="12">
        <f t="shared" si="1"/>
        <v>1671283300</v>
      </c>
      <c r="N47" s="12">
        <f t="shared" si="2"/>
        <v>101236150</v>
      </c>
      <c r="O47" s="12">
        <f t="shared" si="0"/>
        <v>1772519450</v>
      </c>
      <c r="P47" s="87">
        <f t="shared" si="9"/>
        <v>59.158464144974</v>
      </c>
      <c r="Q47" s="87">
        <v>65</v>
      </c>
      <c r="R47" s="33"/>
      <c r="T47" s="27">
        <f>426752550-I47</f>
        <v>-1244530750</v>
      </c>
    </row>
    <row r="48" spans="1:20" s="26" customFormat="1" ht="39.75" customHeight="1">
      <c r="A48" s="10">
        <v>37</v>
      </c>
      <c r="B48" s="14">
        <v>2.05</v>
      </c>
      <c r="C48" s="15">
        <v>2.05</v>
      </c>
      <c r="D48" s="22" t="s">
        <v>2</v>
      </c>
      <c r="E48" s="22" t="s">
        <v>27</v>
      </c>
      <c r="F48" s="23" t="s">
        <v>5</v>
      </c>
      <c r="G48" s="33" t="s">
        <v>133</v>
      </c>
      <c r="H48" s="25">
        <v>70246600</v>
      </c>
      <c r="I48" s="12">
        <v>33334800</v>
      </c>
      <c r="J48" s="12">
        <f>K48-I48</f>
        <v>6300000</v>
      </c>
      <c r="K48" s="140">
        <v>39634800</v>
      </c>
      <c r="L48" s="87">
        <f t="shared" si="8"/>
        <v>56.42237489074204</v>
      </c>
      <c r="M48" s="12">
        <f t="shared" si="1"/>
        <v>33334800</v>
      </c>
      <c r="N48" s="12">
        <f t="shared" si="2"/>
        <v>6300000</v>
      </c>
      <c r="O48" s="12">
        <f t="shared" si="0"/>
        <v>39634800</v>
      </c>
      <c r="P48" s="87">
        <f t="shared" si="9"/>
        <v>56.42237489074204</v>
      </c>
      <c r="Q48" s="87">
        <v>65</v>
      </c>
      <c r="R48" s="33"/>
      <c r="T48" s="27">
        <f>6501200-I48</f>
        <v>-26833600</v>
      </c>
    </row>
    <row r="49" spans="1:19" s="9" customFormat="1" ht="34.5" customHeight="1">
      <c r="A49" s="287" t="s">
        <v>32</v>
      </c>
      <c r="B49" s="264"/>
      <c r="C49" s="264"/>
      <c r="D49" s="264"/>
      <c r="E49" s="264"/>
      <c r="F49" s="264"/>
      <c r="G49" s="293"/>
      <c r="H49" s="13">
        <f>SUM(H12:H48)</f>
        <v>6928251000</v>
      </c>
      <c r="I49" s="13">
        <f>SUM(I12:I48)</f>
        <v>3344955233</v>
      </c>
      <c r="J49" s="13">
        <f>SUM(J12:J48)</f>
        <v>265054246</v>
      </c>
      <c r="K49" s="13">
        <f>SUM(K12:K48)</f>
        <v>3610009479</v>
      </c>
      <c r="L49" s="88">
        <f>K49/H49*100</f>
        <v>52.105639345341274</v>
      </c>
      <c r="M49" s="13">
        <f>SUM(M12:M48)</f>
        <v>3344955233</v>
      </c>
      <c r="N49" s="13">
        <f>SUM(N12:N48)</f>
        <v>265054246</v>
      </c>
      <c r="O49" s="13">
        <f>SUM(O12:O48)</f>
        <v>3610009479</v>
      </c>
      <c r="P49" s="88">
        <f>O49/H49*100</f>
        <v>52.105639345341274</v>
      </c>
      <c r="Q49" s="88">
        <v>67.5</v>
      </c>
      <c r="R49" s="89"/>
      <c r="S49" s="28"/>
    </row>
    <row r="51" spans="9:18" ht="14.25">
      <c r="I51" s="20"/>
      <c r="J51" s="20"/>
      <c r="K51" s="20"/>
      <c r="L51" s="90"/>
      <c r="M51" s="273" t="s">
        <v>216</v>
      </c>
      <c r="N51" s="273"/>
      <c r="O51" s="273"/>
      <c r="P51" s="273"/>
      <c r="Q51" s="273"/>
      <c r="R51" s="273"/>
    </row>
    <row r="52" ht="14.25">
      <c r="I52" s="97"/>
    </row>
    <row r="53" spans="9:18" ht="15" customHeight="1">
      <c r="I53" s="20"/>
      <c r="J53" s="20"/>
      <c r="K53" s="20"/>
      <c r="L53" s="90"/>
      <c r="N53" s="7" t="s">
        <v>95</v>
      </c>
      <c r="O53" s="9"/>
      <c r="P53" s="9"/>
      <c r="Q53" s="7"/>
      <c r="R53" s="7"/>
    </row>
    <row r="54" spans="9:18" ht="14.25">
      <c r="I54" s="20"/>
      <c r="J54" s="20"/>
      <c r="K54" s="20"/>
      <c r="L54" s="90"/>
      <c r="N54" s="7" t="s">
        <v>45</v>
      </c>
      <c r="O54" s="7"/>
      <c r="P54" s="7"/>
      <c r="Q54" s="7"/>
      <c r="R54" s="7"/>
    </row>
    <row r="55" spans="9:19" ht="14.25">
      <c r="I55" s="20"/>
      <c r="J55" s="20"/>
      <c r="K55" s="20"/>
      <c r="L55" s="90"/>
      <c r="N55" s="7" t="s">
        <v>46</v>
      </c>
      <c r="O55" s="7"/>
      <c r="P55" s="131"/>
      <c r="Q55" s="90"/>
      <c r="R55" s="7"/>
      <c r="S55" s="7"/>
    </row>
    <row r="56" spans="1:18" ht="14.25">
      <c r="A56" s="110"/>
      <c r="I56" s="20"/>
      <c r="J56" s="20"/>
      <c r="K56" s="20"/>
      <c r="L56" s="90"/>
      <c r="M56" s="110"/>
      <c r="N56" s="110"/>
      <c r="O56" s="110"/>
      <c r="P56" s="110"/>
      <c r="Q56" s="110"/>
      <c r="R56" s="110"/>
    </row>
    <row r="57" spans="1:18" ht="14.25">
      <c r="A57" s="110"/>
      <c r="I57" s="20"/>
      <c r="J57" s="20"/>
      <c r="K57" s="20"/>
      <c r="L57" s="90"/>
      <c r="M57" s="110"/>
      <c r="N57" s="110"/>
      <c r="O57" s="110"/>
      <c r="P57" s="110"/>
      <c r="Q57" s="110"/>
      <c r="R57" s="110"/>
    </row>
    <row r="60" spans="9:18" ht="15">
      <c r="I60" s="21"/>
      <c r="J60" s="21"/>
      <c r="K60" s="21"/>
      <c r="L60" s="91"/>
      <c r="N60" s="18" t="s">
        <v>210</v>
      </c>
      <c r="O60" s="18"/>
      <c r="P60" s="18"/>
      <c r="Q60" s="18"/>
      <c r="R60" s="18"/>
    </row>
    <row r="61" spans="9:18" ht="14.25">
      <c r="I61" s="20"/>
      <c r="J61" s="20"/>
      <c r="K61" s="20"/>
      <c r="L61" s="90"/>
      <c r="N61" s="7" t="s">
        <v>134</v>
      </c>
      <c r="O61" s="7"/>
      <c r="P61" s="7"/>
      <c r="Q61" s="7"/>
      <c r="R61" s="7"/>
    </row>
    <row r="62" spans="9:18" ht="14.25">
      <c r="I62" s="20"/>
      <c r="J62" s="20"/>
      <c r="K62" s="20"/>
      <c r="L62" s="90"/>
      <c r="N62" s="7" t="s">
        <v>211</v>
      </c>
      <c r="O62" s="7"/>
      <c r="P62" s="7"/>
      <c r="Q62" s="7"/>
      <c r="R62" s="7"/>
    </row>
    <row r="65" spans="7:10" ht="14.25">
      <c r="G65" s="1" t="s">
        <v>209</v>
      </c>
      <c r="H65" s="2">
        <v>6975420000</v>
      </c>
      <c r="J65" s="2">
        <f>H49</f>
        <v>6928251000</v>
      </c>
    </row>
    <row r="66" spans="7:10" ht="14.25">
      <c r="G66" s="1" t="s">
        <v>208</v>
      </c>
      <c r="H66" s="2">
        <f>H65-H49</f>
        <v>47169000</v>
      </c>
      <c r="J66" s="2">
        <f>K49</f>
        <v>3610009479</v>
      </c>
    </row>
    <row r="67" spans="8:10" ht="14.25">
      <c r="H67" s="2">
        <f>H65-H66</f>
        <v>6928251000</v>
      </c>
      <c r="J67" s="2">
        <f>J65-J66</f>
        <v>3318241521</v>
      </c>
    </row>
  </sheetData>
  <sheetProtection/>
  <autoFilter ref="S1:S62"/>
  <mergeCells count="19">
    <mergeCell ref="A1:R1"/>
    <mergeCell ref="A8:A10"/>
    <mergeCell ref="B8:F10"/>
    <mergeCell ref="G8:G10"/>
    <mergeCell ref="A2:R2"/>
    <mergeCell ref="K9:K10"/>
    <mergeCell ref="L9:L10"/>
    <mergeCell ref="M9:M10"/>
    <mergeCell ref="N9:N10"/>
    <mergeCell ref="O9:O10"/>
    <mergeCell ref="P9:P10"/>
    <mergeCell ref="I8:L8"/>
    <mergeCell ref="M8:P8"/>
    <mergeCell ref="R8:R10"/>
    <mergeCell ref="I9:I10"/>
    <mergeCell ref="J9:J10"/>
    <mergeCell ref="B11:F11"/>
    <mergeCell ref="A49:G49"/>
    <mergeCell ref="M51:R51"/>
  </mergeCells>
  <printOptions/>
  <pageMargins left="0.511811023622047" right="0.31496062992126" top="0.551181102" bottom="0.354330709" header="0.31496062992126" footer="0.31496062992126"/>
  <pageSetup horizontalDpi="300" verticalDpi="300" orientation="landscape" paperSize="5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imay</cp:lastModifiedBy>
  <cp:lastPrinted>2020-10-08T04:22:31Z</cp:lastPrinted>
  <dcterms:created xsi:type="dcterms:W3CDTF">2015-02-03T00:38:16Z</dcterms:created>
  <dcterms:modified xsi:type="dcterms:W3CDTF">2022-10-04T04:02:00Z</dcterms:modified>
  <cp:category/>
  <cp:version/>
  <cp:contentType/>
  <cp:contentStatus/>
</cp:coreProperties>
</file>