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215"/>
  </bookViews>
  <sheets>
    <sheet name="Fungsi 17" sheetId="1" r:id="rId1"/>
  </sheets>
  <externalReferences>
    <externalReference r:id="rId2"/>
    <externalReference r:id="rId3"/>
    <externalReference r:id="rId4"/>
  </externalReferences>
  <definedNames>
    <definedName name="_xlnm.Print_Area" localSheetId="0">'Fungsi 17'!$A$1:$N$710</definedName>
  </definedNames>
  <calcPr calcId="125725"/>
</workbook>
</file>

<file path=xl/calcChain.xml><?xml version="1.0" encoding="utf-8"?>
<calcChain xmlns="http://schemas.openxmlformats.org/spreadsheetml/2006/main">
  <c r="I698" i="1"/>
  <c r="E697"/>
  <c r="F697" s="1"/>
  <c r="I696"/>
  <c r="H695"/>
  <c r="I695" s="1"/>
  <c r="C695"/>
  <c r="H692"/>
  <c r="I692" s="1"/>
  <c r="H691"/>
  <c r="I691" s="1"/>
  <c r="H689"/>
  <c r="I689" s="1"/>
  <c r="H688"/>
  <c r="I688" s="1"/>
  <c r="H687"/>
  <c r="I687" s="1"/>
  <c r="H686"/>
  <c r="I686" s="1"/>
  <c r="C686"/>
  <c r="I685"/>
  <c r="I684"/>
  <c r="I683"/>
  <c r="H682"/>
  <c r="I682" s="1"/>
  <c r="I681"/>
  <c r="I680"/>
  <c r="I679"/>
  <c r="H679"/>
  <c r="I678"/>
  <c r="H678"/>
  <c r="I677"/>
  <c r="H677"/>
  <c r="I676"/>
  <c r="H676"/>
  <c r="I675"/>
  <c r="H675"/>
  <c r="I674"/>
  <c r="I673"/>
  <c r="H672"/>
  <c r="I672" s="1"/>
  <c r="I671"/>
  <c r="I670"/>
  <c r="H670"/>
  <c r="I669"/>
  <c r="H669"/>
  <c r="H668"/>
  <c r="C668"/>
  <c r="C700" s="1"/>
  <c r="I639"/>
  <c r="E638"/>
  <c r="F638" s="1"/>
  <c r="I637"/>
  <c r="H637"/>
  <c r="H636"/>
  <c r="I636" s="1"/>
  <c r="C636"/>
  <c r="H633"/>
  <c r="H631" s="1"/>
  <c r="I632"/>
  <c r="H632"/>
  <c r="I630"/>
  <c r="H630"/>
  <c r="I629"/>
  <c r="H629"/>
  <c r="I628"/>
  <c r="H628"/>
  <c r="H627"/>
  <c r="C627"/>
  <c r="I626"/>
  <c r="I625"/>
  <c r="I624"/>
  <c r="I623"/>
  <c r="H623"/>
  <c r="I622"/>
  <c r="I621"/>
  <c r="I620"/>
  <c r="H620"/>
  <c r="I619"/>
  <c r="H618"/>
  <c r="I618" s="1"/>
  <c r="H617"/>
  <c r="I617" s="1"/>
  <c r="H616"/>
  <c r="I616" s="1"/>
  <c r="H615"/>
  <c r="I615" s="1"/>
  <c r="I614"/>
  <c r="I613"/>
  <c r="H613"/>
  <c r="I612"/>
  <c r="H612"/>
  <c r="I611"/>
  <c r="H611"/>
  <c r="I610"/>
  <c r="I609"/>
  <c r="J609" s="1"/>
  <c r="H609"/>
  <c r="H635" s="1"/>
  <c r="H641" s="1"/>
  <c r="C609"/>
  <c r="I580"/>
  <c r="F579"/>
  <c r="E579"/>
  <c r="H578"/>
  <c r="I578" s="1"/>
  <c r="C577"/>
  <c r="I574"/>
  <c r="I573"/>
  <c r="I572"/>
  <c r="H572"/>
  <c r="H571"/>
  <c r="I571" s="1"/>
  <c r="H570"/>
  <c r="I570" s="1"/>
  <c r="H569"/>
  <c r="H568" s="1"/>
  <c r="C568"/>
  <c r="I567"/>
  <c r="I566"/>
  <c r="I565"/>
  <c r="H564"/>
  <c r="I564" s="1"/>
  <c r="I563"/>
  <c r="I562"/>
  <c r="H561"/>
  <c r="I561" s="1"/>
  <c r="H560"/>
  <c r="I560" s="1"/>
  <c r="H559"/>
  <c r="I559" s="1"/>
  <c r="H558"/>
  <c r="I558" s="1"/>
  <c r="H557"/>
  <c r="I557" s="1"/>
  <c r="H556"/>
  <c r="I556" s="1"/>
  <c r="I555"/>
  <c r="I554"/>
  <c r="H554"/>
  <c r="I553"/>
  <c r="H552"/>
  <c r="I552" s="1"/>
  <c r="I551"/>
  <c r="H550"/>
  <c r="C550"/>
  <c r="I521"/>
  <c r="E520"/>
  <c r="F520" s="1"/>
  <c r="I519"/>
  <c r="H519"/>
  <c r="H518"/>
  <c r="I518" s="1"/>
  <c r="C518"/>
  <c r="H515"/>
  <c r="I515" s="1"/>
  <c r="I514"/>
  <c r="H514"/>
  <c r="H513"/>
  <c r="I512"/>
  <c r="H512"/>
  <c r="I511"/>
  <c r="H511"/>
  <c r="I510"/>
  <c r="H510"/>
  <c r="H509"/>
  <c r="C509"/>
  <c r="I508"/>
  <c r="I507"/>
  <c r="I506"/>
  <c r="I505"/>
  <c r="I504"/>
  <c r="I503"/>
  <c r="H502"/>
  <c r="I502" s="1"/>
  <c r="H501"/>
  <c r="I501" s="1"/>
  <c r="I500"/>
  <c r="I499"/>
  <c r="H499"/>
  <c r="I498"/>
  <c r="H498"/>
  <c r="I497"/>
  <c r="I496"/>
  <c r="I495"/>
  <c r="H495"/>
  <c r="I494"/>
  <c r="H493"/>
  <c r="I493" s="1"/>
  <c r="I492"/>
  <c r="H491"/>
  <c r="C491"/>
  <c r="I462"/>
  <c r="E461"/>
  <c r="F461" s="1"/>
  <c r="I460"/>
  <c r="H460"/>
  <c r="H459"/>
  <c r="I459" s="1"/>
  <c r="C459"/>
  <c r="H456"/>
  <c r="I456" s="1"/>
  <c r="I455"/>
  <c r="H455"/>
  <c r="H454"/>
  <c r="I453"/>
  <c r="H453"/>
  <c r="I452"/>
  <c r="H452"/>
  <c r="I451"/>
  <c r="H451"/>
  <c r="H450"/>
  <c r="C450"/>
  <c r="I449"/>
  <c r="I448"/>
  <c r="I447"/>
  <c r="I446"/>
  <c r="H446"/>
  <c r="I445"/>
  <c r="I444"/>
  <c r="I443"/>
  <c r="H443"/>
  <c r="I442"/>
  <c r="H442"/>
  <c r="I441"/>
  <c r="H441"/>
  <c r="I440"/>
  <c r="H440"/>
  <c r="I439"/>
  <c r="H439"/>
  <c r="I438"/>
  <c r="I437"/>
  <c r="I436"/>
  <c r="H436"/>
  <c r="I435"/>
  <c r="H434"/>
  <c r="I434" s="1"/>
  <c r="I433"/>
  <c r="H432"/>
  <c r="H458" s="1"/>
  <c r="H464" s="1"/>
  <c r="C432"/>
  <c r="C464" s="1"/>
  <c r="I403"/>
  <c r="E402"/>
  <c r="F402" s="1"/>
  <c r="I401"/>
  <c r="H401"/>
  <c r="H400"/>
  <c r="I400" s="1"/>
  <c r="C400"/>
  <c r="H397"/>
  <c r="I397" s="1"/>
  <c r="I396"/>
  <c r="H396"/>
  <c r="I394"/>
  <c r="H394"/>
  <c r="I393"/>
  <c r="H393"/>
  <c r="I392"/>
  <c r="H392"/>
  <c r="H391"/>
  <c r="I391" s="1"/>
  <c r="C391"/>
  <c r="I390"/>
  <c r="I389"/>
  <c r="H388"/>
  <c r="I388" s="1"/>
  <c r="E388"/>
  <c r="K388" s="1"/>
  <c r="H387"/>
  <c r="I387" s="1"/>
  <c r="I386"/>
  <c r="I385"/>
  <c r="H384"/>
  <c r="I384" s="1"/>
  <c r="I383"/>
  <c r="I382"/>
  <c r="H382"/>
  <c r="I381"/>
  <c r="H381"/>
  <c r="I380"/>
  <c r="H380"/>
  <c r="I379"/>
  <c r="I378"/>
  <c r="I377"/>
  <c r="H377"/>
  <c r="I376"/>
  <c r="H375"/>
  <c r="I375" s="1"/>
  <c r="I374"/>
  <c r="H373"/>
  <c r="C373"/>
  <c r="C405" s="1"/>
  <c r="I344"/>
  <c r="E343"/>
  <c r="F343" s="1"/>
  <c r="I342"/>
  <c r="H342"/>
  <c r="H341"/>
  <c r="I341" s="1"/>
  <c r="C341"/>
  <c r="I338"/>
  <c r="I337"/>
  <c r="I336"/>
  <c r="H336"/>
  <c r="I335"/>
  <c r="H335"/>
  <c r="I334"/>
  <c r="H334"/>
  <c r="I333"/>
  <c r="H333"/>
  <c r="H332"/>
  <c r="I332" s="1"/>
  <c r="C332"/>
  <c r="I331"/>
  <c r="I330"/>
  <c r="H329"/>
  <c r="I329" s="1"/>
  <c r="E329"/>
  <c r="K329" s="1"/>
  <c r="I328"/>
  <c r="I327"/>
  <c r="I326"/>
  <c r="I325"/>
  <c r="H325"/>
  <c r="I324"/>
  <c r="I323"/>
  <c r="I322"/>
  <c r="H322"/>
  <c r="I321"/>
  <c r="H321"/>
  <c r="I320"/>
  <c r="H320"/>
  <c r="I319"/>
  <c r="H318"/>
  <c r="I318" s="1"/>
  <c r="H317"/>
  <c r="I317" s="1"/>
  <c r="H316"/>
  <c r="I316" s="1"/>
  <c r="I315"/>
  <c r="H314"/>
  <c r="C314"/>
  <c r="I285"/>
  <c r="H285"/>
  <c r="F284"/>
  <c r="E284"/>
  <c r="H283"/>
  <c r="I283" s="1"/>
  <c r="C282"/>
  <c r="I279"/>
  <c r="H279"/>
  <c r="H278"/>
  <c r="I278" s="1"/>
  <c r="I277" s="1"/>
  <c r="H276"/>
  <c r="I276" s="1"/>
  <c r="H275"/>
  <c r="I275" s="1"/>
  <c r="H274"/>
  <c r="H273" s="1"/>
  <c r="C273"/>
  <c r="I272"/>
  <c r="I271"/>
  <c r="I270"/>
  <c r="H270"/>
  <c r="F270"/>
  <c r="L270" s="1"/>
  <c r="M270" s="1"/>
  <c r="E270"/>
  <c r="K270" s="1"/>
  <c r="I269"/>
  <c r="I268"/>
  <c r="I267"/>
  <c r="H266"/>
  <c r="I266" s="1"/>
  <c r="H265"/>
  <c r="I265" s="1"/>
  <c r="I264"/>
  <c r="I263"/>
  <c r="H262"/>
  <c r="I262" s="1"/>
  <c r="I261"/>
  <c r="I260"/>
  <c r="H259"/>
  <c r="I259" s="1"/>
  <c r="H258"/>
  <c r="I258" s="1"/>
  <c r="H257"/>
  <c r="I257" s="1"/>
  <c r="I256"/>
  <c r="H255"/>
  <c r="C255"/>
  <c r="C287" s="1"/>
  <c r="I226"/>
  <c r="H226"/>
  <c r="F225"/>
  <c r="E225"/>
  <c r="H224"/>
  <c r="I224" s="1"/>
  <c r="C223"/>
  <c r="I220"/>
  <c r="H220"/>
  <c r="H219"/>
  <c r="I219" s="1"/>
  <c r="I218" s="1"/>
  <c r="H217"/>
  <c r="I217" s="1"/>
  <c r="H216"/>
  <c r="I216" s="1"/>
  <c r="H215"/>
  <c r="I215" s="1"/>
  <c r="C214"/>
  <c r="I213"/>
  <c r="I212"/>
  <c r="I211"/>
  <c r="H211"/>
  <c r="F211"/>
  <c r="L211" s="1"/>
  <c r="E211"/>
  <c r="K211" s="1"/>
  <c r="I210"/>
  <c r="H210"/>
  <c r="I209"/>
  <c r="I208"/>
  <c r="I207"/>
  <c r="H207"/>
  <c r="I206"/>
  <c r="H206"/>
  <c r="I205"/>
  <c r="H204"/>
  <c r="I204" s="1"/>
  <c r="H203"/>
  <c r="I203" s="1"/>
  <c r="I202"/>
  <c r="I201"/>
  <c r="H200"/>
  <c r="I200" s="1"/>
  <c r="H199"/>
  <c r="I199" s="1"/>
  <c r="H198"/>
  <c r="I198" s="1"/>
  <c r="I197"/>
  <c r="H196"/>
  <c r="I196" s="1"/>
  <c r="C196"/>
  <c r="C228" s="1"/>
  <c r="I167"/>
  <c r="H167"/>
  <c r="F166"/>
  <c r="E166"/>
  <c r="H165"/>
  <c r="I165" s="1"/>
  <c r="C164"/>
  <c r="H158"/>
  <c r="I158" s="1"/>
  <c r="H157"/>
  <c r="I157" s="1"/>
  <c r="H156"/>
  <c r="C155"/>
  <c r="I154"/>
  <c r="I153"/>
  <c r="I152"/>
  <c r="I151"/>
  <c r="I150"/>
  <c r="I149"/>
  <c r="I148"/>
  <c r="H148"/>
  <c r="I147"/>
  <c r="H147"/>
  <c r="I146"/>
  <c r="H146"/>
  <c r="I145"/>
  <c r="H145"/>
  <c r="I144"/>
  <c r="H144"/>
  <c r="H137" s="1"/>
  <c r="I143"/>
  <c r="I142"/>
  <c r="I141"/>
  <c r="H141"/>
  <c r="I140"/>
  <c r="H140"/>
  <c r="I139"/>
  <c r="H139"/>
  <c r="I138"/>
  <c r="C137"/>
  <c r="C169" s="1"/>
  <c r="H108"/>
  <c r="I108" s="1"/>
  <c r="I106"/>
  <c r="H106"/>
  <c r="F106"/>
  <c r="L106" s="1"/>
  <c r="E106"/>
  <c r="K106" s="1"/>
  <c r="H105"/>
  <c r="I105" s="1"/>
  <c r="C105"/>
  <c r="E103"/>
  <c r="K103" s="1"/>
  <c r="E162" s="1"/>
  <c r="H98"/>
  <c r="I98" s="1"/>
  <c r="H97"/>
  <c r="I97" s="1"/>
  <c r="H96"/>
  <c r="I96" s="1"/>
  <c r="C95"/>
  <c r="I94"/>
  <c r="I93"/>
  <c r="I92"/>
  <c r="E92"/>
  <c r="K92" s="1"/>
  <c r="I91"/>
  <c r="I90"/>
  <c r="E90"/>
  <c r="K90" s="1"/>
  <c r="K89"/>
  <c r="E149" s="1"/>
  <c r="I89"/>
  <c r="E89"/>
  <c r="I88"/>
  <c r="H88"/>
  <c r="I87"/>
  <c r="H87"/>
  <c r="E87"/>
  <c r="K87" s="1"/>
  <c r="I86"/>
  <c r="E86"/>
  <c r="K86" s="1"/>
  <c r="H85"/>
  <c r="I85" s="1"/>
  <c r="H84"/>
  <c r="I84" s="1"/>
  <c r="I83"/>
  <c r="I82"/>
  <c r="E82"/>
  <c r="K82" s="1"/>
  <c r="H81"/>
  <c r="I81" s="1"/>
  <c r="H80"/>
  <c r="I80" s="1"/>
  <c r="E80"/>
  <c r="K80" s="1"/>
  <c r="H79"/>
  <c r="I79" s="1"/>
  <c r="H78"/>
  <c r="H77" s="1"/>
  <c r="E78"/>
  <c r="K78" s="1"/>
  <c r="C77"/>
  <c r="C110" s="1"/>
  <c r="I48"/>
  <c r="L48" s="1"/>
  <c r="H48"/>
  <c r="K48" s="1"/>
  <c r="E108" s="1"/>
  <c r="H46"/>
  <c r="K46" s="1"/>
  <c r="C45"/>
  <c r="K42"/>
  <c r="I42"/>
  <c r="L42" s="1"/>
  <c r="M42" s="1"/>
  <c r="H41"/>
  <c r="K41" s="1"/>
  <c r="I40"/>
  <c r="L40" s="1"/>
  <c r="H40"/>
  <c r="E101" s="1"/>
  <c r="H39"/>
  <c r="I37"/>
  <c r="F98" s="1"/>
  <c r="L98" s="1"/>
  <c r="M98" s="1"/>
  <c r="H37"/>
  <c r="E98" s="1"/>
  <c r="K98" s="1"/>
  <c r="G37"/>
  <c r="K37" s="1"/>
  <c r="N37" s="1"/>
  <c r="F37"/>
  <c r="L37" s="1"/>
  <c r="M37" s="1"/>
  <c r="I36"/>
  <c r="L36" s="1"/>
  <c r="H36"/>
  <c r="E97" s="1"/>
  <c r="K97" s="1"/>
  <c r="I35"/>
  <c r="L35" s="1"/>
  <c r="M35" s="1"/>
  <c r="H35"/>
  <c r="K35" s="1"/>
  <c r="N35" s="1"/>
  <c r="I34"/>
  <c r="L34" s="1"/>
  <c r="M34" s="1"/>
  <c r="H34"/>
  <c r="K34" s="1"/>
  <c r="C34"/>
  <c r="N34" s="1"/>
  <c r="G33"/>
  <c r="H33" s="1"/>
  <c r="F33"/>
  <c r="H32"/>
  <c r="E93" s="1"/>
  <c r="K93" s="1"/>
  <c r="F32"/>
  <c r="K31"/>
  <c r="N31" s="1"/>
  <c r="I31"/>
  <c r="F92" s="1"/>
  <c r="L92" s="1"/>
  <c r="M92" s="1"/>
  <c r="H30"/>
  <c r="E91" s="1"/>
  <c r="K91" s="1"/>
  <c r="F30"/>
  <c r="G30" s="1"/>
  <c r="K30" s="1"/>
  <c r="N30" s="1"/>
  <c r="M29"/>
  <c r="L29"/>
  <c r="K29"/>
  <c r="N29" s="1"/>
  <c r="I29"/>
  <c r="F90" s="1"/>
  <c r="L90" s="1"/>
  <c r="M90" s="1"/>
  <c r="L28"/>
  <c r="J28"/>
  <c r="I28"/>
  <c r="F89" s="1"/>
  <c r="L89" s="1"/>
  <c r="M89" s="1"/>
  <c r="G28"/>
  <c r="K28" s="1"/>
  <c r="N28" s="1"/>
  <c r="F28"/>
  <c r="I27"/>
  <c r="L27" s="1"/>
  <c r="H27"/>
  <c r="E88" s="1"/>
  <c r="K88" s="1"/>
  <c r="I26"/>
  <c r="F87" s="1"/>
  <c r="L87" s="1"/>
  <c r="M87" s="1"/>
  <c r="F26"/>
  <c r="L26" s="1"/>
  <c r="K25"/>
  <c r="N25" s="1"/>
  <c r="I25"/>
  <c r="F86" s="1"/>
  <c r="L86" s="1"/>
  <c r="M86" s="1"/>
  <c r="L24"/>
  <c r="M24" s="1"/>
  <c r="I24"/>
  <c r="F85" s="1"/>
  <c r="L85" s="1"/>
  <c r="M85" s="1"/>
  <c r="H24"/>
  <c r="E85" s="1"/>
  <c r="K85" s="1"/>
  <c r="G24"/>
  <c r="K24" s="1"/>
  <c r="N24" s="1"/>
  <c r="F24"/>
  <c r="N23"/>
  <c r="K23"/>
  <c r="I23"/>
  <c r="L23" s="1"/>
  <c r="M23" s="1"/>
  <c r="H23"/>
  <c r="E84" s="1"/>
  <c r="K84" s="1"/>
  <c r="H22"/>
  <c r="I22" s="1"/>
  <c r="F22"/>
  <c r="G22" s="1"/>
  <c r="K22" s="1"/>
  <c r="N22" s="1"/>
  <c r="K21"/>
  <c r="N21" s="1"/>
  <c r="I21"/>
  <c r="F82" s="1"/>
  <c r="L82" s="1"/>
  <c r="M82" s="1"/>
  <c r="N20"/>
  <c r="K20"/>
  <c r="I20"/>
  <c r="F81" s="1"/>
  <c r="H20"/>
  <c r="E81" s="1"/>
  <c r="K81" s="1"/>
  <c r="L19"/>
  <c r="J19"/>
  <c r="I19"/>
  <c r="F80" s="1"/>
  <c r="L80" s="1"/>
  <c r="M80" s="1"/>
  <c r="G19"/>
  <c r="K19" s="1"/>
  <c r="N19" s="1"/>
  <c r="F19"/>
  <c r="L18"/>
  <c r="I18"/>
  <c r="F79" s="1"/>
  <c r="H18"/>
  <c r="E79" s="1"/>
  <c r="L17"/>
  <c r="J17"/>
  <c r="I17"/>
  <c r="F78" s="1"/>
  <c r="G17"/>
  <c r="K17" s="1"/>
  <c r="N17" s="1"/>
  <c r="F17"/>
  <c r="C16"/>
  <c r="C50" s="1"/>
  <c r="E145" l="1"/>
  <c r="N85"/>
  <c r="E138"/>
  <c r="N78"/>
  <c r="K149"/>
  <c r="F149"/>
  <c r="L149" s="1"/>
  <c r="M149" s="1"/>
  <c r="N92"/>
  <c r="E152"/>
  <c r="F162"/>
  <c r="L162" s="1"/>
  <c r="K162"/>
  <c r="E221" s="1"/>
  <c r="M106"/>
  <c r="N88"/>
  <c r="E148"/>
  <c r="E151"/>
  <c r="N91"/>
  <c r="E153"/>
  <c r="N93"/>
  <c r="E157"/>
  <c r="N97"/>
  <c r="E158"/>
  <c r="N98"/>
  <c r="E140"/>
  <c r="N80"/>
  <c r="N86"/>
  <c r="E146"/>
  <c r="E165"/>
  <c r="L79"/>
  <c r="M79" s="1"/>
  <c r="L81"/>
  <c r="M81" s="1"/>
  <c r="K79"/>
  <c r="E141"/>
  <c r="N81"/>
  <c r="E144"/>
  <c r="N84"/>
  <c r="K101"/>
  <c r="N82"/>
  <c r="E142"/>
  <c r="I137"/>
  <c r="J137" s="1"/>
  <c r="F83"/>
  <c r="L83" s="1"/>
  <c r="L22"/>
  <c r="M22" s="1"/>
  <c r="J22"/>
  <c r="J44" s="1"/>
  <c r="E94"/>
  <c r="K94" s="1"/>
  <c r="I33"/>
  <c r="H16"/>
  <c r="K108"/>
  <c r="E167" s="1"/>
  <c r="F108"/>
  <c r="E105"/>
  <c r="H104"/>
  <c r="I77"/>
  <c r="J77"/>
  <c r="N87"/>
  <c r="E147"/>
  <c r="N90"/>
  <c r="E150"/>
  <c r="M17"/>
  <c r="M19"/>
  <c r="M28"/>
  <c r="K18"/>
  <c r="N18" s="1"/>
  <c r="L21"/>
  <c r="M21" s="1"/>
  <c r="L25"/>
  <c r="M25" s="1"/>
  <c r="G26"/>
  <c r="K26" s="1"/>
  <c r="N26" s="1"/>
  <c r="K27"/>
  <c r="N27" s="1"/>
  <c r="I30"/>
  <c r="L30" s="1"/>
  <c r="M30" s="1"/>
  <c r="L31"/>
  <c r="M31" s="1"/>
  <c r="G32"/>
  <c r="K32" s="1"/>
  <c r="N32" s="1"/>
  <c r="K36"/>
  <c r="N36" s="1"/>
  <c r="J37"/>
  <c r="K40"/>
  <c r="K39" s="1"/>
  <c r="I41"/>
  <c r="I46"/>
  <c r="L46" s="1"/>
  <c r="M46" s="1"/>
  <c r="I78"/>
  <c r="L78" s="1"/>
  <c r="M78" s="1"/>
  <c r="E83"/>
  <c r="K83" s="1"/>
  <c r="F84"/>
  <c r="L84" s="1"/>
  <c r="M84" s="1"/>
  <c r="N89"/>
  <c r="H95"/>
  <c r="F96"/>
  <c r="F97"/>
  <c r="L97" s="1"/>
  <c r="M97" s="1"/>
  <c r="F103"/>
  <c r="L103" s="1"/>
  <c r="M103" s="1"/>
  <c r="M211"/>
  <c r="I395"/>
  <c r="H155"/>
  <c r="I156"/>
  <c r="N211"/>
  <c r="E271"/>
  <c r="E447"/>
  <c r="N388"/>
  <c r="L20"/>
  <c r="M20" s="1"/>
  <c r="F88"/>
  <c r="L88" s="1"/>
  <c r="M88" s="1"/>
  <c r="E96"/>
  <c r="E330"/>
  <c r="N270"/>
  <c r="I32"/>
  <c r="I39"/>
  <c r="H45"/>
  <c r="F101"/>
  <c r="E102"/>
  <c r="K102" s="1"/>
  <c r="E161" s="1"/>
  <c r="I273"/>
  <c r="J273"/>
  <c r="N329"/>
  <c r="E389"/>
  <c r="H164"/>
  <c r="I164" s="1"/>
  <c r="H214"/>
  <c r="H223"/>
  <c r="I223" s="1"/>
  <c r="I274"/>
  <c r="H277"/>
  <c r="H281" s="1"/>
  <c r="H287" s="1"/>
  <c r="I314"/>
  <c r="I340" s="1"/>
  <c r="I346" s="1"/>
  <c r="F329"/>
  <c r="L329" s="1"/>
  <c r="M329" s="1"/>
  <c r="I373"/>
  <c r="I399" s="1"/>
  <c r="I405" s="1"/>
  <c r="F388"/>
  <c r="L388" s="1"/>
  <c r="M388" s="1"/>
  <c r="I454"/>
  <c r="I513"/>
  <c r="J196"/>
  <c r="J255"/>
  <c r="J332"/>
  <c r="H340"/>
  <c r="H346" s="1"/>
  <c r="C346"/>
  <c r="J391"/>
  <c r="H395"/>
  <c r="H399" s="1"/>
  <c r="H405" s="1"/>
  <c r="J627"/>
  <c r="H218"/>
  <c r="I255"/>
  <c r="I281" s="1"/>
  <c r="H282"/>
  <c r="I282" s="1"/>
  <c r="I432"/>
  <c r="I458" s="1"/>
  <c r="I464" s="1"/>
  <c r="I690"/>
  <c r="I568"/>
  <c r="J568"/>
  <c r="J373"/>
  <c r="J550"/>
  <c r="I450"/>
  <c r="J450" s="1"/>
  <c r="I491"/>
  <c r="I517" s="1"/>
  <c r="I523" s="1"/>
  <c r="I509"/>
  <c r="J509" s="1"/>
  <c r="I550"/>
  <c r="I576" s="1"/>
  <c r="I569"/>
  <c r="H576"/>
  <c r="H582" s="1"/>
  <c r="H577"/>
  <c r="I577" s="1"/>
  <c r="C582"/>
  <c r="I627"/>
  <c r="I633"/>
  <c r="I631" s="1"/>
  <c r="I635" s="1"/>
  <c r="I641" s="1"/>
  <c r="I668"/>
  <c r="J686"/>
  <c r="H690"/>
  <c r="H694" s="1"/>
  <c r="H700" s="1"/>
  <c r="H517"/>
  <c r="H523" s="1"/>
  <c r="C523"/>
  <c r="C641"/>
  <c r="K389" l="1"/>
  <c r="F389"/>
  <c r="L389" s="1"/>
  <c r="M389" s="1"/>
  <c r="L101"/>
  <c r="I95"/>
  <c r="J95"/>
  <c r="K167"/>
  <c r="E226" s="1"/>
  <c r="F167"/>
  <c r="L167" s="1"/>
  <c r="K144"/>
  <c r="F144"/>
  <c r="L144" s="1"/>
  <c r="M144" s="1"/>
  <c r="E139"/>
  <c r="N79"/>
  <c r="K148"/>
  <c r="F148"/>
  <c r="L148" s="1"/>
  <c r="M148" s="1"/>
  <c r="F152"/>
  <c r="L152" s="1"/>
  <c r="M152" s="1"/>
  <c r="K152"/>
  <c r="K145"/>
  <c r="F145"/>
  <c r="L145" s="1"/>
  <c r="M145" s="1"/>
  <c r="I694"/>
  <c r="I700" s="1"/>
  <c r="I582"/>
  <c r="J668"/>
  <c r="J314"/>
  <c r="M26"/>
  <c r="I104"/>
  <c r="I110" s="1"/>
  <c r="K105"/>
  <c r="K161"/>
  <c r="E220" s="1"/>
  <c r="F161"/>
  <c r="L161" s="1"/>
  <c r="F93"/>
  <c r="L93" s="1"/>
  <c r="M93" s="1"/>
  <c r="J32"/>
  <c r="F271"/>
  <c r="L271" s="1"/>
  <c r="M271" s="1"/>
  <c r="K271"/>
  <c r="F95"/>
  <c r="L96"/>
  <c r="N83"/>
  <c r="E143"/>
  <c r="L41"/>
  <c r="F102"/>
  <c r="L102" s="1"/>
  <c r="M102" s="1"/>
  <c r="K150"/>
  <c r="F150"/>
  <c r="L150" s="1"/>
  <c r="F105"/>
  <c r="G105" s="1"/>
  <c r="L108"/>
  <c r="L94"/>
  <c r="M94" s="1"/>
  <c r="N94" s="1"/>
  <c r="E154"/>
  <c r="F142"/>
  <c r="L142" s="1"/>
  <c r="K142"/>
  <c r="F157"/>
  <c r="L157" s="1"/>
  <c r="M157" s="1"/>
  <c r="K157"/>
  <c r="K151"/>
  <c r="F151"/>
  <c r="L151" s="1"/>
  <c r="M151" s="1"/>
  <c r="N149"/>
  <c r="E208"/>
  <c r="J491"/>
  <c r="I287"/>
  <c r="L32"/>
  <c r="M32" s="1"/>
  <c r="E77"/>
  <c r="M40"/>
  <c r="M18"/>
  <c r="M162"/>
  <c r="I214"/>
  <c r="I222" s="1"/>
  <c r="I228" s="1"/>
  <c r="J214"/>
  <c r="K447"/>
  <c r="F447"/>
  <c r="L447" s="1"/>
  <c r="I155"/>
  <c r="J155" s="1"/>
  <c r="F94"/>
  <c r="J33"/>
  <c r="K33" s="1"/>
  <c r="L33" s="1"/>
  <c r="M33" s="1"/>
  <c r="N33" s="1"/>
  <c r="E160"/>
  <c r="K100"/>
  <c r="F141"/>
  <c r="L141" s="1"/>
  <c r="M141" s="1"/>
  <c r="K141"/>
  <c r="K146"/>
  <c r="F146"/>
  <c r="L146" s="1"/>
  <c r="M146" s="1"/>
  <c r="F221"/>
  <c r="L221" s="1"/>
  <c r="M221" s="1"/>
  <c r="K221"/>
  <c r="E280" s="1"/>
  <c r="F138"/>
  <c r="E137"/>
  <c r="K138"/>
  <c r="J432"/>
  <c r="M83"/>
  <c r="H163"/>
  <c r="H169" s="1"/>
  <c r="M27"/>
  <c r="I45"/>
  <c r="L45" s="1"/>
  <c r="K45"/>
  <c r="K330"/>
  <c r="F330"/>
  <c r="L330" s="1"/>
  <c r="E95"/>
  <c r="K96"/>
  <c r="F91"/>
  <c r="L91" s="1"/>
  <c r="M91" s="1"/>
  <c r="J30"/>
  <c r="K147"/>
  <c r="F147"/>
  <c r="L147" s="1"/>
  <c r="M147" s="1"/>
  <c r="H110"/>
  <c r="J104"/>
  <c r="K16"/>
  <c r="H44"/>
  <c r="H50" s="1"/>
  <c r="I16"/>
  <c r="F165"/>
  <c r="L165" s="1"/>
  <c r="E164"/>
  <c r="F164" s="1"/>
  <c r="G164" s="1"/>
  <c r="K165"/>
  <c r="F140"/>
  <c r="L140" s="1"/>
  <c r="M140" s="1"/>
  <c r="K140"/>
  <c r="F158"/>
  <c r="L158" s="1"/>
  <c r="M158" s="1"/>
  <c r="K158"/>
  <c r="K153"/>
  <c r="F153"/>
  <c r="L153" s="1"/>
  <c r="M153" s="1"/>
  <c r="H222"/>
  <c r="H228" s="1"/>
  <c r="E100"/>
  <c r="M36"/>
  <c r="K77"/>
  <c r="N77" s="1"/>
  <c r="E201" l="1"/>
  <c r="N142"/>
  <c r="M108"/>
  <c r="L105"/>
  <c r="M105" s="1"/>
  <c r="E224"/>
  <c r="K164"/>
  <c r="N330"/>
  <c r="E390"/>
  <c r="E197"/>
  <c r="K137"/>
  <c r="N137" s="1"/>
  <c r="N138"/>
  <c r="K220"/>
  <c r="E279" s="1"/>
  <c r="F220"/>
  <c r="L220" s="1"/>
  <c r="E213"/>
  <c r="N153"/>
  <c r="I44"/>
  <c r="I50"/>
  <c r="L16"/>
  <c r="K280"/>
  <c r="E339" s="1"/>
  <c r="F280"/>
  <c r="L280" s="1"/>
  <c r="M280" s="1"/>
  <c r="E200"/>
  <c r="N141"/>
  <c r="F208"/>
  <c r="L208" s="1"/>
  <c r="K208"/>
  <c r="E216"/>
  <c r="N157"/>
  <c r="K154"/>
  <c r="L154" s="1"/>
  <c r="M154" s="1"/>
  <c r="N154" s="1"/>
  <c r="F154"/>
  <c r="K143"/>
  <c r="F143"/>
  <c r="L143" s="1"/>
  <c r="M143" s="1"/>
  <c r="E331"/>
  <c r="N271"/>
  <c r="E204"/>
  <c r="N145"/>
  <c r="E207"/>
  <c r="N148"/>
  <c r="E203"/>
  <c r="N144"/>
  <c r="E448"/>
  <c r="E449"/>
  <c r="N389"/>
  <c r="F100"/>
  <c r="G100" s="1"/>
  <c r="I163"/>
  <c r="I169" s="1"/>
  <c r="M330"/>
  <c r="M447"/>
  <c r="M150"/>
  <c r="M161"/>
  <c r="N16"/>
  <c r="N50" s="1"/>
  <c r="K50"/>
  <c r="K44"/>
  <c r="E217"/>
  <c r="N158"/>
  <c r="E506"/>
  <c r="N447"/>
  <c r="E209"/>
  <c r="N150"/>
  <c r="E199"/>
  <c r="N140"/>
  <c r="M165"/>
  <c r="L164"/>
  <c r="M164" s="1"/>
  <c r="E206"/>
  <c r="N147"/>
  <c r="L138"/>
  <c r="M138" s="1"/>
  <c r="E205"/>
  <c r="N146"/>
  <c r="F160"/>
  <c r="K160"/>
  <c r="E159"/>
  <c r="E210"/>
  <c r="N151"/>
  <c r="M41"/>
  <c r="L39"/>
  <c r="M39" s="1"/>
  <c r="G95"/>
  <c r="L95"/>
  <c r="F77"/>
  <c r="M167"/>
  <c r="J16"/>
  <c r="M45"/>
  <c r="E104"/>
  <c r="M142"/>
  <c r="E156"/>
  <c r="N96"/>
  <c r="K95"/>
  <c r="N95" s="1"/>
  <c r="F139"/>
  <c r="L139" s="1"/>
  <c r="M139" s="1"/>
  <c r="K139"/>
  <c r="K226"/>
  <c r="E285" s="1"/>
  <c r="F226"/>
  <c r="L226" s="1"/>
  <c r="M101"/>
  <c r="L100"/>
  <c r="M100" s="1"/>
  <c r="M96"/>
  <c r="E212"/>
  <c r="N152"/>
  <c r="F285" l="1"/>
  <c r="L285" s="1"/>
  <c r="K285"/>
  <c r="E344" s="1"/>
  <c r="E219"/>
  <c r="K159"/>
  <c r="F449"/>
  <c r="K449"/>
  <c r="N208"/>
  <c r="E267"/>
  <c r="F279"/>
  <c r="L279" s="1"/>
  <c r="K279"/>
  <c r="E338" s="1"/>
  <c r="K390"/>
  <c r="F390"/>
  <c r="K212"/>
  <c r="F212"/>
  <c r="L212" s="1"/>
  <c r="M212" s="1"/>
  <c r="K104"/>
  <c r="E110"/>
  <c r="F104"/>
  <c r="F110" s="1"/>
  <c r="G77"/>
  <c r="L77"/>
  <c r="M77" s="1"/>
  <c r="F205"/>
  <c r="L205" s="1"/>
  <c r="M205" s="1"/>
  <c r="K205"/>
  <c r="F206"/>
  <c r="L206" s="1"/>
  <c r="M206" s="1"/>
  <c r="K206"/>
  <c r="K199"/>
  <c r="F199"/>
  <c r="L199" s="1"/>
  <c r="K506"/>
  <c r="F506"/>
  <c r="L506" s="1"/>
  <c r="K203"/>
  <c r="F203"/>
  <c r="L203" s="1"/>
  <c r="K204"/>
  <c r="F204"/>
  <c r="L204" s="1"/>
  <c r="E202"/>
  <c r="N143"/>
  <c r="K216"/>
  <c r="F216"/>
  <c r="L216" s="1"/>
  <c r="K200"/>
  <c r="F200"/>
  <c r="L200" s="1"/>
  <c r="F197"/>
  <c r="K197"/>
  <c r="K224"/>
  <c r="E223"/>
  <c r="F223" s="1"/>
  <c r="G223" s="1"/>
  <c r="F224"/>
  <c r="L224" s="1"/>
  <c r="K201"/>
  <c r="F201"/>
  <c r="L201" s="1"/>
  <c r="F137"/>
  <c r="M226"/>
  <c r="M220"/>
  <c r="K210"/>
  <c r="F210"/>
  <c r="L210" s="1"/>
  <c r="M210" s="1"/>
  <c r="L50"/>
  <c r="L44"/>
  <c r="M16"/>
  <c r="F213"/>
  <c r="K213"/>
  <c r="E198"/>
  <c r="N139"/>
  <c r="F156"/>
  <c r="E155"/>
  <c r="E163" s="1"/>
  <c r="K156"/>
  <c r="L160"/>
  <c r="F159"/>
  <c r="G159" s="1"/>
  <c r="K209"/>
  <c r="F209"/>
  <c r="L209" s="1"/>
  <c r="M209" s="1"/>
  <c r="K217"/>
  <c r="F217"/>
  <c r="L217" s="1"/>
  <c r="M217" s="1"/>
  <c r="F448"/>
  <c r="L448" s="1"/>
  <c r="K448"/>
  <c r="F207"/>
  <c r="L207" s="1"/>
  <c r="K207"/>
  <c r="K331"/>
  <c r="F331"/>
  <c r="F339"/>
  <c r="L339" s="1"/>
  <c r="K339"/>
  <c r="E398" s="1"/>
  <c r="M95"/>
  <c r="M208"/>
  <c r="E266" l="1"/>
  <c r="N207"/>
  <c r="E507"/>
  <c r="N448"/>
  <c r="E508"/>
  <c r="E215"/>
  <c r="N156"/>
  <c r="K155"/>
  <c r="N155" s="1"/>
  <c r="K198"/>
  <c r="F198"/>
  <c r="L198" s="1"/>
  <c r="M198" s="1"/>
  <c r="N201"/>
  <c r="E260"/>
  <c r="N197"/>
  <c r="E256"/>
  <c r="N200"/>
  <c r="E259"/>
  <c r="K202"/>
  <c r="F202"/>
  <c r="L202" s="1"/>
  <c r="E262"/>
  <c r="N203"/>
  <c r="N199"/>
  <c r="E258"/>
  <c r="K267"/>
  <c r="F267"/>
  <c r="L267" s="1"/>
  <c r="E276"/>
  <c r="N217"/>
  <c r="M160"/>
  <c r="L159"/>
  <c r="M159" s="1"/>
  <c r="E269"/>
  <c r="N210"/>
  <c r="K223"/>
  <c r="E283"/>
  <c r="N205"/>
  <c r="E264"/>
  <c r="E272"/>
  <c r="N212"/>
  <c r="M339"/>
  <c r="M207"/>
  <c r="M201"/>
  <c r="M200"/>
  <c r="M203"/>
  <c r="M199"/>
  <c r="M279"/>
  <c r="M285"/>
  <c r="F398"/>
  <c r="L398" s="1"/>
  <c r="M398" s="1"/>
  <c r="K398"/>
  <c r="E457" s="1"/>
  <c r="L156"/>
  <c r="M156" s="1"/>
  <c r="F155"/>
  <c r="F163"/>
  <c r="F169" s="1"/>
  <c r="G137"/>
  <c r="L137"/>
  <c r="M137" s="1"/>
  <c r="L197"/>
  <c r="M197" s="1"/>
  <c r="E275"/>
  <c r="N216"/>
  <c r="E263"/>
  <c r="N204"/>
  <c r="E565"/>
  <c r="N506"/>
  <c r="K338"/>
  <c r="E397" s="1"/>
  <c r="F338"/>
  <c r="L338" s="1"/>
  <c r="M338" s="1"/>
  <c r="N449"/>
  <c r="L449"/>
  <c r="M449" s="1"/>
  <c r="F344"/>
  <c r="L344" s="1"/>
  <c r="K344"/>
  <c r="E403" s="1"/>
  <c r="L331"/>
  <c r="M331" s="1"/>
  <c r="N331"/>
  <c r="N209"/>
  <c r="E268"/>
  <c r="E169"/>
  <c r="K163"/>
  <c r="L213"/>
  <c r="M213" s="1"/>
  <c r="N213"/>
  <c r="M224"/>
  <c r="L223"/>
  <c r="M223" s="1"/>
  <c r="E265"/>
  <c r="N206"/>
  <c r="L104"/>
  <c r="L110" s="1"/>
  <c r="K110"/>
  <c r="N110" s="1"/>
  <c r="L390"/>
  <c r="M390" s="1"/>
  <c r="N390"/>
  <c r="K219"/>
  <c r="E218"/>
  <c r="F219"/>
  <c r="M448"/>
  <c r="E196"/>
  <c r="M216"/>
  <c r="M204"/>
  <c r="M506"/>
  <c r="K169" l="1"/>
  <c r="N169" s="1"/>
  <c r="L163"/>
  <c r="L169" s="1"/>
  <c r="K272"/>
  <c r="F272"/>
  <c r="N267"/>
  <c r="E326"/>
  <c r="K262"/>
  <c r="F262"/>
  <c r="L262" s="1"/>
  <c r="M262" s="1"/>
  <c r="K260"/>
  <c r="F260"/>
  <c r="L260" s="1"/>
  <c r="M260" s="1"/>
  <c r="L219"/>
  <c r="F218"/>
  <c r="G218" s="1"/>
  <c r="K265"/>
  <c r="F265"/>
  <c r="L265" s="1"/>
  <c r="M265" s="1"/>
  <c r="K397"/>
  <c r="E456" s="1"/>
  <c r="F397"/>
  <c r="L397" s="1"/>
  <c r="M397" s="1"/>
  <c r="F263"/>
  <c r="L263" s="1"/>
  <c r="K263"/>
  <c r="L155"/>
  <c r="M155" s="1"/>
  <c r="G155"/>
  <c r="K283"/>
  <c r="E282"/>
  <c r="F282" s="1"/>
  <c r="G282" s="1"/>
  <c r="F283"/>
  <c r="L283" s="1"/>
  <c r="K259"/>
  <c r="F259"/>
  <c r="L259" s="1"/>
  <c r="N198"/>
  <c r="E257"/>
  <c r="F508"/>
  <c r="K508"/>
  <c r="K266"/>
  <c r="F266"/>
  <c r="L266" s="1"/>
  <c r="M344"/>
  <c r="F196"/>
  <c r="M267"/>
  <c r="K268"/>
  <c r="F268"/>
  <c r="L268" s="1"/>
  <c r="M268" s="1"/>
  <c r="K403"/>
  <c r="E462" s="1"/>
  <c r="F403"/>
  <c r="L403" s="1"/>
  <c r="M403" s="1"/>
  <c r="F269"/>
  <c r="L269" s="1"/>
  <c r="K269"/>
  <c r="K276"/>
  <c r="F276"/>
  <c r="L276" s="1"/>
  <c r="M276" s="1"/>
  <c r="E261"/>
  <c r="N202"/>
  <c r="F256"/>
  <c r="E255"/>
  <c r="K256"/>
  <c r="E214"/>
  <c r="E222" s="1"/>
  <c r="K215"/>
  <c r="F215"/>
  <c r="E278"/>
  <c r="K218"/>
  <c r="F565"/>
  <c r="L565" s="1"/>
  <c r="K565"/>
  <c r="K275"/>
  <c r="F275"/>
  <c r="L275" s="1"/>
  <c r="M275" s="1"/>
  <c r="F457"/>
  <c r="L457" s="1"/>
  <c r="K457"/>
  <c r="E516" s="1"/>
  <c r="F264"/>
  <c r="L264" s="1"/>
  <c r="K264"/>
  <c r="K258"/>
  <c r="F258"/>
  <c r="L258" s="1"/>
  <c r="M258" s="1"/>
  <c r="F507"/>
  <c r="L507" s="1"/>
  <c r="K507"/>
  <c r="M202"/>
  <c r="K196"/>
  <c r="N196" s="1"/>
  <c r="E228" l="1"/>
  <c r="K222"/>
  <c r="E624"/>
  <c r="N565"/>
  <c r="E567"/>
  <c r="N507"/>
  <c r="E566"/>
  <c r="N264"/>
  <c r="E323"/>
  <c r="N269"/>
  <c r="E328"/>
  <c r="E318"/>
  <c r="N259"/>
  <c r="E317"/>
  <c r="N258"/>
  <c r="E274"/>
  <c r="N215"/>
  <c r="K214"/>
  <c r="N214" s="1"/>
  <c r="L256"/>
  <c r="M256" s="1"/>
  <c r="E335"/>
  <c r="N276"/>
  <c r="F462"/>
  <c r="L462" s="1"/>
  <c r="K462"/>
  <c r="E521" s="1"/>
  <c r="L196"/>
  <c r="M196" s="1"/>
  <c r="G196"/>
  <c r="N508"/>
  <c r="L508"/>
  <c r="M508" s="1"/>
  <c r="E342"/>
  <c r="K282"/>
  <c r="N265"/>
  <c r="E324"/>
  <c r="E319"/>
  <c r="N260"/>
  <c r="M457"/>
  <c r="M565"/>
  <c r="M259"/>
  <c r="M263"/>
  <c r="F516"/>
  <c r="L516" s="1"/>
  <c r="M516" s="1"/>
  <c r="K516"/>
  <c r="E575" s="1"/>
  <c r="F214"/>
  <c r="L215"/>
  <c r="M215" s="1"/>
  <c r="E325"/>
  <c r="N266"/>
  <c r="N263"/>
  <c r="E322"/>
  <c r="K326"/>
  <c r="F326"/>
  <c r="L326" s="1"/>
  <c r="E334"/>
  <c r="N275"/>
  <c r="K278"/>
  <c r="E277"/>
  <c r="F278"/>
  <c r="E315"/>
  <c r="N256"/>
  <c r="K261"/>
  <c r="F261"/>
  <c r="L261" s="1"/>
  <c r="E327"/>
  <c r="N268"/>
  <c r="K257"/>
  <c r="K255" s="1"/>
  <c r="N255" s="1"/>
  <c r="F257"/>
  <c r="L257" s="1"/>
  <c r="M283"/>
  <c r="L282"/>
  <c r="M282" s="1"/>
  <c r="K456"/>
  <c r="E515" s="1"/>
  <c r="F456"/>
  <c r="L456" s="1"/>
  <c r="M219"/>
  <c r="L218"/>
  <c r="M218" s="1"/>
  <c r="E321"/>
  <c r="N262"/>
  <c r="N272"/>
  <c r="L272"/>
  <c r="M272" s="1"/>
  <c r="M507"/>
  <c r="M264"/>
  <c r="M269"/>
  <c r="M266"/>
  <c r="F327" l="1"/>
  <c r="L327" s="1"/>
  <c r="K327"/>
  <c r="K277"/>
  <c r="E337"/>
  <c r="E385"/>
  <c r="N326"/>
  <c r="F521"/>
  <c r="L521" s="1"/>
  <c r="K521"/>
  <c r="E580" s="1"/>
  <c r="K274"/>
  <c r="F274"/>
  <c r="E273"/>
  <c r="E281" s="1"/>
  <c r="K318"/>
  <c r="F318"/>
  <c r="L318" s="1"/>
  <c r="F575"/>
  <c r="L575" s="1"/>
  <c r="M575" s="1"/>
  <c r="K575"/>
  <c r="E634" s="1"/>
  <c r="K324"/>
  <c r="F324"/>
  <c r="L324" s="1"/>
  <c r="F335"/>
  <c r="L335" s="1"/>
  <c r="M335" s="1"/>
  <c r="K335"/>
  <c r="F323"/>
  <c r="L323" s="1"/>
  <c r="M323" s="1"/>
  <c r="K323"/>
  <c r="K567"/>
  <c r="F567"/>
  <c r="M326"/>
  <c r="F321"/>
  <c r="L321" s="1"/>
  <c r="K321"/>
  <c r="K515"/>
  <c r="E574" s="1"/>
  <c r="F515"/>
  <c r="L515" s="1"/>
  <c r="M515" s="1"/>
  <c r="E316"/>
  <c r="N257"/>
  <c r="E320"/>
  <c r="N261"/>
  <c r="L278"/>
  <c r="F277"/>
  <c r="G277" s="1"/>
  <c r="F334"/>
  <c r="L334" s="1"/>
  <c r="K334"/>
  <c r="G214"/>
  <c r="L214"/>
  <c r="M214" s="1"/>
  <c r="F319"/>
  <c r="L319" s="1"/>
  <c r="K319"/>
  <c r="F342"/>
  <c r="L342" s="1"/>
  <c r="K342"/>
  <c r="E341"/>
  <c r="F341" s="1"/>
  <c r="G341" s="1"/>
  <c r="K317"/>
  <c r="F317"/>
  <c r="L317" s="1"/>
  <c r="K228"/>
  <c r="N228" s="1"/>
  <c r="L222"/>
  <c r="L228" s="1"/>
  <c r="K315"/>
  <c r="F315"/>
  <c r="E314"/>
  <c r="F322"/>
  <c r="L322" s="1"/>
  <c r="K322"/>
  <c r="F328"/>
  <c r="L328" s="1"/>
  <c r="K328"/>
  <c r="F566"/>
  <c r="L566" s="1"/>
  <c r="K566"/>
  <c r="K624"/>
  <c r="F624"/>
  <c r="L624" s="1"/>
  <c r="M624" s="1"/>
  <c r="F222"/>
  <c r="F228" s="1"/>
  <c r="M456"/>
  <c r="M257"/>
  <c r="M261"/>
  <c r="M462"/>
  <c r="F255"/>
  <c r="K325"/>
  <c r="F325"/>
  <c r="L325" s="1"/>
  <c r="M325" s="1"/>
  <c r="N328" l="1"/>
  <c r="E387"/>
  <c r="L255"/>
  <c r="M255" s="1"/>
  <c r="G255"/>
  <c r="E625"/>
  <c r="N566"/>
  <c r="E626"/>
  <c r="E381"/>
  <c r="N322"/>
  <c r="E374"/>
  <c r="K314"/>
  <c r="N314" s="1"/>
  <c r="N315"/>
  <c r="E376"/>
  <c r="N317"/>
  <c r="N319"/>
  <c r="E378"/>
  <c r="N334"/>
  <c r="E393"/>
  <c r="N324"/>
  <c r="E383"/>
  <c r="E377"/>
  <c r="N318"/>
  <c r="K580"/>
  <c r="E639" s="1"/>
  <c r="F580"/>
  <c r="L580" s="1"/>
  <c r="F337"/>
  <c r="K337"/>
  <c r="E336"/>
  <c r="E384"/>
  <c r="N325"/>
  <c r="E683"/>
  <c r="N624"/>
  <c r="L315"/>
  <c r="M315" s="1"/>
  <c r="M342"/>
  <c r="L341"/>
  <c r="M278"/>
  <c r="L277"/>
  <c r="M277" s="1"/>
  <c r="K316"/>
  <c r="F316"/>
  <c r="L316" s="1"/>
  <c r="M316" s="1"/>
  <c r="E382"/>
  <c r="N323"/>
  <c r="K273"/>
  <c r="N273" s="1"/>
  <c r="E333"/>
  <c r="N274"/>
  <c r="F385"/>
  <c r="L385" s="1"/>
  <c r="M385" s="1"/>
  <c r="K385"/>
  <c r="M328"/>
  <c r="M317"/>
  <c r="M321"/>
  <c r="M324"/>
  <c r="M318"/>
  <c r="M327"/>
  <c r="K341"/>
  <c r="E401"/>
  <c r="E380"/>
  <c r="N321"/>
  <c r="N567"/>
  <c r="L567"/>
  <c r="M567" s="1"/>
  <c r="L274"/>
  <c r="M274" s="1"/>
  <c r="F273"/>
  <c r="N327"/>
  <c r="E386"/>
  <c r="F320"/>
  <c r="L320" s="1"/>
  <c r="M320" s="1"/>
  <c r="K320"/>
  <c r="K574"/>
  <c r="E633" s="1"/>
  <c r="F574"/>
  <c r="L574" s="1"/>
  <c r="N335"/>
  <c r="E394"/>
  <c r="F634"/>
  <c r="L634" s="1"/>
  <c r="M634" s="1"/>
  <c r="K634"/>
  <c r="E693" s="1"/>
  <c r="E287"/>
  <c r="K281"/>
  <c r="M566"/>
  <c r="M322"/>
  <c r="M319"/>
  <c r="M334"/>
  <c r="M521"/>
  <c r="F333" l="1"/>
  <c r="E332"/>
  <c r="E340" s="1"/>
  <c r="K333"/>
  <c r="L281"/>
  <c r="L287" s="1"/>
  <c r="K287"/>
  <c r="N287" s="1"/>
  <c r="F394"/>
  <c r="L394" s="1"/>
  <c r="M394" s="1"/>
  <c r="K394"/>
  <c r="E379"/>
  <c r="N320"/>
  <c r="G273"/>
  <c r="L273"/>
  <c r="M273" s="1"/>
  <c r="K382"/>
  <c r="F382"/>
  <c r="L382" s="1"/>
  <c r="K384"/>
  <c r="F384"/>
  <c r="L384" s="1"/>
  <c r="K383"/>
  <c r="F383"/>
  <c r="L383" s="1"/>
  <c r="F378"/>
  <c r="L378" s="1"/>
  <c r="M378" s="1"/>
  <c r="K378"/>
  <c r="K381"/>
  <c r="F381"/>
  <c r="L381" s="1"/>
  <c r="F314"/>
  <c r="M580"/>
  <c r="F377"/>
  <c r="L377" s="1"/>
  <c r="M377" s="1"/>
  <c r="K377"/>
  <c r="F625"/>
  <c r="L625" s="1"/>
  <c r="M625" s="1"/>
  <c r="K625"/>
  <c r="K387"/>
  <c r="F387"/>
  <c r="L387" s="1"/>
  <c r="K633"/>
  <c r="E692" s="1"/>
  <c r="F633"/>
  <c r="L633" s="1"/>
  <c r="F336"/>
  <c r="G336" s="1"/>
  <c r="L337"/>
  <c r="F376"/>
  <c r="L376" s="1"/>
  <c r="M376" s="1"/>
  <c r="K376"/>
  <c r="K693"/>
  <c r="F693"/>
  <c r="L693" s="1"/>
  <c r="F386"/>
  <c r="L386" s="1"/>
  <c r="M386" s="1"/>
  <c r="K386"/>
  <c r="K401"/>
  <c r="E400"/>
  <c r="F400" s="1"/>
  <c r="G400" s="1"/>
  <c r="F401"/>
  <c r="L401" s="1"/>
  <c r="E444"/>
  <c r="N385"/>
  <c r="E375"/>
  <c r="N316"/>
  <c r="F683"/>
  <c r="L683" s="1"/>
  <c r="K683"/>
  <c r="N683" s="1"/>
  <c r="K336"/>
  <c r="E396"/>
  <c r="F393"/>
  <c r="L393" s="1"/>
  <c r="K393"/>
  <c r="K374"/>
  <c r="F374"/>
  <c r="E373"/>
  <c r="M574"/>
  <c r="F281"/>
  <c r="F287" s="1"/>
  <c r="K380"/>
  <c r="F380"/>
  <c r="L380" s="1"/>
  <c r="F639"/>
  <c r="L639" s="1"/>
  <c r="M639" s="1"/>
  <c r="K639"/>
  <c r="E698" s="1"/>
  <c r="F626"/>
  <c r="K626"/>
  <c r="M341"/>
  <c r="E439" l="1"/>
  <c r="N380"/>
  <c r="F396"/>
  <c r="K396"/>
  <c r="E395"/>
  <c r="E460"/>
  <c r="K400"/>
  <c r="E446"/>
  <c r="N387"/>
  <c r="K698"/>
  <c r="F698"/>
  <c r="L698" s="1"/>
  <c r="K373"/>
  <c r="N373" s="1"/>
  <c r="E433"/>
  <c r="N374"/>
  <c r="K375"/>
  <c r="F375"/>
  <c r="L375" s="1"/>
  <c r="M375" s="1"/>
  <c r="M337"/>
  <c r="L336"/>
  <c r="M336" s="1"/>
  <c r="E436"/>
  <c r="N377"/>
  <c r="L333"/>
  <c r="M333" s="1"/>
  <c r="F332"/>
  <c r="M693"/>
  <c r="M387"/>
  <c r="M381"/>
  <c r="M383"/>
  <c r="M382"/>
  <c r="F692"/>
  <c r="L692" s="1"/>
  <c r="M692" s="1"/>
  <c r="K692"/>
  <c r="E443"/>
  <c r="N384"/>
  <c r="K340"/>
  <c r="E346"/>
  <c r="L374"/>
  <c r="M374" s="1"/>
  <c r="M401"/>
  <c r="L400"/>
  <c r="M400" s="1"/>
  <c r="F340"/>
  <c r="F346" s="1"/>
  <c r="G314"/>
  <c r="L314"/>
  <c r="M314" s="1"/>
  <c r="N626"/>
  <c r="L626"/>
  <c r="M626" s="1"/>
  <c r="F444"/>
  <c r="L444" s="1"/>
  <c r="K444"/>
  <c r="E445"/>
  <c r="N386"/>
  <c r="E435"/>
  <c r="N376"/>
  <c r="E685"/>
  <c r="N625"/>
  <c r="E684"/>
  <c r="E437"/>
  <c r="N378"/>
  <c r="E453"/>
  <c r="N394"/>
  <c r="N333"/>
  <c r="E392"/>
  <c r="K332"/>
  <c r="N332" s="1"/>
  <c r="M380"/>
  <c r="M393"/>
  <c r="M683"/>
  <c r="M633"/>
  <c r="M384"/>
  <c r="E452"/>
  <c r="N393"/>
  <c r="E440"/>
  <c r="N381"/>
  <c r="E442"/>
  <c r="N383"/>
  <c r="E441"/>
  <c r="N382"/>
  <c r="K379"/>
  <c r="F379"/>
  <c r="L379" s="1"/>
  <c r="M379" s="1"/>
  <c r="E503" l="1"/>
  <c r="N444"/>
  <c r="L340"/>
  <c r="L346" s="1"/>
  <c r="K346"/>
  <c r="N346" s="1"/>
  <c r="K446"/>
  <c r="F446"/>
  <c r="L446" s="1"/>
  <c r="M446" s="1"/>
  <c r="E455"/>
  <c r="K395"/>
  <c r="E438"/>
  <c r="N379"/>
  <c r="F442"/>
  <c r="L442" s="1"/>
  <c r="K442"/>
  <c r="K452"/>
  <c r="F452"/>
  <c r="L452" s="1"/>
  <c r="M452" s="1"/>
  <c r="F392"/>
  <c r="E391"/>
  <c r="E399" s="1"/>
  <c r="K392"/>
  <c r="K685"/>
  <c r="F685"/>
  <c r="K445"/>
  <c r="F445"/>
  <c r="L445" s="1"/>
  <c r="F433"/>
  <c r="K433"/>
  <c r="F439"/>
  <c r="L439" s="1"/>
  <c r="K439"/>
  <c r="K453"/>
  <c r="F453"/>
  <c r="L453" s="1"/>
  <c r="M453" s="1"/>
  <c r="F443"/>
  <c r="L443" s="1"/>
  <c r="K443"/>
  <c r="L332"/>
  <c r="M332" s="1"/>
  <c r="G332"/>
  <c r="F460"/>
  <c r="L460" s="1"/>
  <c r="K460"/>
  <c r="E459"/>
  <c r="F459" s="1"/>
  <c r="G459" s="1"/>
  <c r="F441"/>
  <c r="L441" s="1"/>
  <c r="M441" s="1"/>
  <c r="K441"/>
  <c r="F440"/>
  <c r="L440" s="1"/>
  <c r="M440" s="1"/>
  <c r="K440"/>
  <c r="F684"/>
  <c r="L684" s="1"/>
  <c r="M684" s="1"/>
  <c r="K684"/>
  <c r="N684" s="1"/>
  <c r="K435"/>
  <c r="F435"/>
  <c r="L435" s="1"/>
  <c r="K436"/>
  <c r="F436"/>
  <c r="L436" s="1"/>
  <c r="E434"/>
  <c r="N375"/>
  <c r="L396"/>
  <c r="F395"/>
  <c r="G395" s="1"/>
  <c r="F373"/>
  <c r="M444"/>
  <c r="M698"/>
  <c r="K437"/>
  <c r="F437"/>
  <c r="L437" s="1"/>
  <c r="M437" s="1"/>
  <c r="E495" l="1"/>
  <c r="N436"/>
  <c r="E405"/>
  <c r="K399"/>
  <c r="E496"/>
  <c r="N437"/>
  <c r="E500"/>
  <c r="N441"/>
  <c r="M460"/>
  <c r="L459"/>
  <c r="M459" s="1"/>
  <c r="E451"/>
  <c r="N392"/>
  <c r="K391"/>
  <c r="N391" s="1"/>
  <c r="N452"/>
  <c r="E511"/>
  <c r="F438"/>
  <c r="L438" s="1"/>
  <c r="M438" s="1"/>
  <c r="K438"/>
  <c r="N446"/>
  <c r="E505"/>
  <c r="F503"/>
  <c r="L503" s="1"/>
  <c r="M503" s="1"/>
  <c r="K503"/>
  <c r="M436"/>
  <c r="M443"/>
  <c r="M439"/>
  <c r="M445"/>
  <c r="E494"/>
  <c r="N435"/>
  <c r="E502"/>
  <c r="N443"/>
  <c r="G373"/>
  <c r="L373"/>
  <c r="M373" s="1"/>
  <c r="K434"/>
  <c r="F434"/>
  <c r="L434" s="1"/>
  <c r="M434" s="1"/>
  <c r="K459"/>
  <c r="E519"/>
  <c r="E498"/>
  <c r="N439"/>
  <c r="L433"/>
  <c r="M433" s="1"/>
  <c r="N685"/>
  <c r="L685"/>
  <c r="M685" s="1"/>
  <c r="E499"/>
  <c r="N440"/>
  <c r="N453"/>
  <c r="E512"/>
  <c r="L392"/>
  <c r="M392" s="1"/>
  <c r="F391"/>
  <c r="K455"/>
  <c r="E454"/>
  <c r="F455"/>
  <c r="M435"/>
  <c r="E432"/>
  <c r="M442"/>
  <c r="M396"/>
  <c r="L395"/>
  <c r="M395" s="1"/>
  <c r="E492"/>
  <c r="N433"/>
  <c r="K432"/>
  <c r="N432" s="1"/>
  <c r="N445"/>
  <c r="E504"/>
  <c r="E501"/>
  <c r="N442"/>
  <c r="L391" l="1"/>
  <c r="M391" s="1"/>
  <c r="G391"/>
  <c r="F519"/>
  <c r="L519" s="1"/>
  <c r="K519"/>
  <c r="E518"/>
  <c r="F518" s="1"/>
  <c r="G518" s="1"/>
  <c r="K502"/>
  <c r="F502"/>
  <c r="L502" s="1"/>
  <c r="K405"/>
  <c r="N405" s="1"/>
  <c r="L399"/>
  <c r="L405" s="1"/>
  <c r="F504"/>
  <c r="L504" s="1"/>
  <c r="M504" s="1"/>
  <c r="K504"/>
  <c r="K492"/>
  <c r="F492"/>
  <c r="E491"/>
  <c r="E514"/>
  <c r="K454"/>
  <c r="K498"/>
  <c r="F498"/>
  <c r="L498" s="1"/>
  <c r="M498" s="1"/>
  <c r="E493"/>
  <c r="N434"/>
  <c r="E562"/>
  <c r="N503"/>
  <c r="E497"/>
  <c r="N438"/>
  <c r="F496"/>
  <c r="L496" s="1"/>
  <c r="K496"/>
  <c r="F495"/>
  <c r="L495" s="1"/>
  <c r="K495"/>
  <c r="F399"/>
  <c r="F405" s="1"/>
  <c r="E458"/>
  <c r="K512"/>
  <c r="F512"/>
  <c r="L512" s="1"/>
  <c r="M512" s="1"/>
  <c r="F494"/>
  <c r="L494" s="1"/>
  <c r="K494"/>
  <c r="K501"/>
  <c r="F501"/>
  <c r="L501" s="1"/>
  <c r="M501" s="1"/>
  <c r="L455"/>
  <c r="F454"/>
  <c r="G454" s="1"/>
  <c r="K499"/>
  <c r="F499"/>
  <c r="L499" s="1"/>
  <c r="M499" s="1"/>
  <c r="K505"/>
  <c r="F505"/>
  <c r="L505" s="1"/>
  <c r="M505" s="1"/>
  <c r="K511"/>
  <c r="F511"/>
  <c r="L511" s="1"/>
  <c r="M511" s="1"/>
  <c r="K451"/>
  <c r="F451"/>
  <c r="E450"/>
  <c r="K500"/>
  <c r="F500"/>
  <c r="L500" s="1"/>
  <c r="F432"/>
  <c r="E559" l="1"/>
  <c r="N500"/>
  <c r="N495"/>
  <c r="E554"/>
  <c r="E551"/>
  <c r="K491"/>
  <c r="N491" s="1"/>
  <c r="N492"/>
  <c r="E578"/>
  <c r="K518"/>
  <c r="N451"/>
  <c r="E510"/>
  <c r="K450"/>
  <c r="N450" s="1"/>
  <c r="E564"/>
  <c r="N505"/>
  <c r="M455"/>
  <c r="L454"/>
  <c r="M454" s="1"/>
  <c r="K562"/>
  <c r="F562"/>
  <c r="L562" s="1"/>
  <c r="M562" s="1"/>
  <c r="N498"/>
  <c r="E557"/>
  <c r="L492"/>
  <c r="M492" s="1"/>
  <c r="M500"/>
  <c r="M494"/>
  <c r="M496"/>
  <c r="F458"/>
  <c r="F464" s="1"/>
  <c r="L432"/>
  <c r="M432" s="1"/>
  <c r="G432"/>
  <c r="F450"/>
  <c r="L451"/>
  <c r="M451" s="1"/>
  <c r="E553"/>
  <c r="N494"/>
  <c r="K458"/>
  <c r="E464"/>
  <c r="N496"/>
  <c r="E555"/>
  <c r="E561"/>
  <c r="N502"/>
  <c r="E570"/>
  <c r="N511"/>
  <c r="N499"/>
  <c r="E558"/>
  <c r="E560"/>
  <c r="N501"/>
  <c r="E571"/>
  <c r="N512"/>
  <c r="K497"/>
  <c r="F497"/>
  <c r="L497" s="1"/>
  <c r="M497" s="1"/>
  <c r="K493"/>
  <c r="F493"/>
  <c r="L493" s="1"/>
  <c r="M493" s="1"/>
  <c r="K514"/>
  <c r="E513"/>
  <c r="F514"/>
  <c r="E563"/>
  <c r="N504"/>
  <c r="M519"/>
  <c r="L518"/>
  <c r="M518" s="1"/>
  <c r="M495"/>
  <c r="M502"/>
  <c r="F555" l="1"/>
  <c r="L555" s="1"/>
  <c r="K555"/>
  <c r="K557"/>
  <c r="F557"/>
  <c r="L557" s="1"/>
  <c r="M557" s="1"/>
  <c r="K578"/>
  <c r="E577"/>
  <c r="F577" s="1"/>
  <c r="G577" s="1"/>
  <c r="F578"/>
  <c r="L578" s="1"/>
  <c r="F554"/>
  <c r="L554" s="1"/>
  <c r="M554" s="1"/>
  <c r="K554"/>
  <c r="L514"/>
  <c r="F513"/>
  <c r="G513" s="1"/>
  <c r="E552"/>
  <c r="N493"/>
  <c r="K571"/>
  <c r="F571"/>
  <c r="L571" s="1"/>
  <c r="K561"/>
  <c r="F561"/>
  <c r="L561" s="1"/>
  <c r="L458"/>
  <c r="L464" s="1"/>
  <c r="K464"/>
  <c r="N464" s="1"/>
  <c r="G450"/>
  <c r="L450"/>
  <c r="M450" s="1"/>
  <c r="N562"/>
  <c r="E621"/>
  <c r="K564"/>
  <c r="F564"/>
  <c r="L564" s="1"/>
  <c r="K551"/>
  <c r="F551"/>
  <c r="E550"/>
  <c r="K559"/>
  <c r="F559"/>
  <c r="L559" s="1"/>
  <c r="M559" s="1"/>
  <c r="F491"/>
  <c r="K563"/>
  <c r="F563"/>
  <c r="L563" s="1"/>
  <c r="K558"/>
  <c r="F558"/>
  <c r="L558" s="1"/>
  <c r="E573"/>
  <c r="K513"/>
  <c r="N497"/>
  <c r="E556"/>
  <c r="K560"/>
  <c r="F560"/>
  <c r="L560" s="1"/>
  <c r="K570"/>
  <c r="F570"/>
  <c r="L570" s="1"/>
  <c r="F553"/>
  <c r="L553" s="1"/>
  <c r="M553" s="1"/>
  <c r="K553"/>
  <c r="K510"/>
  <c r="F510"/>
  <c r="E509"/>
  <c r="E517" s="1"/>
  <c r="K517" l="1"/>
  <c r="E523"/>
  <c r="E619"/>
  <c r="N560"/>
  <c r="E572"/>
  <c r="F573"/>
  <c r="K573"/>
  <c r="E622"/>
  <c r="N563"/>
  <c r="E623"/>
  <c r="N564"/>
  <c r="N561"/>
  <c r="E620"/>
  <c r="K552"/>
  <c r="K550" s="1"/>
  <c r="N550" s="1"/>
  <c r="F552"/>
  <c r="L552" s="1"/>
  <c r="E612"/>
  <c r="N553"/>
  <c r="E618"/>
  <c r="N559"/>
  <c r="E613"/>
  <c r="N554"/>
  <c r="K577"/>
  <c r="E637"/>
  <c r="M560"/>
  <c r="M563"/>
  <c r="M564"/>
  <c r="M561"/>
  <c r="M555"/>
  <c r="E569"/>
  <c r="N510"/>
  <c r="K509"/>
  <c r="N509" s="1"/>
  <c r="E629"/>
  <c r="N570"/>
  <c r="E617"/>
  <c r="N558"/>
  <c r="E610"/>
  <c r="N551"/>
  <c r="E630"/>
  <c r="N571"/>
  <c r="M514"/>
  <c r="L513"/>
  <c r="M513" s="1"/>
  <c r="E614"/>
  <c r="N555"/>
  <c r="F509"/>
  <c r="L510"/>
  <c r="M510" s="1"/>
  <c r="K556"/>
  <c r="F556"/>
  <c r="L556" s="1"/>
  <c r="F517"/>
  <c r="F523" s="1"/>
  <c r="G491"/>
  <c r="L491"/>
  <c r="M491" s="1"/>
  <c r="F550"/>
  <c r="L551"/>
  <c r="M551" s="1"/>
  <c r="F621"/>
  <c r="L621" s="1"/>
  <c r="K621"/>
  <c r="M578"/>
  <c r="L577"/>
  <c r="M577" s="1"/>
  <c r="E616"/>
  <c r="N557"/>
  <c r="M570"/>
  <c r="M558"/>
  <c r="M571"/>
  <c r="N621" l="1"/>
  <c r="E680"/>
  <c r="E615"/>
  <c r="N556"/>
  <c r="K614"/>
  <c r="F614"/>
  <c r="L614" s="1"/>
  <c r="M614" s="1"/>
  <c r="K630"/>
  <c r="F630"/>
  <c r="L630" s="1"/>
  <c r="M630" s="1"/>
  <c r="K613"/>
  <c r="F613"/>
  <c r="L613" s="1"/>
  <c r="M613" s="1"/>
  <c r="K612"/>
  <c r="F612"/>
  <c r="L612" s="1"/>
  <c r="M612" s="1"/>
  <c r="K622"/>
  <c r="F622"/>
  <c r="L622" s="1"/>
  <c r="M622" s="1"/>
  <c r="G550"/>
  <c r="L550"/>
  <c r="M550" s="1"/>
  <c r="K629"/>
  <c r="F629"/>
  <c r="L629" s="1"/>
  <c r="F620"/>
  <c r="L620" s="1"/>
  <c r="M620" s="1"/>
  <c r="K620"/>
  <c r="L517"/>
  <c r="L523" s="1"/>
  <c r="K523"/>
  <c r="N523" s="1"/>
  <c r="M556"/>
  <c r="G509"/>
  <c r="L509"/>
  <c r="M509" s="1"/>
  <c r="K610"/>
  <c r="F610"/>
  <c r="K569"/>
  <c r="F569"/>
  <c r="E568"/>
  <c r="E576" s="1"/>
  <c r="K618"/>
  <c r="F618"/>
  <c r="L618" s="1"/>
  <c r="M618" s="1"/>
  <c r="E611"/>
  <c r="N552"/>
  <c r="K623"/>
  <c r="F623"/>
  <c r="L623" s="1"/>
  <c r="M623" s="1"/>
  <c r="L573"/>
  <c r="F572"/>
  <c r="G572" s="1"/>
  <c r="K616"/>
  <c r="F616"/>
  <c r="L616" s="1"/>
  <c r="M616" s="1"/>
  <c r="K617"/>
  <c r="F617"/>
  <c r="L617" s="1"/>
  <c r="M617" s="1"/>
  <c r="F637"/>
  <c r="L637" s="1"/>
  <c r="K637"/>
  <c r="E636"/>
  <c r="F636" s="1"/>
  <c r="G636" s="1"/>
  <c r="E632"/>
  <c r="K572"/>
  <c r="F619"/>
  <c r="L619" s="1"/>
  <c r="M619" s="1"/>
  <c r="K619"/>
  <c r="M621"/>
  <c r="M552"/>
  <c r="K632" l="1"/>
  <c r="E631"/>
  <c r="F632"/>
  <c r="E582"/>
  <c r="K576"/>
  <c r="N610"/>
  <c r="E669"/>
  <c r="M637"/>
  <c r="L636"/>
  <c r="M636" s="1"/>
  <c r="E675"/>
  <c r="N616"/>
  <c r="E682"/>
  <c r="N623"/>
  <c r="E677"/>
  <c r="N618"/>
  <c r="L610"/>
  <c r="M610" s="1"/>
  <c r="E679"/>
  <c r="N620"/>
  <c r="N622"/>
  <c r="E681"/>
  <c r="E672"/>
  <c r="N613"/>
  <c r="E673"/>
  <c r="N614"/>
  <c r="K636"/>
  <c r="E696"/>
  <c r="K568"/>
  <c r="N568" s="1"/>
  <c r="E628"/>
  <c r="N569"/>
  <c r="E688"/>
  <c r="N629"/>
  <c r="K680"/>
  <c r="N680" s="1"/>
  <c r="F680"/>
  <c r="L680" s="1"/>
  <c r="E678"/>
  <c r="N619"/>
  <c r="E676"/>
  <c r="N617"/>
  <c r="M573"/>
  <c r="L572"/>
  <c r="M572" s="1"/>
  <c r="K611"/>
  <c r="F611"/>
  <c r="L611" s="1"/>
  <c r="L569"/>
  <c r="M569" s="1"/>
  <c r="F568"/>
  <c r="N612"/>
  <c r="E671"/>
  <c r="E689"/>
  <c r="N630"/>
  <c r="K615"/>
  <c r="F615"/>
  <c r="L615" s="1"/>
  <c r="E609"/>
  <c r="M629"/>
  <c r="G568" l="1"/>
  <c r="L568"/>
  <c r="M568" s="1"/>
  <c r="F576"/>
  <c r="F582" s="1"/>
  <c r="F673"/>
  <c r="L673" s="1"/>
  <c r="K673"/>
  <c r="N673" s="1"/>
  <c r="K682"/>
  <c r="N682" s="1"/>
  <c r="F682"/>
  <c r="L682" s="1"/>
  <c r="K582"/>
  <c r="N582" s="1"/>
  <c r="L576"/>
  <c r="L582" s="1"/>
  <c r="E691"/>
  <c r="K631"/>
  <c r="F609"/>
  <c r="K628"/>
  <c r="F628"/>
  <c r="E627"/>
  <c r="E635" s="1"/>
  <c r="K681"/>
  <c r="N681" s="1"/>
  <c r="F681"/>
  <c r="L681" s="1"/>
  <c r="M681" s="1"/>
  <c r="E674"/>
  <c r="N615"/>
  <c r="K676"/>
  <c r="N676" s="1"/>
  <c r="F676"/>
  <c r="L676" s="1"/>
  <c r="M676" s="1"/>
  <c r="K671"/>
  <c r="N671" s="1"/>
  <c r="F671"/>
  <c r="L671" s="1"/>
  <c r="K672"/>
  <c r="N672" s="1"/>
  <c r="F672"/>
  <c r="L672" s="1"/>
  <c r="M672" s="1"/>
  <c r="K679"/>
  <c r="N679" s="1"/>
  <c r="F679"/>
  <c r="L679" s="1"/>
  <c r="K677"/>
  <c r="N677" s="1"/>
  <c r="F677"/>
  <c r="L677" s="1"/>
  <c r="M677" s="1"/>
  <c r="K675"/>
  <c r="N675" s="1"/>
  <c r="F675"/>
  <c r="L675" s="1"/>
  <c r="K669"/>
  <c r="F669"/>
  <c r="L632"/>
  <c r="F631"/>
  <c r="G631" s="1"/>
  <c r="M615"/>
  <c r="M611"/>
  <c r="M680"/>
  <c r="N611"/>
  <c r="E670"/>
  <c r="K689"/>
  <c r="N689" s="1"/>
  <c r="F689"/>
  <c r="L689" s="1"/>
  <c r="K678"/>
  <c r="N678" s="1"/>
  <c r="F678"/>
  <c r="L678" s="1"/>
  <c r="M678" s="1"/>
  <c r="K688"/>
  <c r="N688" s="1"/>
  <c r="F688"/>
  <c r="L688" s="1"/>
  <c r="K696"/>
  <c r="K695" s="1"/>
  <c r="E695"/>
  <c r="F695" s="1"/>
  <c r="G695" s="1"/>
  <c r="F696"/>
  <c r="L696" s="1"/>
  <c r="K609"/>
  <c r="N609" s="1"/>
  <c r="K635" l="1"/>
  <c r="E641"/>
  <c r="N669"/>
  <c r="G609"/>
  <c r="L609"/>
  <c r="M609" s="1"/>
  <c r="K670"/>
  <c r="N670" s="1"/>
  <c r="F670"/>
  <c r="L670" s="1"/>
  <c r="M670" s="1"/>
  <c r="F668"/>
  <c r="L669"/>
  <c r="M669" s="1"/>
  <c r="E687"/>
  <c r="N628"/>
  <c r="K627"/>
  <c r="N627" s="1"/>
  <c r="K691"/>
  <c r="K690" s="1"/>
  <c r="E690"/>
  <c r="F691"/>
  <c r="L695"/>
  <c r="M695" s="1"/>
  <c r="M696"/>
  <c r="F674"/>
  <c r="L674" s="1"/>
  <c r="K674"/>
  <c r="N674" s="1"/>
  <c r="F627"/>
  <c r="F635" s="1"/>
  <c r="F641" s="1"/>
  <c r="L628"/>
  <c r="M628" s="1"/>
  <c r="E668"/>
  <c r="M682"/>
  <c r="M632"/>
  <c r="L631"/>
  <c r="M631" s="1"/>
  <c r="M688"/>
  <c r="M689"/>
  <c r="M675"/>
  <c r="M679"/>
  <c r="M671"/>
  <c r="M673"/>
  <c r="L691" l="1"/>
  <c r="F690"/>
  <c r="G690" s="1"/>
  <c r="L635"/>
  <c r="L641" s="1"/>
  <c r="K641"/>
  <c r="N641" s="1"/>
  <c r="G668"/>
  <c r="L668"/>
  <c r="G627"/>
  <c r="L627"/>
  <c r="M627" s="1"/>
  <c r="K687"/>
  <c r="F687"/>
  <c r="E686"/>
  <c r="E694"/>
  <c r="M674"/>
  <c r="K668"/>
  <c r="N668" s="1"/>
  <c r="M691" l="1"/>
  <c r="L690"/>
  <c r="M690" s="1"/>
  <c r="M668"/>
  <c r="E700"/>
  <c r="K694"/>
  <c r="K686"/>
  <c r="N686" s="1"/>
  <c r="N687"/>
  <c r="L687"/>
  <c r="M687" s="1"/>
  <c r="F686"/>
  <c r="G686" l="1"/>
  <c r="L686"/>
  <c r="M686" s="1"/>
  <c r="F694"/>
  <c r="F700" s="1"/>
  <c r="L694"/>
  <c r="L700" s="1"/>
  <c r="K700"/>
  <c r="N700" s="1"/>
</calcChain>
</file>

<file path=xl/sharedStrings.xml><?xml version="1.0" encoding="utf-8"?>
<sst xmlns="http://schemas.openxmlformats.org/spreadsheetml/2006/main" count="1405" uniqueCount="116">
  <si>
    <t>KABUPATEN KARANGANYAR</t>
  </si>
  <si>
    <t>LAPORAN PERTANGGUNGJAWABAN BENDAHARA PENERIMA OPD</t>
  </si>
  <si>
    <t>( SPJ PENDAPATAN - FUNGSIONAL )</t>
  </si>
  <si>
    <t>OPD</t>
  </si>
  <si>
    <t>:</t>
  </si>
  <si>
    <t>Dinas Penanaman Modal dan Pelayanan Terpadu Satu Pintu</t>
  </si>
  <si>
    <t>Pengguna Anggaran</t>
  </si>
  <si>
    <t>Nunung Susanto, SH.,MM.</t>
  </si>
  <si>
    <t>Bendahara Penerimaan</t>
  </si>
  <si>
    <t>Joko Budi Santoso, S.ST.Par.,MM.</t>
  </si>
  <si>
    <t>Sampai dengan Bulan Lalu</t>
  </si>
  <si>
    <t>Bulan ini</t>
  </si>
  <si>
    <t>Sampai dengan Bulan ini</t>
  </si>
  <si>
    <t>Jumlah</t>
  </si>
  <si>
    <t>Kode Rekening</t>
  </si>
  <si>
    <t>Uraian</t>
  </si>
  <si>
    <t>Anggaran</t>
  </si>
  <si>
    <t>Penerimaan</t>
  </si>
  <si>
    <t>Penyetoran</t>
  </si>
  <si>
    <t>Sisa</t>
  </si>
  <si>
    <t>Jumlah Anggaran</t>
  </si>
  <si>
    <t>Sisa yang</t>
  </si>
  <si>
    <t>Sisa Anggaran yang</t>
  </si>
  <si>
    <t>yang Terealisasi</t>
  </si>
  <si>
    <t xml:space="preserve">yang telah </t>
  </si>
  <si>
    <t>belum</t>
  </si>
  <si>
    <t>belum terealisasi/</t>
  </si>
  <si>
    <t>disetor</t>
  </si>
  <si>
    <t xml:space="preserve">Pelampauan </t>
  </si>
  <si>
    <t>6=(5-4)</t>
  </si>
  <si>
    <t>9=(8-7)</t>
  </si>
  <si>
    <t>10=(4+7)</t>
  </si>
  <si>
    <t>11=(5+8)</t>
  </si>
  <si>
    <t>12=(11-10)</t>
  </si>
  <si>
    <t>13=(3-10)</t>
  </si>
  <si>
    <t>2.12.01.01.4.1.2.03.01</t>
  </si>
  <si>
    <t>Retribusi Izin Mendirikan Bangunan</t>
  </si>
  <si>
    <t>2.12.01.01.4.1.2.03.01.01</t>
  </si>
  <si>
    <t>Bangunan Sosial</t>
  </si>
  <si>
    <t>2.12.01.01.4.1.2.03.01.02</t>
  </si>
  <si>
    <t>Bangunan Perumahan/Kelompok Rumah</t>
  </si>
  <si>
    <t>2.12.01.01.4.1.2.03.01.03</t>
  </si>
  <si>
    <t>Bangunan Hotel/Villa</t>
  </si>
  <si>
    <t>2.12.01.01.4.1.2.03.01.04</t>
  </si>
  <si>
    <t>Bangunan Rumah Tinggal</t>
  </si>
  <si>
    <t>2.12.01.01.4.1.2.03.01.05</t>
  </si>
  <si>
    <t>Bangunan Fasilitas Umum</t>
  </si>
  <si>
    <t>2.12.01.01.4.1.2.03.01.06</t>
  </si>
  <si>
    <t>Bangunan Pendidikan</t>
  </si>
  <si>
    <t>2.12.01.01.4.1.2.03.01.07</t>
  </si>
  <si>
    <t>Bangunan Perdagangan/Jasa</t>
  </si>
  <si>
    <t>2.12.01.01.4.1.2.03.01.08</t>
  </si>
  <si>
    <t>Bangunan Industri</t>
  </si>
  <si>
    <t>-</t>
  </si>
  <si>
    <t>2.12.01.01.4.1.2.03.01.09</t>
  </si>
  <si>
    <t>Bangunan Tower selain BST</t>
  </si>
  <si>
    <t>2.12.01.01.4.1.2.03.01.10</t>
  </si>
  <si>
    <t>Bangunan Peternakan</t>
  </si>
  <si>
    <t>2.12.01.01.4.1.2.03.01.11</t>
  </si>
  <si>
    <t>Bangunan Campuran</t>
  </si>
  <si>
    <t>2.12.01.01.4.1.2.03.01.12</t>
  </si>
  <si>
    <t>Bangunan Talud setinggi&gt;2M</t>
  </si>
  <si>
    <t>2.12.01.01.4.1.2.03.01.13</t>
  </si>
  <si>
    <t>Bangunan Pagar</t>
  </si>
  <si>
    <t>2.12.01.01.4.1.2.03.01.14</t>
  </si>
  <si>
    <t>Bangunan Lain-lain (alih Fungsi)</t>
  </si>
  <si>
    <t>2.12.01.01.4.1.2.03.01.15</t>
  </si>
  <si>
    <t>Lembaga Kantor</t>
  </si>
  <si>
    <t>2.12.01.01.4.1.2.03.01.16</t>
  </si>
  <si>
    <t>Lain -lain</t>
  </si>
  <si>
    <t>2.12.01.01.4.1.2.03.01.17</t>
  </si>
  <si>
    <t>Tambahan</t>
  </si>
  <si>
    <t>2.12.01.01.4.1.2.03.03</t>
  </si>
  <si>
    <t>Retribusi Izin Gangguan Tempat Usaha</t>
  </si>
  <si>
    <t>2.12.01.01.4.1.2.03.03.01</t>
  </si>
  <si>
    <t>Penerbitan baru Izin Gangguan</t>
  </si>
  <si>
    <t>2.12.01.01.4.1.2.03.03.02</t>
  </si>
  <si>
    <t>Perubahan Izin Gangguan</t>
  </si>
  <si>
    <t>2.12.01.01.4.1.2.03.03.03</t>
  </si>
  <si>
    <t>Perpanjangan Izin Gangguan./Daftar Ulang</t>
  </si>
  <si>
    <t>2.12.01.01.4.1.2.03.05</t>
  </si>
  <si>
    <t>Retribusi Izin Trayek</t>
  </si>
  <si>
    <t>2.12.01.01.4.1.2.03.05.01</t>
  </si>
  <si>
    <t>Izin Trayek tetap</t>
  </si>
  <si>
    <t>2.12.01.01.4.1.2.03.05.02</t>
  </si>
  <si>
    <t>Kartu Pengawasan</t>
  </si>
  <si>
    <t>2.12.01.01.4.1.2.03.05.03</t>
  </si>
  <si>
    <t>Izin Trayek Insidentil/Istimewa</t>
  </si>
  <si>
    <t>JML PENERIMAAN RETRIBUSI</t>
  </si>
  <si>
    <t>2.12.1.16.01.00.00.4.1.4.18</t>
  </si>
  <si>
    <t xml:space="preserve"> Lain-lain PAD Yang sah lainnya</t>
  </si>
  <si>
    <t>2.12.1.16.01.00.00.4.1.4.18.01</t>
  </si>
  <si>
    <t>Pengelolaan Titik Lokasi Reklame</t>
  </si>
  <si>
    <t>2.12.01.01.4.1.4.8.28</t>
  </si>
  <si>
    <t>Pendapatan Denda Retribusi Izin Gangguan</t>
  </si>
  <si>
    <t>JUMLAH TOTAL PENERIMAAN</t>
  </si>
  <si>
    <t>Mengetahui,</t>
  </si>
  <si>
    <t>Karanganyar,  31 Januari 2017</t>
  </si>
  <si>
    <t>KEPALA DPMPTSP</t>
  </si>
  <si>
    <t>Selaku Pengguna  Anggaran</t>
  </si>
  <si>
    <t>NUNUNG SUSANTO, SH.,MM.</t>
  </si>
  <si>
    <t>Pembina Utama Muda</t>
  </si>
  <si>
    <t>NIP. 19790523 200501 1 010</t>
  </si>
  <si>
    <t>NIP. 19600304 199003 1 006</t>
  </si>
  <si>
    <t>Penerbitan Baru Izin Gangguan</t>
  </si>
  <si>
    <t>Karanganyar,  28 Februari 2017</t>
  </si>
  <si>
    <t>Karanganyar, 31 Maret 2017</t>
  </si>
  <si>
    <t>Karanganyar, 28 April 2017</t>
  </si>
  <si>
    <t>Karanganyar, 31 Mei 2017</t>
  </si>
  <si>
    <t>Karanganyar,      Juni 2017</t>
  </si>
  <si>
    <t>Karanganyar,      Juli 2017</t>
  </si>
  <si>
    <t>Karanganyar,      Agustus 2017</t>
  </si>
  <si>
    <t>Karanganyar,        September  2017</t>
  </si>
  <si>
    <t>Karanganyar,      Oktober  2017</t>
  </si>
  <si>
    <t>Karanganyar,      November  2017</t>
  </si>
  <si>
    <t>Karanganyar,      Desember  2017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</si>
</sst>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7">
    <font>
      <sz val="10"/>
      <name val="Arial"/>
      <charset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41" fontId="4" fillId="0" borderId="0" xfId="0" applyNumberFormat="1" applyFont="1"/>
    <xf numFmtId="41" fontId="4" fillId="0" borderId="7" xfId="0" applyNumberFormat="1" applyFont="1" applyBorder="1"/>
    <xf numFmtId="0" fontId="4" fillId="0" borderId="0" xfId="0" applyFont="1"/>
    <xf numFmtId="41" fontId="1" fillId="0" borderId="7" xfId="0" applyNumberFormat="1" applyFont="1" applyBorder="1"/>
    <xf numFmtId="41" fontId="1" fillId="0" borderId="8" xfId="0" applyNumberFormat="1" applyFont="1" applyBorder="1"/>
    <xf numFmtId="41" fontId="4" fillId="0" borderId="0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1" fontId="4" fillId="0" borderId="8" xfId="0" applyNumberFormat="1" applyFont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0" borderId="0" xfId="0" applyNumberFormat="1"/>
    <xf numFmtId="41" fontId="0" fillId="0" borderId="8" xfId="0" applyNumberFormat="1" applyBorder="1"/>
    <xf numFmtId="41" fontId="4" fillId="0" borderId="8" xfId="0" applyNumberFormat="1" applyFont="1" applyBorder="1"/>
    <xf numFmtId="0" fontId="5" fillId="0" borderId="8" xfId="0" applyFont="1" applyBorder="1" applyAlignment="1">
      <alignment horizontal="left"/>
    </xf>
    <xf numFmtId="41" fontId="4" fillId="0" borderId="0" xfId="0" quotePrefix="1" applyNumberFormat="1" applyFont="1" applyAlignment="1">
      <alignment horizontal="right"/>
    </xf>
    <xf numFmtId="41" fontId="4" fillId="0" borderId="7" xfId="0" quotePrefix="1" applyNumberFormat="1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41" fontId="1" fillId="0" borderId="8" xfId="0" applyNumberFormat="1" applyFont="1" applyBorder="1" applyAlignment="1">
      <alignment horizontal="center"/>
    </xf>
    <xf numFmtId="41" fontId="1" fillId="0" borderId="9" xfId="0" applyNumberFormat="1" applyFont="1" applyBorder="1" applyAlignment="1">
      <alignment horizontal="center"/>
    </xf>
    <xf numFmtId="41" fontId="1" fillId="0" borderId="0" xfId="0" applyNumberFormat="1" applyFont="1"/>
    <xf numFmtId="41" fontId="4" fillId="0" borderId="8" xfId="0" applyNumberFormat="1" applyFont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4" fillId="0" borderId="8" xfId="0" applyNumberFormat="1" applyFont="1" applyBorder="1" applyAlignment="1">
      <alignment horizontal="right"/>
    </xf>
    <xf numFmtId="41" fontId="4" fillId="0" borderId="9" xfId="0" applyNumberFormat="1" applyFont="1" applyBorder="1" applyAlignment="1">
      <alignment horizontal="right"/>
    </xf>
    <xf numFmtId="41" fontId="4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41" fontId="4" fillId="0" borderId="5" xfId="0" applyNumberFormat="1" applyFont="1" applyBorder="1" applyAlignment="1">
      <alignment horizontal="center"/>
    </xf>
    <xf numFmtId="41" fontId="4" fillId="0" borderId="4" xfId="0" applyNumberFormat="1" applyFont="1" applyBorder="1" applyAlignment="1">
      <alignment horizontal="center"/>
    </xf>
    <xf numFmtId="41" fontId="0" fillId="0" borderId="4" xfId="0" applyNumberFormat="1" applyBorder="1"/>
    <xf numFmtId="41" fontId="4" fillId="0" borderId="6" xfId="0" applyNumberFormat="1" applyFont="1" applyBorder="1"/>
    <xf numFmtId="41" fontId="1" fillId="0" borderId="14" xfId="0" applyNumberFormat="1" applyFont="1" applyBorder="1"/>
    <xf numFmtId="41" fontId="4" fillId="0" borderId="14" xfId="0" applyNumberFormat="1" applyFont="1" applyBorder="1"/>
    <xf numFmtId="0" fontId="0" fillId="0" borderId="14" xfId="0" applyBorder="1"/>
    <xf numFmtId="41" fontId="2" fillId="0" borderId="0" xfId="0" applyNumberFormat="1" applyFont="1"/>
    <xf numFmtId="41" fontId="2" fillId="0" borderId="8" xfId="0" applyNumberFormat="1" applyFont="1" applyBorder="1"/>
    <xf numFmtId="41" fontId="1" fillId="0" borderId="0" xfId="0" applyNumberFormat="1" applyFont="1" applyBorder="1"/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41" fontId="1" fillId="0" borderId="5" xfId="0" applyNumberFormat="1" applyFon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41" fontId="0" fillId="0" borderId="14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3" fontId="4" fillId="0" borderId="0" xfId="0" applyNumberFormat="1" applyFont="1"/>
    <xf numFmtId="37" fontId="4" fillId="0" borderId="7" xfId="1" applyNumberFormat="1" applyFont="1" applyBorder="1"/>
    <xf numFmtId="0" fontId="1" fillId="0" borderId="2" xfId="0" applyFont="1" applyBorder="1" applyAlignment="1">
      <alignment horizontal="left"/>
    </xf>
    <xf numFmtId="41" fontId="1" fillId="0" borderId="3" xfId="0" applyNumberFormat="1" applyFont="1" applyBorder="1" applyAlignment="1">
      <alignment horizontal="center"/>
    </xf>
    <xf numFmtId="41" fontId="1" fillId="0" borderId="1" xfId="0" applyNumberFormat="1" applyFont="1" applyBorder="1"/>
    <xf numFmtId="41" fontId="1" fillId="0" borderId="15" xfId="0" applyNumberFormat="1" applyFont="1" applyBorder="1"/>
    <xf numFmtId="41" fontId="4" fillId="0" borderId="1" xfId="0" applyNumberFormat="1" applyFont="1" applyBorder="1"/>
    <xf numFmtId="41" fontId="1" fillId="0" borderId="3" xfId="0" applyNumberFormat="1" applyFont="1" applyBorder="1"/>
    <xf numFmtId="41" fontId="4" fillId="0" borderId="15" xfId="0" applyNumberFormat="1" applyFont="1" applyBorder="1"/>
    <xf numFmtId="3" fontId="4" fillId="0" borderId="0" xfId="0" applyNumberFormat="1" applyFont="1" applyBorder="1"/>
    <xf numFmtId="0" fontId="5" fillId="0" borderId="8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41" fontId="4" fillId="0" borderId="15" xfId="0" applyNumberFormat="1" applyFont="1" applyBorder="1" applyAlignment="1">
      <alignment horizontal="center"/>
    </xf>
    <xf numFmtId="41" fontId="0" fillId="0" borderId="15" xfId="0" applyNumberFormat="1" applyBorder="1"/>
    <xf numFmtId="0" fontId="0" fillId="0" borderId="15" xfId="0" applyBorder="1"/>
    <xf numFmtId="0" fontId="0" fillId="0" borderId="0" xfId="0" applyBorder="1"/>
    <xf numFmtId="0" fontId="4" fillId="0" borderId="0" xfId="0" applyFont="1" applyBorder="1"/>
    <xf numFmtId="0" fontId="5" fillId="0" borderId="12" xfId="0" applyFont="1" applyBorder="1" applyAlignment="1">
      <alignment horizontal="left"/>
    </xf>
    <xf numFmtId="41" fontId="4" fillId="0" borderId="12" xfId="0" applyNumberFormat="1" applyFont="1" applyBorder="1" applyAlignment="1">
      <alignment horizontal="center"/>
    </xf>
    <xf numFmtId="41" fontId="4" fillId="0" borderId="13" xfId="0" applyNumberFormat="1" applyFont="1" applyBorder="1" applyAlignment="1">
      <alignment horizontal="center"/>
    </xf>
    <xf numFmtId="41" fontId="4" fillId="0" borderId="10" xfId="0" applyNumberFormat="1" applyFont="1" applyBorder="1"/>
    <xf numFmtId="41" fontId="4" fillId="0" borderId="11" xfId="0" applyNumberFormat="1" applyFont="1" applyBorder="1"/>
    <xf numFmtId="0" fontId="4" fillId="0" borderId="11" xfId="0" applyFont="1" applyBorder="1"/>
    <xf numFmtId="41" fontId="2" fillId="0" borderId="14" xfId="0" applyNumberFormat="1" applyFont="1" applyBorder="1"/>
    <xf numFmtId="41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/>
    <xf numFmtId="41" fontId="4" fillId="0" borderId="9" xfId="0" applyNumberFormat="1" applyFont="1" applyBorder="1"/>
    <xf numFmtId="41" fontId="4" fillId="0" borderId="12" xfId="0" applyNumberFormat="1" applyFont="1" applyBorder="1"/>
    <xf numFmtId="41" fontId="4" fillId="0" borderId="13" xfId="0" applyNumberFormat="1" applyFont="1" applyBorder="1"/>
    <xf numFmtId="0" fontId="4" fillId="0" borderId="14" xfId="0" applyFont="1" applyBorder="1"/>
    <xf numFmtId="41" fontId="1" fillId="0" borderId="4" xfId="0" applyNumberFormat="1" applyFont="1" applyBorder="1"/>
    <xf numFmtId="0" fontId="0" fillId="0" borderId="0" xfId="0" applyAlignment="1">
      <alignment horizontal="center"/>
    </xf>
    <xf numFmtId="41" fontId="4" fillId="0" borderId="2" xfId="0" applyNumberFormat="1" applyFont="1" applyBorder="1" applyAlignment="1">
      <alignment horizontal="right"/>
    </xf>
    <xf numFmtId="41" fontId="4" fillId="0" borderId="3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PENERIMAAN%202017\2017\PAD%20MINGGUAN\PAD%20REKAP%20MINGGU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PENERIMAAN%202017\2017\BUDI%20-PROSEN%20PERIZINAN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PENERIMAAN%202017\2017\2%20BUDI%20-PROSEN%20PERIZINAN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-Feb 17"/>
      <sheetName val="Mar-Apr 17"/>
      <sheetName val="Mei-Jun 17"/>
      <sheetName val="Jul-Ags 17"/>
      <sheetName val="Sep-Okt'17"/>
      <sheetName val="Nov-Des'17"/>
    </sheetNames>
    <sheetDataSet>
      <sheetData sheetId="0">
        <row r="12">
          <cell r="O12">
            <v>35152700</v>
          </cell>
        </row>
        <row r="14">
          <cell r="O14">
            <v>12579600</v>
          </cell>
        </row>
        <row r="16">
          <cell r="O16">
            <v>9683400</v>
          </cell>
        </row>
        <row r="17">
          <cell r="O17">
            <v>141260000</v>
          </cell>
        </row>
        <row r="18">
          <cell r="O18">
            <v>126425900</v>
          </cell>
        </row>
        <row r="21">
          <cell r="O21">
            <v>17184600</v>
          </cell>
        </row>
        <row r="24">
          <cell r="O24">
            <v>3208600</v>
          </cell>
        </row>
        <row r="30">
          <cell r="O30">
            <v>192994500</v>
          </cell>
        </row>
        <row r="31">
          <cell r="O31">
            <v>15693000</v>
          </cell>
        </row>
        <row r="32">
          <cell r="O32">
            <v>162045000</v>
          </cell>
        </row>
        <row r="35">
          <cell r="O35">
            <v>2310000</v>
          </cell>
        </row>
        <row r="36">
          <cell r="O36">
            <v>675000</v>
          </cell>
        </row>
        <row r="40">
          <cell r="O40">
            <v>11550000</v>
          </cell>
        </row>
        <row r="41">
          <cell r="O41">
            <v>1562180</v>
          </cell>
        </row>
        <row r="70">
          <cell r="O70">
            <v>59062900</v>
          </cell>
        </row>
        <row r="71">
          <cell r="O71">
            <v>420627500</v>
          </cell>
        </row>
        <row r="73">
          <cell r="O73">
            <v>30142900</v>
          </cell>
        </row>
        <row r="74">
          <cell r="O74">
            <v>16387600</v>
          </cell>
        </row>
      </sheetData>
      <sheetData sheetId="1"/>
      <sheetData sheetId="2"/>
      <sheetData sheetId="3"/>
      <sheetData sheetId="4">
        <row r="74">
          <cell r="O74">
            <v>11055200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-MAR"/>
      <sheetName val="APR-JUN"/>
      <sheetName val="JUL-SEP"/>
      <sheetName val="Sheet1"/>
    </sheetNames>
    <sheetDataSet>
      <sheetData sheetId="0" refreshError="1">
        <row r="55">
          <cell r="H55">
            <v>3671500</v>
          </cell>
        </row>
        <row r="56">
          <cell r="H56">
            <v>173625600</v>
          </cell>
        </row>
        <row r="57">
          <cell r="H57">
            <v>38153500</v>
          </cell>
        </row>
        <row r="58">
          <cell r="H58">
            <v>7509700</v>
          </cell>
        </row>
        <row r="74">
          <cell r="H74">
            <v>54117000</v>
          </cell>
        </row>
        <row r="75">
          <cell r="H75">
            <v>81405000</v>
          </cell>
        </row>
        <row r="76">
          <cell r="H76">
            <v>167234850</v>
          </cell>
        </row>
        <row r="83">
          <cell r="H83">
            <v>150000</v>
          </cell>
        </row>
        <row r="84">
          <cell r="H84">
            <v>3026040</v>
          </cell>
        </row>
        <row r="105">
          <cell r="H105">
            <v>419944300</v>
          </cell>
        </row>
        <row r="106">
          <cell r="H106">
            <v>89992500</v>
          </cell>
        </row>
        <row r="107">
          <cell r="H107">
            <v>19941300</v>
          </cell>
        </row>
        <row r="110">
          <cell r="H110">
            <v>170256900</v>
          </cell>
        </row>
        <row r="111">
          <cell r="H111">
            <v>49788100</v>
          </cell>
        </row>
        <row r="112">
          <cell r="H112">
            <v>8781700</v>
          </cell>
        </row>
        <row r="113">
          <cell r="H113">
            <v>80358300</v>
          </cell>
        </row>
        <row r="114">
          <cell r="H114">
            <v>38218000</v>
          </cell>
        </row>
        <row r="123">
          <cell r="H123">
            <v>158250000</v>
          </cell>
        </row>
        <row r="124">
          <cell r="H124">
            <v>900000</v>
          </cell>
        </row>
        <row r="125">
          <cell r="H125">
            <v>126904950</v>
          </cell>
        </row>
        <row r="132">
          <cell r="H132">
            <v>30181400</v>
          </cell>
        </row>
        <row r="133">
          <cell r="H133">
            <v>567000</v>
          </cell>
        </row>
      </sheetData>
      <sheetData sheetId="1" refreshError="1">
        <row r="10">
          <cell r="H10">
            <v>55802600</v>
          </cell>
        </row>
        <row r="11">
          <cell r="H11">
            <v>42023800</v>
          </cell>
        </row>
        <row r="12">
          <cell r="H12">
            <v>17341100</v>
          </cell>
        </row>
        <row r="15">
          <cell r="H15">
            <v>185140900</v>
          </cell>
        </row>
        <row r="16">
          <cell r="H16">
            <v>4586800</v>
          </cell>
        </row>
        <row r="18">
          <cell r="H18">
            <v>3913300</v>
          </cell>
        </row>
        <row r="19">
          <cell r="H19">
            <v>38372600</v>
          </cell>
        </row>
        <row r="22">
          <cell r="H22">
            <v>223400</v>
          </cell>
        </row>
        <row r="27">
          <cell r="H27">
            <v>73350000</v>
          </cell>
        </row>
        <row r="28">
          <cell r="H28">
            <v>4200000</v>
          </cell>
        </row>
        <row r="29">
          <cell r="H29">
            <v>301047240</v>
          </cell>
        </row>
        <row r="31">
          <cell r="H31">
            <v>990000</v>
          </cell>
        </row>
        <row r="32">
          <cell r="H32">
            <v>275000</v>
          </cell>
        </row>
        <row r="35">
          <cell r="H35">
            <v>6566300</v>
          </cell>
        </row>
        <row r="36">
          <cell r="H36">
            <v>84000</v>
          </cell>
        </row>
        <row r="56">
          <cell r="H56">
            <v>169361500</v>
          </cell>
        </row>
        <row r="57">
          <cell r="H57">
            <v>3262300</v>
          </cell>
        </row>
        <row r="58">
          <cell r="H58">
            <v>17201200</v>
          </cell>
        </row>
        <row r="61">
          <cell r="H61">
            <v>79994300</v>
          </cell>
        </row>
        <row r="64">
          <cell r="H64">
            <v>18476700</v>
          </cell>
        </row>
        <row r="65">
          <cell r="H65">
            <v>85137900</v>
          </cell>
        </row>
        <row r="74">
          <cell r="H74">
            <v>81099000</v>
          </cell>
        </row>
        <row r="75">
          <cell r="H75">
            <v>15148500</v>
          </cell>
        </row>
        <row r="76">
          <cell r="H76">
            <v>106358250</v>
          </cell>
        </row>
        <row r="79">
          <cell r="H79">
            <v>3770000</v>
          </cell>
        </row>
        <row r="80">
          <cell r="H80">
            <v>915000</v>
          </cell>
        </row>
        <row r="83">
          <cell r="H83">
            <v>18972500</v>
          </cell>
        </row>
        <row r="84">
          <cell r="H84">
            <v>871920</v>
          </cell>
        </row>
        <row r="105">
          <cell r="H105">
            <v>82318800</v>
          </cell>
        </row>
        <row r="106">
          <cell r="H106">
            <v>4222800</v>
          </cell>
        </row>
        <row r="107">
          <cell r="H107">
            <v>32281600</v>
          </cell>
        </row>
        <row r="109">
          <cell r="H109">
            <v>5319000</v>
          </cell>
        </row>
        <row r="110">
          <cell r="H110">
            <v>29587200</v>
          </cell>
        </row>
        <row r="111">
          <cell r="H111">
            <v>17510800</v>
          </cell>
        </row>
        <row r="114">
          <cell r="H114">
            <v>13244700</v>
          </cell>
        </row>
        <row r="123">
          <cell r="H123">
            <v>48397500</v>
          </cell>
        </row>
        <row r="124">
          <cell r="H124">
            <v>88213500</v>
          </cell>
        </row>
        <row r="125">
          <cell r="H125">
            <v>175294020</v>
          </cell>
        </row>
        <row r="132">
          <cell r="H132">
            <v>10264750</v>
          </cell>
        </row>
      </sheetData>
      <sheetData sheetId="2" refreshError="1">
        <row r="10">
          <cell r="H10">
            <v>268368400</v>
          </cell>
        </row>
        <row r="12">
          <cell r="H12">
            <v>15885300</v>
          </cell>
        </row>
        <row r="15">
          <cell r="H15">
            <v>155863700</v>
          </cell>
        </row>
        <row r="16">
          <cell r="H16">
            <v>7943800</v>
          </cell>
        </row>
        <row r="17">
          <cell r="H17">
            <v>24933200</v>
          </cell>
        </row>
        <row r="19">
          <cell r="H19">
            <v>204977800</v>
          </cell>
        </row>
        <row r="22">
          <cell r="H22">
            <v>23828100</v>
          </cell>
        </row>
        <row r="23">
          <cell r="H23">
            <v>17202400</v>
          </cell>
        </row>
        <row r="29">
          <cell r="H29">
            <v>60931500</v>
          </cell>
        </row>
        <row r="31">
          <cell r="H31">
            <v>720000</v>
          </cell>
        </row>
        <row r="35">
          <cell r="H35">
            <v>7935000</v>
          </cell>
        </row>
        <row r="56">
          <cell r="H56">
            <v>24533000</v>
          </cell>
        </row>
        <row r="58">
          <cell r="H58">
            <v>16015100</v>
          </cell>
        </row>
        <row r="61">
          <cell r="H61">
            <v>66779800</v>
          </cell>
        </row>
        <row r="62">
          <cell r="H62">
            <v>6052500</v>
          </cell>
        </row>
        <row r="63">
          <cell r="H63">
            <v>3977800</v>
          </cell>
        </row>
        <row r="64">
          <cell r="H64">
            <v>32216700</v>
          </cell>
        </row>
        <row r="65">
          <cell r="H65">
            <v>53177000</v>
          </cell>
        </row>
        <row r="68">
          <cell r="H68">
            <v>1202900</v>
          </cell>
        </row>
        <row r="74">
          <cell r="H74">
            <v>268291500</v>
          </cell>
        </row>
        <row r="75">
          <cell r="H75">
            <v>102555000</v>
          </cell>
        </row>
        <row r="79">
          <cell r="H79">
            <v>5340000</v>
          </cell>
        </row>
        <row r="80">
          <cell r="H80">
            <v>1245000</v>
          </cell>
        </row>
        <row r="83">
          <cell r="H83">
            <v>19127000</v>
          </cell>
        </row>
        <row r="105">
          <cell r="H105">
            <v>301032900</v>
          </cell>
        </row>
        <row r="107">
          <cell r="H107">
            <v>8951800</v>
          </cell>
        </row>
        <row r="110">
          <cell r="H110">
            <v>149239400</v>
          </cell>
        </row>
        <row r="111">
          <cell r="H111">
            <v>225788500</v>
          </cell>
        </row>
        <row r="113">
          <cell r="H113">
            <v>53248800</v>
          </cell>
        </row>
        <row r="114">
          <cell r="H114">
            <v>68295900</v>
          </cell>
        </row>
        <row r="123">
          <cell r="H123">
            <v>142470000</v>
          </cell>
        </row>
        <row r="124">
          <cell r="H124">
            <v>22275000</v>
          </cell>
        </row>
        <row r="125">
          <cell r="H125">
            <v>239309250</v>
          </cell>
        </row>
        <row r="128">
          <cell r="H128">
            <v>415000</v>
          </cell>
        </row>
        <row r="129">
          <cell r="H129">
            <v>100000</v>
          </cell>
        </row>
        <row r="132">
          <cell r="H132">
            <v>11422500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-MAR"/>
      <sheetName val="APR-JUN"/>
      <sheetName val="JUL-SEP"/>
      <sheetName val="Okt-DES"/>
      <sheetName val="LAP"/>
      <sheetName val="Sheet2"/>
    </sheetNames>
    <sheetDataSet>
      <sheetData sheetId="0"/>
      <sheetData sheetId="1"/>
      <sheetData sheetId="2">
        <row r="27">
          <cell r="H27">
            <v>92578500</v>
          </cell>
        </row>
        <row r="28">
          <cell r="H28">
            <v>61174500</v>
          </cell>
        </row>
        <row r="32">
          <cell r="H32">
            <v>200000</v>
          </cell>
        </row>
        <row r="76">
          <cell r="H76">
            <v>356215395</v>
          </cell>
        </row>
      </sheetData>
      <sheetData sheetId="3">
        <row r="10">
          <cell r="H10">
            <v>92620800</v>
          </cell>
        </row>
        <row r="12">
          <cell r="H12">
            <v>27937100</v>
          </cell>
        </row>
        <row r="14">
          <cell r="H14">
            <v>68943100</v>
          </cell>
        </row>
        <row r="15">
          <cell r="H15">
            <v>232491100</v>
          </cell>
        </row>
        <row r="16">
          <cell r="H16">
            <v>23285800</v>
          </cell>
        </row>
        <row r="17">
          <cell r="H17">
            <v>6631700</v>
          </cell>
        </row>
        <row r="19">
          <cell r="H19">
            <v>136965000</v>
          </cell>
        </row>
        <row r="22">
          <cell r="H22">
            <v>1579500</v>
          </cell>
        </row>
        <row r="27">
          <cell r="H27">
            <v>69987000</v>
          </cell>
        </row>
        <row r="28">
          <cell r="H28">
            <v>115807500</v>
          </cell>
        </row>
        <row r="29">
          <cell r="H29">
            <v>143102835</v>
          </cell>
        </row>
        <row r="35">
          <cell r="H35">
            <v>9842500</v>
          </cell>
        </row>
        <row r="56">
          <cell r="H56">
            <v>298462900</v>
          </cell>
        </row>
        <row r="57">
          <cell r="H57">
            <v>135124200</v>
          </cell>
        </row>
        <row r="58">
          <cell r="H58">
            <v>16819000</v>
          </cell>
        </row>
        <row r="60">
          <cell r="H60">
            <v>12425600</v>
          </cell>
        </row>
        <row r="61">
          <cell r="H61">
            <v>35229600</v>
          </cell>
        </row>
        <row r="62">
          <cell r="H62">
            <v>40971100</v>
          </cell>
        </row>
        <row r="63">
          <cell r="H63">
            <v>7632800</v>
          </cell>
        </row>
        <row r="65">
          <cell r="H65">
            <v>392352000</v>
          </cell>
        </row>
        <row r="68">
          <cell r="H68">
            <v>2919800</v>
          </cell>
        </row>
        <row r="74">
          <cell r="H74">
            <v>77137500</v>
          </cell>
        </row>
        <row r="75">
          <cell r="H75">
            <v>22128000</v>
          </cell>
        </row>
        <row r="76">
          <cell r="H76">
            <v>107534400</v>
          </cell>
        </row>
        <row r="79">
          <cell r="H79">
            <v>180000</v>
          </cell>
        </row>
        <row r="80">
          <cell r="H80">
            <v>50000</v>
          </cell>
        </row>
        <row r="83">
          <cell r="H83">
            <v>6330375</v>
          </cell>
        </row>
        <row r="104">
          <cell r="H104">
            <v>8802200</v>
          </cell>
        </row>
        <row r="105">
          <cell r="H105">
            <v>73824300</v>
          </cell>
        </row>
        <row r="107">
          <cell r="H107">
            <v>6870700</v>
          </cell>
        </row>
        <row r="110">
          <cell r="H110">
            <v>116860600</v>
          </cell>
        </row>
        <row r="111">
          <cell r="H111">
            <v>1394600</v>
          </cell>
        </row>
        <row r="112">
          <cell r="H112">
            <v>21210300</v>
          </cell>
        </row>
        <row r="113">
          <cell r="H113">
            <v>15677800</v>
          </cell>
        </row>
        <row r="114">
          <cell r="H114">
            <v>68652700</v>
          </cell>
        </row>
        <row r="117">
          <cell r="H117">
            <v>1673200</v>
          </cell>
        </row>
        <row r="123">
          <cell r="H123">
            <v>39427500</v>
          </cell>
        </row>
        <row r="124">
          <cell r="H124">
            <v>64446000</v>
          </cell>
        </row>
        <row r="125">
          <cell r="H125">
            <v>76221252</v>
          </cell>
        </row>
        <row r="128">
          <cell r="H128">
            <v>90000</v>
          </cell>
        </row>
        <row r="129">
          <cell r="H129">
            <v>25000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0"/>
  <sheetViews>
    <sheetView tabSelected="1" view="pageBreakPreview" topLeftCell="C1" zoomScale="89" zoomScaleNormal="100" zoomScaleSheetLayoutView="89" workbookViewId="0">
      <selection activeCell="P653" sqref="P653"/>
    </sheetView>
  </sheetViews>
  <sheetFormatPr defaultRowHeight="12.75"/>
  <cols>
    <col min="1" max="1" width="24.7109375" customWidth="1"/>
    <col min="2" max="2" width="34.85546875" customWidth="1"/>
    <col min="4" max="4" width="6.7109375" customWidth="1"/>
    <col min="5" max="6" width="15.85546875" customWidth="1"/>
    <col min="7" max="7" width="6.5703125" customWidth="1"/>
    <col min="8" max="8" width="14.85546875" customWidth="1"/>
    <col min="9" max="9" width="14.7109375" customWidth="1"/>
    <col min="10" max="10" width="6.7109375" customWidth="1"/>
    <col min="11" max="12" width="15.85546875" customWidth="1"/>
    <col min="13" max="13" width="9.7109375" customWidth="1"/>
    <col min="14" max="14" width="18.5703125" customWidth="1"/>
    <col min="15" max="15" width="6.85546875" customWidth="1"/>
  </cols>
  <sheetData>
    <row r="1" spans="1:14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>
      <c r="A5" s="3" t="s">
        <v>3</v>
      </c>
      <c r="B5" s="3"/>
      <c r="C5" s="4"/>
      <c r="D5" s="4" t="s">
        <v>4</v>
      </c>
      <c r="E5" s="5" t="s">
        <v>5</v>
      </c>
      <c r="F5" s="6"/>
      <c r="G5" s="6"/>
      <c r="H5" s="6"/>
      <c r="I5" s="6"/>
      <c r="J5" s="6"/>
      <c r="K5" s="6"/>
      <c r="L5" s="6"/>
      <c r="M5" s="6"/>
      <c r="N5" s="6"/>
    </row>
    <row r="6" spans="1:14" ht="14.25">
      <c r="A6" s="3" t="s">
        <v>6</v>
      </c>
      <c r="B6" s="3"/>
      <c r="C6" s="4"/>
      <c r="D6" s="4" t="s">
        <v>4</v>
      </c>
      <c r="E6" s="3" t="s">
        <v>7</v>
      </c>
      <c r="F6" s="6"/>
      <c r="G6" s="6"/>
      <c r="H6" s="6"/>
      <c r="I6" s="6"/>
      <c r="J6" s="6"/>
      <c r="K6" s="6"/>
      <c r="L6" s="6"/>
      <c r="M6" s="6"/>
      <c r="N6" s="6"/>
    </row>
    <row r="7" spans="1:14" ht="14.25">
      <c r="A7" s="3" t="s">
        <v>8</v>
      </c>
      <c r="B7" s="3"/>
      <c r="C7" s="4"/>
      <c r="D7" s="4" t="s">
        <v>4</v>
      </c>
      <c r="E7" s="3" t="s">
        <v>9</v>
      </c>
      <c r="F7" s="6"/>
      <c r="G7" s="6"/>
      <c r="H7" s="6"/>
      <c r="I7" s="6"/>
      <c r="J7" s="6"/>
      <c r="K7" s="6"/>
      <c r="L7" s="6"/>
      <c r="M7" s="6"/>
      <c r="N7" s="6"/>
    </row>
    <row r="8" spans="1:14" ht="2.25" customHeight="1">
      <c r="A8" s="3"/>
      <c r="B8" s="3"/>
      <c r="C8" s="3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4.25">
      <c r="A9" s="7"/>
      <c r="B9" s="7"/>
      <c r="C9" s="8"/>
      <c r="D9" s="9"/>
      <c r="E9" s="10" t="s">
        <v>10</v>
      </c>
      <c r="F9" s="10"/>
      <c r="G9" s="10"/>
      <c r="H9" s="11" t="s">
        <v>11</v>
      </c>
      <c r="I9" s="10"/>
      <c r="J9" s="12"/>
      <c r="K9" s="13" t="s">
        <v>12</v>
      </c>
      <c r="L9" s="14"/>
      <c r="M9" s="14"/>
      <c r="N9" s="15"/>
    </row>
    <row r="10" spans="1:14" ht="12" customHeight="1">
      <c r="A10" s="16"/>
      <c r="B10" s="17"/>
      <c r="C10" s="18" t="s">
        <v>13</v>
      </c>
      <c r="D10" s="19"/>
      <c r="E10" s="3"/>
      <c r="F10" s="20"/>
      <c r="G10" s="3"/>
      <c r="H10" s="20"/>
      <c r="I10" s="3"/>
      <c r="J10" s="20"/>
      <c r="K10" s="21"/>
      <c r="L10" s="22"/>
      <c r="M10" s="23"/>
      <c r="N10" s="22"/>
    </row>
    <row r="11" spans="1:14" ht="14.25">
      <c r="A11" s="24" t="s">
        <v>14</v>
      </c>
      <c r="B11" s="25" t="s">
        <v>15</v>
      </c>
      <c r="C11" s="18" t="s">
        <v>16</v>
      </c>
      <c r="D11" s="19"/>
      <c r="E11" s="2" t="s">
        <v>17</v>
      </c>
      <c r="F11" s="24" t="s">
        <v>18</v>
      </c>
      <c r="G11" s="2" t="s">
        <v>19</v>
      </c>
      <c r="H11" s="24" t="s">
        <v>17</v>
      </c>
      <c r="I11" s="2" t="s">
        <v>18</v>
      </c>
      <c r="J11" s="24" t="s">
        <v>19</v>
      </c>
      <c r="K11" s="26" t="s">
        <v>20</v>
      </c>
      <c r="L11" s="27" t="s">
        <v>20</v>
      </c>
      <c r="M11" s="28" t="s">
        <v>21</v>
      </c>
      <c r="N11" s="27" t="s">
        <v>22</v>
      </c>
    </row>
    <row r="12" spans="1:14" ht="14.25">
      <c r="A12" s="16"/>
      <c r="B12" s="3"/>
      <c r="C12" s="29"/>
      <c r="D12" s="30"/>
      <c r="E12" s="2"/>
      <c r="F12" s="24"/>
      <c r="G12" s="2"/>
      <c r="H12" s="24"/>
      <c r="I12" s="2"/>
      <c r="J12" s="24"/>
      <c r="K12" s="26" t="s">
        <v>23</v>
      </c>
      <c r="L12" s="27" t="s">
        <v>24</v>
      </c>
      <c r="M12" s="28" t="s">
        <v>25</v>
      </c>
      <c r="N12" s="27" t="s">
        <v>26</v>
      </c>
    </row>
    <row r="13" spans="1:14" ht="14.25">
      <c r="A13" s="16"/>
      <c r="B13" s="3"/>
      <c r="C13" s="31"/>
      <c r="D13" s="30"/>
      <c r="E13" s="2"/>
      <c r="F13" s="24"/>
      <c r="G13" s="2"/>
      <c r="H13" s="24"/>
      <c r="I13" s="2"/>
      <c r="J13" s="24"/>
      <c r="K13" s="26"/>
      <c r="L13" s="27" t="s">
        <v>27</v>
      </c>
      <c r="M13" s="28" t="s">
        <v>27</v>
      </c>
      <c r="N13" s="27" t="s">
        <v>28</v>
      </c>
    </row>
    <row r="14" spans="1:14" ht="14.25">
      <c r="A14" s="32"/>
      <c r="B14" s="33"/>
      <c r="C14" s="34"/>
      <c r="D14" s="35"/>
      <c r="E14" s="36"/>
      <c r="F14" s="37"/>
      <c r="G14" s="36"/>
      <c r="H14" s="37"/>
      <c r="I14" s="36"/>
      <c r="J14" s="37"/>
      <c r="K14" s="38"/>
      <c r="L14" s="39"/>
      <c r="M14" s="40"/>
      <c r="N14" s="39" t="s">
        <v>16</v>
      </c>
    </row>
    <row r="15" spans="1:14" ht="14.25">
      <c r="A15" s="41">
        <v>1</v>
      </c>
      <c r="B15" s="42">
        <v>2</v>
      </c>
      <c r="C15" s="43">
        <v>3</v>
      </c>
      <c r="D15" s="44"/>
      <c r="E15" s="42">
        <v>4</v>
      </c>
      <c r="F15" s="41">
        <v>5</v>
      </c>
      <c r="G15" s="42" t="s">
        <v>29</v>
      </c>
      <c r="H15" s="41">
        <v>7</v>
      </c>
      <c r="I15" s="42">
        <v>8</v>
      </c>
      <c r="J15" s="41" t="s">
        <v>30</v>
      </c>
      <c r="K15" s="43" t="s">
        <v>31</v>
      </c>
      <c r="L15" s="41" t="s">
        <v>32</v>
      </c>
      <c r="M15" s="42" t="s">
        <v>33</v>
      </c>
      <c r="N15" s="41" t="s">
        <v>34</v>
      </c>
    </row>
    <row r="16" spans="1:14" ht="15">
      <c r="A16" s="16" t="s">
        <v>35</v>
      </c>
      <c r="B16" s="3" t="s">
        <v>36</v>
      </c>
      <c r="C16" s="45">
        <f>SUM(C17:D33)</f>
        <v>7037000000</v>
      </c>
      <c r="D16" s="9"/>
      <c r="E16" s="46"/>
      <c r="F16" s="47"/>
      <c r="G16" s="48"/>
      <c r="H16" s="49">
        <f>SUM(H17:H33)</f>
        <v>345494800</v>
      </c>
      <c r="I16" s="49">
        <f>H16</f>
        <v>345494800</v>
      </c>
      <c r="J16" s="49">
        <f>H16-I16</f>
        <v>0</v>
      </c>
      <c r="K16" s="50">
        <f>G16+H16</f>
        <v>345494800</v>
      </c>
      <c r="L16" s="49">
        <f>F16+I16</f>
        <v>345494800</v>
      </c>
      <c r="M16" s="51">
        <f>L16-K16</f>
        <v>0</v>
      </c>
      <c r="N16" s="49">
        <f t="shared" ref="N16:N27" si="0">SUM(C16-K16)</f>
        <v>6691505200</v>
      </c>
    </row>
    <row r="17" spans="1:14" ht="15">
      <c r="A17" s="52" t="s">
        <v>37</v>
      </c>
      <c r="B17" s="53" t="s">
        <v>38</v>
      </c>
      <c r="C17" s="54">
        <v>25000000</v>
      </c>
      <c r="D17" s="55"/>
      <c r="E17" s="56">
        <v>0</v>
      </c>
      <c r="F17" s="57">
        <f>E17</f>
        <v>0</v>
      </c>
      <c r="G17" s="47">
        <f>F17-E17</f>
        <v>0</v>
      </c>
      <c r="H17" s="46"/>
      <c r="I17" s="49">
        <f t="shared" ref="I17:I46" si="1">H17</f>
        <v>0</v>
      </c>
      <c r="J17" s="47">
        <f>I17-H17</f>
        <v>0</v>
      </c>
      <c r="K17" s="58">
        <f t="shared" ref="K17:K46" si="2">G17+H17</f>
        <v>0</v>
      </c>
      <c r="L17" s="47">
        <f t="shared" ref="L17:L46" si="3">F17+I17</f>
        <v>0</v>
      </c>
      <c r="M17" s="51">
        <f t="shared" ref="M17:M46" si="4">L17-K17</f>
        <v>0</v>
      </c>
      <c r="N17" s="47">
        <f t="shared" si="0"/>
        <v>25000000</v>
      </c>
    </row>
    <row r="18" spans="1:14" ht="15">
      <c r="A18" s="52" t="s">
        <v>39</v>
      </c>
      <c r="B18" s="59" t="s">
        <v>40</v>
      </c>
      <c r="C18" s="54">
        <v>1550000000</v>
      </c>
      <c r="D18" s="55"/>
      <c r="E18" s="56"/>
      <c r="F18" s="57"/>
      <c r="G18" s="47"/>
      <c r="H18" s="46">
        <f>'[1]Jan-Feb 17'!$O$12</f>
        <v>35152700</v>
      </c>
      <c r="I18" s="47">
        <f t="shared" si="1"/>
        <v>35152700</v>
      </c>
      <c r="J18" s="47"/>
      <c r="K18" s="58">
        <f t="shared" si="2"/>
        <v>35152700</v>
      </c>
      <c r="L18" s="47">
        <f t="shared" si="3"/>
        <v>35152700</v>
      </c>
      <c r="M18" s="51">
        <f t="shared" si="4"/>
        <v>0</v>
      </c>
      <c r="N18" s="47">
        <f t="shared" si="0"/>
        <v>1514847300</v>
      </c>
    </row>
    <row r="19" spans="1:14" ht="15">
      <c r="A19" s="52" t="s">
        <v>41</v>
      </c>
      <c r="B19" s="59" t="s">
        <v>42</v>
      </c>
      <c r="C19" s="54">
        <v>750000000</v>
      </c>
      <c r="D19" s="55"/>
      <c r="E19" s="56">
        <v>0</v>
      </c>
      <c r="F19" s="57">
        <f>E19</f>
        <v>0</v>
      </c>
      <c r="G19" s="47">
        <f>F19-E19</f>
        <v>0</v>
      </c>
      <c r="H19" s="46">
        <v>0</v>
      </c>
      <c r="I19" s="47">
        <f t="shared" si="1"/>
        <v>0</v>
      </c>
      <c r="J19" s="47">
        <f>I19-H19</f>
        <v>0</v>
      </c>
      <c r="K19" s="58">
        <f t="shared" si="2"/>
        <v>0</v>
      </c>
      <c r="L19" s="47">
        <f t="shared" si="3"/>
        <v>0</v>
      </c>
      <c r="M19" s="51">
        <f t="shared" si="4"/>
        <v>0</v>
      </c>
      <c r="N19" s="47">
        <f t="shared" si="0"/>
        <v>750000000</v>
      </c>
    </row>
    <row r="20" spans="1:14" ht="15">
      <c r="A20" s="52" t="s">
        <v>43</v>
      </c>
      <c r="B20" s="59" t="s">
        <v>44</v>
      </c>
      <c r="C20" s="54">
        <v>250000000</v>
      </c>
      <c r="D20" s="55"/>
      <c r="E20" s="56"/>
      <c r="F20" s="57"/>
      <c r="G20" s="47"/>
      <c r="H20" s="46">
        <f>'[1]Jan-Feb 17'!$O$14</f>
        <v>12579600</v>
      </c>
      <c r="I20" s="47">
        <f t="shared" si="1"/>
        <v>12579600</v>
      </c>
      <c r="J20" s="47"/>
      <c r="K20" s="58">
        <f t="shared" si="2"/>
        <v>12579600</v>
      </c>
      <c r="L20" s="47">
        <f t="shared" si="3"/>
        <v>12579600</v>
      </c>
      <c r="M20" s="51">
        <f t="shared" si="4"/>
        <v>0</v>
      </c>
      <c r="N20" s="47">
        <f t="shared" si="0"/>
        <v>237420400</v>
      </c>
    </row>
    <row r="21" spans="1:14" ht="15">
      <c r="A21" s="52" t="s">
        <v>45</v>
      </c>
      <c r="B21" s="59" t="s">
        <v>46</v>
      </c>
      <c r="C21" s="54">
        <v>5000000</v>
      </c>
      <c r="D21" s="55"/>
      <c r="E21" s="56"/>
      <c r="F21" s="57"/>
      <c r="G21" s="47"/>
      <c r="H21" s="46">
        <v>0</v>
      </c>
      <c r="I21" s="47">
        <f t="shared" si="1"/>
        <v>0</v>
      </c>
      <c r="J21" s="47"/>
      <c r="K21" s="58">
        <f t="shared" si="2"/>
        <v>0</v>
      </c>
      <c r="L21" s="47">
        <f t="shared" si="3"/>
        <v>0</v>
      </c>
      <c r="M21" s="51">
        <f t="shared" si="4"/>
        <v>0</v>
      </c>
      <c r="N21" s="47">
        <f t="shared" si="0"/>
        <v>5000000</v>
      </c>
    </row>
    <row r="22" spans="1:14" ht="15">
      <c r="A22" s="52" t="s">
        <v>47</v>
      </c>
      <c r="B22" s="59" t="s">
        <v>48</v>
      </c>
      <c r="C22" s="54">
        <v>50000000</v>
      </c>
      <c r="D22" s="55"/>
      <c r="E22" s="56">
        <v>0</v>
      </c>
      <c r="F22" s="57">
        <f>E22</f>
        <v>0</v>
      </c>
      <c r="G22" s="47">
        <f>F22-E22</f>
        <v>0</v>
      </c>
      <c r="H22" s="46">
        <f>'[1]Jan-Feb 17'!$O$16</f>
        <v>9683400</v>
      </c>
      <c r="I22" s="47">
        <f t="shared" si="1"/>
        <v>9683400</v>
      </c>
      <c r="J22" s="47">
        <f>I22-H22</f>
        <v>0</v>
      </c>
      <c r="K22" s="58">
        <f t="shared" si="2"/>
        <v>9683400</v>
      </c>
      <c r="L22" s="47">
        <f t="shared" si="3"/>
        <v>9683400</v>
      </c>
      <c r="M22" s="51">
        <f t="shared" si="4"/>
        <v>0</v>
      </c>
      <c r="N22" s="47">
        <f t="shared" si="0"/>
        <v>40316600</v>
      </c>
    </row>
    <row r="23" spans="1:14" ht="15">
      <c r="A23" s="52" t="s">
        <v>49</v>
      </c>
      <c r="B23" s="59" t="s">
        <v>50</v>
      </c>
      <c r="C23" s="54">
        <v>1137000000</v>
      </c>
      <c r="D23" s="55"/>
      <c r="E23" s="56"/>
      <c r="F23" s="57"/>
      <c r="G23" s="47"/>
      <c r="H23" s="46">
        <f>'[1]Jan-Feb 17'!$O$17</f>
        <v>141260000</v>
      </c>
      <c r="I23" s="47">
        <f t="shared" si="1"/>
        <v>141260000</v>
      </c>
      <c r="J23" s="47"/>
      <c r="K23" s="58">
        <f t="shared" si="2"/>
        <v>141260000</v>
      </c>
      <c r="L23" s="47">
        <f t="shared" si="3"/>
        <v>141260000</v>
      </c>
      <c r="M23" s="51">
        <f t="shared" si="4"/>
        <v>0</v>
      </c>
      <c r="N23" s="47">
        <f t="shared" si="0"/>
        <v>995740000</v>
      </c>
    </row>
    <row r="24" spans="1:14" ht="15">
      <c r="A24" s="52" t="s">
        <v>51</v>
      </c>
      <c r="B24" s="59" t="s">
        <v>52</v>
      </c>
      <c r="C24" s="54">
        <v>1100000000</v>
      </c>
      <c r="D24" s="55"/>
      <c r="E24" s="56">
        <v>0</v>
      </c>
      <c r="F24" s="57">
        <f>E24</f>
        <v>0</v>
      </c>
      <c r="G24" s="47">
        <f>F24-E24</f>
        <v>0</v>
      </c>
      <c r="H24" s="60">
        <f>'[1]Jan-Feb 17'!$O$18</f>
        <v>126425900</v>
      </c>
      <c r="I24" s="47">
        <f>H24</f>
        <v>126425900</v>
      </c>
      <c r="J24" s="61" t="s">
        <v>53</v>
      </c>
      <c r="K24" s="58">
        <f t="shared" si="2"/>
        <v>126425900</v>
      </c>
      <c r="L24" s="47">
        <f t="shared" si="3"/>
        <v>126425900</v>
      </c>
      <c r="M24" s="51">
        <f t="shared" si="4"/>
        <v>0</v>
      </c>
      <c r="N24" s="47">
        <f t="shared" si="0"/>
        <v>973574100</v>
      </c>
    </row>
    <row r="25" spans="1:14" ht="15">
      <c r="A25" s="52" t="s">
        <v>54</v>
      </c>
      <c r="B25" s="53" t="s">
        <v>55</v>
      </c>
      <c r="C25" s="54">
        <v>25000000</v>
      </c>
      <c r="D25" s="55"/>
      <c r="E25" s="56"/>
      <c r="F25" s="57"/>
      <c r="G25" s="47"/>
      <c r="H25" s="46">
        <v>0</v>
      </c>
      <c r="I25" s="47">
        <f t="shared" si="1"/>
        <v>0</v>
      </c>
      <c r="J25" s="47"/>
      <c r="K25" s="58">
        <f t="shared" si="2"/>
        <v>0</v>
      </c>
      <c r="L25" s="47">
        <f t="shared" si="3"/>
        <v>0</v>
      </c>
      <c r="M25" s="51">
        <f t="shared" si="4"/>
        <v>0</v>
      </c>
      <c r="N25" s="47">
        <f t="shared" si="0"/>
        <v>25000000</v>
      </c>
    </row>
    <row r="26" spans="1:14" ht="15">
      <c r="A26" s="52" t="s">
        <v>56</v>
      </c>
      <c r="B26" s="59" t="s">
        <v>57</v>
      </c>
      <c r="C26" s="54">
        <v>25000000</v>
      </c>
      <c r="D26" s="55"/>
      <c r="E26" s="56">
        <v>0</v>
      </c>
      <c r="F26" s="57">
        <f>E26</f>
        <v>0</v>
      </c>
      <c r="G26" s="47">
        <f>F26-E26</f>
        <v>0</v>
      </c>
      <c r="H26" s="46">
        <v>0</v>
      </c>
      <c r="I26" s="47">
        <f t="shared" si="1"/>
        <v>0</v>
      </c>
      <c r="J26" s="47"/>
      <c r="K26" s="58">
        <f t="shared" si="2"/>
        <v>0</v>
      </c>
      <c r="L26" s="47">
        <f t="shared" si="3"/>
        <v>0</v>
      </c>
      <c r="M26" s="51">
        <f t="shared" si="4"/>
        <v>0</v>
      </c>
      <c r="N26" s="47">
        <f t="shared" si="0"/>
        <v>25000000</v>
      </c>
    </row>
    <row r="27" spans="1:14" ht="15">
      <c r="A27" s="52" t="s">
        <v>58</v>
      </c>
      <c r="B27" s="59" t="s">
        <v>59</v>
      </c>
      <c r="C27" s="54">
        <v>600000000</v>
      </c>
      <c r="D27" s="55"/>
      <c r="E27" s="56"/>
      <c r="F27" s="57"/>
      <c r="G27" s="47"/>
      <c r="H27" s="46">
        <f>'[1]Jan-Feb 17'!$O$21</f>
        <v>17184600</v>
      </c>
      <c r="I27" s="47">
        <f t="shared" si="1"/>
        <v>17184600</v>
      </c>
      <c r="J27" s="47"/>
      <c r="K27" s="58">
        <f t="shared" si="2"/>
        <v>17184600</v>
      </c>
      <c r="L27" s="47">
        <f t="shared" si="3"/>
        <v>17184600</v>
      </c>
      <c r="M27" s="51">
        <f t="shared" si="4"/>
        <v>0</v>
      </c>
      <c r="N27" s="47">
        <f t="shared" si="0"/>
        <v>582815400</v>
      </c>
    </row>
    <row r="28" spans="1:14" ht="15">
      <c r="A28" s="52" t="s">
        <v>60</v>
      </c>
      <c r="B28" s="59" t="s">
        <v>61</v>
      </c>
      <c r="C28" s="54">
        <v>0</v>
      </c>
      <c r="D28" s="55"/>
      <c r="E28" s="56">
        <v>0</v>
      </c>
      <c r="F28" s="57">
        <f>E28</f>
        <v>0</v>
      </c>
      <c r="G28" s="47">
        <f>F28-E28</f>
        <v>0</v>
      </c>
      <c r="H28" s="46">
        <v>0</v>
      </c>
      <c r="I28" s="47">
        <f t="shared" si="1"/>
        <v>0</v>
      </c>
      <c r="J28" s="47">
        <f>I28-H28</f>
        <v>0</v>
      </c>
      <c r="K28" s="58">
        <f t="shared" si="2"/>
        <v>0</v>
      </c>
      <c r="L28" s="47">
        <f t="shared" si="3"/>
        <v>0</v>
      </c>
      <c r="M28" s="51">
        <f t="shared" si="4"/>
        <v>0</v>
      </c>
      <c r="N28" s="47">
        <f>C28-K28</f>
        <v>0</v>
      </c>
    </row>
    <row r="29" spans="1:14" ht="15">
      <c r="A29" s="52" t="s">
        <v>62</v>
      </c>
      <c r="B29" s="59" t="s">
        <v>63</v>
      </c>
      <c r="C29" s="54">
        <v>1000000</v>
      </c>
      <c r="D29" s="55"/>
      <c r="E29" s="56"/>
      <c r="F29" s="57"/>
      <c r="G29" s="47"/>
      <c r="H29" s="46">
        <v>0</v>
      </c>
      <c r="I29" s="47">
        <f t="shared" si="1"/>
        <v>0</v>
      </c>
      <c r="J29" s="47"/>
      <c r="K29" s="58">
        <f t="shared" si="2"/>
        <v>0</v>
      </c>
      <c r="L29" s="47">
        <f t="shared" si="3"/>
        <v>0</v>
      </c>
      <c r="M29" s="51">
        <f t="shared" si="4"/>
        <v>0</v>
      </c>
      <c r="N29" s="47">
        <f t="shared" ref="N29:N37" si="5">SUM(C29-K29)</f>
        <v>1000000</v>
      </c>
    </row>
    <row r="30" spans="1:14" ht="15">
      <c r="A30" s="52" t="s">
        <v>64</v>
      </c>
      <c r="B30" s="59" t="s">
        <v>65</v>
      </c>
      <c r="C30" s="54">
        <v>15000000</v>
      </c>
      <c r="D30" s="55"/>
      <c r="E30" s="56">
        <v>0</v>
      </c>
      <c r="F30" s="57">
        <f>E30</f>
        <v>0</v>
      </c>
      <c r="G30" s="47">
        <f>F30-E30</f>
        <v>0</v>
      </c>
      <c r="H30" s="46">
        <f>'[1]Jan-Feb 17'!$O$24</f>
        <v>3208600</v>
      </c>
      <c r="I30" s="47">
        <f t="shared" si="1"/>
        <v>3208600</v>
      </c>
      <c r="J30" s="47">
        <f>I30-H30</f>
        <v>0</v>
      </c>
      <c r="K30" s="58">
        <f t="shared" si="2"/>
        <v>3208600</v>
      </c>
      <c r="L30" s="47">
        <f t="shared" si="3"/>
        <v>3208600</v>
      </c>
      <c r="M30" s="51">
        <f t="shared" si="4"/>
        <v>0</v>
      </c>
      <c r="N30" s="47">
        <f t="shared" si="5"/>
        <v>11791400</v>
      </c>
    </row>
    <row r="31" spans="1:14" ht="15">
      <c r="A31" s="52" t="s">
        <v>66</v>
      </c>
      <c r="B31" s="59" t="s">
        <v>67</v>
      </c>
      <c r="C31" s="54">
        <v>200000</v>
      </c>
      <c r="D31" s="55"/>
      <c r="E31" s="56"/>
      <c r="F31" s="57"/>
      <c r="G31" s="47"/>
      <c r="H31" s="46">
        <v>0</v>
      </c>
      <c r="I31" s="47">
        <f t="shared" si="1"/>
        <v>0</v>
      </c>
      <c r="J31" s="47"/>
      <c r="K31" s="58">
        <f t="shared" si="2"/>
        <v>0</v>
      </c>
      <c r="L31" s="47">
        <f t="shared" si="3"/>
        <v>0</v>
      </c>
      <c r="M31" s="51">
        <f t="shared" si="4"/>
        <v>0</v>
      </c>
      <c r="N31" s="47">
        <f t="shared" si="5"/>
        <v>200000</v>
      </c>
    </row>
    <row r="32" spans="1:14" ht="15">
      <c r="A32" s="52" t="s">
        <v>68</v>
      </c>
      <c r="B32" s="59" t="s">
        <v>69</v>
      </c>
      <c r="C32" s="54">
        <v>3800000</v>
      </c>
      <c r="D32" s="55"/>
      <c r="E32" s="56">
        <v>0</v>
      </c>
      <c r="F32" s="57">
        <f>E32</f>
        <v>0</v>
      </c>
      <c r="G32" s="47">
        <f>F32-E32</f>
        <v>0</v>
      </c>
      <c r="H32" s="46">
        <f>'[1]Jan-Feb 17'!$O$26</f>
        <v>0</v>
      </c>
      <c r="I32" s="47">
        <f t="shared" si="1"/>
        <v>0</v>
      </c>
      <c r="J32" s="47">
        <f>I32-H32</f>
        <v>0</v>
      </c>
      <c r="K32" s="58">
        <f t="shared" si="2"/>
        <v>0</v>
      </c>
      <c r="L32" s="47">
        <f t="shared" si="3"/>
        <v>0</v>
      </c>
      <c r="M32" s="51">
        <f t="shared" si="4"/>
        <v>0</v>
      </c>
      <c r="N32" s="47">
        <f t="shared" si="5"/>
        <v>3800000</v>
      </c>
    </row>
    <row r="33" spans="1:14" ht="15">
      <c r="A33" s="52" t="s">
        <v>70</v>
      </c>
      <c r="B33" s="59" t="s">
        <v>71</v>
      </c>
      <c r="C33" s="54">
        <v>1500000000</v>
      </c>
      <c r="D33" s="55"/>
      <c r="E33" s="56">
        <v>0</v>
      </c>
      <c r="F33" s="57">
        <f>E33</f>
        <v>0</v>
      </c>
      <c r="G33" s="47">
        <f>F33-E33</f>
        <v>0</v>
      </c>
      <c r="H33" s="47">
        <f>G33-F33</f>
        <v>0</v>
      </c>
      <c r="I33" s="47">
        <f>H33-G33</f>
        <v>0</v>
      </c>
      <c r="J33" s="47">
        <f>I33-H33</f>
        <v>0</v>
      </c>
      <c r="K33" s="47">
        <f>J33-I33</f>
        <v>0</v>
      </c>
      <c r="L33" s="47">
        <f>K33-J33</f>
        <v>0</v>
      </c>
      <c r="M33" s="47">
        <f t="shared" si="4"/>
        <v>0</v>
      </c>
      <c r="N33" s="47">
        <f>M33-L33</f>
        <v>0</v>
      </c>
    </row>
    <row r="34" spans="1:14" ht="15">
      <c r="A34" s="24" t="s">
        <v>72</v>
      </c>
      <c r="B34" s="62" t="s">
        <v>73</v>
      </c>
      <c r="C34" s="63">
        <f>SUM(C35:D38)</f>
        <v>2963000000</v>
      </c>
      <c r="D34" s="64"/>
      <c r="E34" s="56"/>
      <c r="F34" s="57"/>
      <c r="G34" s="47"/>
      <c r="H34" s="65">
        <f>SUM(H35:H37)</f>
        <v>370732500</v>
      </c>
      <c r="I34" s="49">
        <f t="shared" si="1"/>
        <v>370732500</v>
      </c>
      <c r="J34" s="47"/>
      <c r="K34" s="50">
        <f>E34+H34</f>
        <v>370732500</v>
      </c>
      <c r="L34" s="49">
        <f>F34+I34</f>
        <v>370732500</v>
      </c>
      <c r="M34" s="51">
        <f t="shared" si="4"/>
        <v>0</v>
      </c>
      <c r="N34" s="49">
        <f t="shared" si="5"/>
        <v>2592267500</v>
      </c>
    </row>
    <row r="35" spans="1:14" ht="15">
      <c r="A35" s="52" t="s">
        <v>74</v>
      </c>
      <c r="B35" s="59" t="s">
        <v>75</v>
      </c>
      <c r="C35" s="54">
        <v>1103340000</v>
      </c>
      <c r="D35" s="55"/>
      <c r="E35" s="56"/>
      <c r="F35" s="57"/>
      <c r="G35" s="47"/>
      <c r="H35" s="46">
        <f>'[1]Jan-Feb 17'!$O$30</f>
        <v>192994500</v>
      </c>
      <c r="I35" s="47">
        <f t="shared" si="1"/>
        <v>192994500</v>
      </c>
      <c r="J35" s="47"/>
      <c r="K35" s="58">
        <f t="shared" si="2"/>
        <v>192994500</v>
      </c>
      <c r="L35" s="47">
        <f t="shared" si="3"/>
        <v>192994500</v>
      </c>
      <c r="M35" s="51">
        <f t="shared" si="4"/>
        <v>0</v>
      </c>
      <c r="N35" s="47">
        <f t="shared" si="5"/>
        <v>910345500</v>
      </c>
    </row>
    <row r="36" spans="1:14" ht="15">
      <c r="A36" s="52" t="s">
        <v>76</v>
      </c>
      <c r="B36" s="59" t="s">
        <v>77</v>
      </c>
      <c r="C36" s="54">
        <v>30000000</v>
      </c>
      <c r="D36" s="55"/>
      <c r="E36" s="56"/>
      <c r="F36" s="57"/>
      <c r="G36" s="47"/>
      <c r="H36" s="46">
        <f>'[1]Jan-Feb 17'!$O$31</f>
        <v>15693000</v>
      </c>
      <c r="I36" s="47">
        <f t="shared" si="1"/>
        <v>15693000</v>
      </c>
      <c r="J36" s="47"/>
      <c r="K36" s="58">
        <f t="shared" si="2"/>
        <v>15693000</v>
      </c>
      <c r="L36" s="47">
        <f t="shared" si="3"/>
        <v>15693000</v>
      </c>
      <c r="M36" s="51">
        <f t="shared" si="4"/>
        <v>0</v>
      </c>
      <c r="N36" s="47">
        <f t="shared" si="5"/>
        <v>14307000</v>
      </c>
    </row>
    <row r="37" spans="1:14" ht="15">
      <c r="A37" s="52" t="s">
        <v>78</v>
      </c>
      <c r="B37" s="59" t="s">
        <v>79</v>
      </c>
      <c r="C37" s="54">
        <v>1829660000</v>
      </c>
      <c r="D37" s="55"/>
      <c r="E37" s="56">
        <v>0</v>
      </c>
      <c r="F37" s="57">
        <f>E37</f>
        <v>0</v>
      </c>
      <c r="G37" s="47">
        <f>F37-E37</f>
        <v>0</v>
      </c>
      <c r="H37" s="46">
        <f>'[1]Jan-Feb 17'!$O$32</f>
        <v>162045000</v>
      </c>
      <c r="I37" s="47">
        <f t="shared" si="1"/>
        <v>162045000</v>
      </c>
      <c r="J37" s="47">
        <f>I37-H37</f>
        <v>0</v>
      </c>
      <c r="K37" s="58">
        <f t="shared" si="2"/>
        <v>162045000</v>
      </c>
      <c r="L37" s="47">
        <f t="shared" si="3"/>
        <v>162045000</v>
      </c>
      <c r="M37" s="51">
        <f t="shared" si="4"/>
        <v>0</v>
      </c>
      <c r="N37" s="47">
        <f t="shared" si="5"/>
        <v>1667615000</v>
      </c>
    </row>
    <row r="38" spans="1:14" ht="3" customHeight="1">
      <c r="A38" s="52"/>
      <c r="B38" s="59"/>
      <c r="C38" s="66"/>
      <c r="D38" s="67"/>
      <c r="E38" s="56"/>
      <c r="F38" s="57"/>
      <c r="G38" s="47"/>
      <c r="H38" s="46"/>
      <c r="I38" s="47"/>
      <c r="J38" s="47"/>
      <c r="K38" s="58"/>
      <c r="L38" s="47"/>
      <c r="M38" s="51"/>
      <c r="N38" s="47"/>
    </row>
    <row r="39" spans="1:14" ht="15">
      <c r="A39" s="24" t="s">
        <v>80</v>
      </c>
      <c r="B39" s="62" t="s">
        <v>81</v>
      </c>
      <c r="C39" s="68" t="s">
        <v>53</v>
      </c>
      <c r="D39" s="69"/>
      <c r="E39" s="56"/>
      <c r="F39" s="57"/>
      <c r="G39" s="47"/>
      <c r="H39" s="65">
        <f>SUM(H40:H41)</f>
        <v>2985000</v>
      </c>
      <c r="I39" s="49">
        <f>SUM(I40:I41)</f>
        <v>2985000</v>
      </c>
      <c r="J39" s="47"/>
      <c r="K39" s="50">
        <f>SUM(K40:K41)</f>
        <v>2985000</v>
      </c>
      <c r="L39" s="49">
        <f>SUM(L40:L41)</f>
        <v>2985000</v>
      </c>
      <c r="M39" s="51">
        <f t="shared" si="4"/>
        <v>0</v>
      </c>
      <c r="N39" s="70" t="s">
        <v>53</v>
      </c>
    </row>
    <row r="40" spans="1:14" ht="15">
      <c r="A40" s="52" t="s">
        <v>82</v>
      </c>
      <c r="B40" s="59" t="s">
        <v>83</v>
      </c>
      <c r="C40" s="54"/>
      <c r="D40" s="55"/>
      <c r="E40" s="56"/>
      <c r="F40" s="57"/>
      <c r="G40" s="47"/>
      <c r="H40" s="46">
        <f>'[1]Jan-Feb 17'!$O$35</f>
        <v>2310000</v>
      </c>
      <c r="I40" s="47">
        <f>H40</f>
        <v>2310000</v>
      </c>
      <c r="J40" s="47"/>
      <c r="K40" s="58">
        <f>SUM(E40+H40)</f>
        <v>2310000</v>
      </c>
      <c r="L40" s="47">
        <f>SUM(F40+I40)</f>
        <v>2310000</v>
      </c>
      <c r="M40" s="51">
        <f t="shared" si="4"/>
        <v>0</v>
      </c>
      <c r="N40" s="47"/>
    </row>
    <row r="41" spans="1:14" ht="15">
      <c r="A41" s="52" t="s">
        <v>84</v>
      </c>
      <c r="B41" s="59" t="s">
        <v>85</v>
      </c>
      <c r="C41" s="54"/>
      <c r="D41" s="55"/>
      <c r="E41" s="56"/>
      <c r="F41" s="57"/>
      <c r="G41" s="47"/>
      <c r="H41" s="46">
        <f>'[1]Jan-Feb 17'!$O$36</f>
        <v>675000</v>
      </c>
      <c r="I41" s="47">
        <f>H41</f>
        <v>675000</v>
      </c>
      <c r="J41" s="47"/>
      <c r="K41" s="58">
        <f>SUM(E41+H41)</f>
        <v>675000</v>
      </c>
      <c r="L41" s="47">
        <f>SUM(F41+I41)</f>
        <v>675000</v>
      </c>
      <c r="M41" s="51">
        <f t="shared" si="4"/>
        <v>0</v>
      </c>
      <c r="N41" s="47"/>
    </row>
    <row r="42" spans="1:14" ht="15">
      <c r="A42" s="52" t="s">
        <v>86</v>
      </c>
      <c r="B42" s="59" t="s">
        <v>87</v>
      </c>
      <c r="C42" s="54"/>
      <c r="D42" s="55"/>
      <c r="E42" s="56"/>
      <c r="F42" s="57"/>
      <c r="G42" s="47"/>
      <c r="H42" s="46">
        <v>0</v>
      </c>
      <c r="I42" s="47">
        <f>H42</f>
        <v>0</v>
      </c>
      <c r="J42" s="47"/>
      <c r="K42" s="58">
        <f>G42+H42</f>
        <v>0</v>
      </c>
      <c r="L42" s="47">
        <f>F42+I42</f>
        <v>0</v>
      </c>
      <c r="M42" s="51">
        <f>L42-K42</f>
        <v>0</v>
      </c>
      <c r="N42" s="47"/>
    </row>
    <row r="43" spans="1:14" ht="3" customHeight="1">
      <c r="A43" s="52"/>
      <c r="B43" s="59"/>
      <c r="C43" s="66"/>
      <c r="D43" s="67"/>
      <c r="E43" s="56"/>
      <c r="F43" s="57"/>
      <c r="G43" s="47"/>
      <c r="H43" s="46"/>
      <c r="I43" s="47"/>
      <c r="J43" s="47"/>
      <c r="K43" s="58"/>
      <c r="L43" s="47"/>
      <c r="M43" s="51"/>
      <c r="N43" s="47"/>
    </row>
    <row r="44" spans="1:14" ht="16.5" customHeight="1">
      <c r="A44" s="52"/>
      <c r="B44" s="71" t="s">
        <v>88</v>
      </c>
      <c r="C44" s="72"/>
      <c r="D44" s="73"/>
      <c r="E44" s="74"/>
      <c r="F44" s="74"/>
      <c r="G44" s="75"/>
      <c r="H44" s="76">
        <f>H16+H34+H39</f>
        <v>719212300</v>
      </c>
      <c r="I44" s="76">
        <f>I16+I34+I39</f>
        <v>719212300</v>
      </c>
      <c r="J44" s="76">
        <f>J22+J39</f>
        <v>0</v>
      </c>
      <c r="K44" s="76">
        <f>K16+K34+K39</f>
        <v>719212300</v>
      </c>
      <c r="L44" s="76">
        <f>L16+L34+L39</f>
        <v>719212300</v>
      </c>
      <c r="M44" s="77"/>
      <c r="N44" s="78"/>
    </row>
    <row r="45" spans="1:14" ht="15">
      <c r="A45" s="24" t="s">
        <v>89</v>
      </c>
      <c r="B45" s="62" t="s">
        <v>90</v>
      </c>
      <c r="C45" s="63">
        <f>-C46</f>
        <v>0</v>
      </c>
      <c r="D45" s="64"/>
      <c r="E45" s="79"/>
      <c r="F45" s="80"/>
      <c r="G45" s="49"/>
      <c r="H45" s="65">
        <f>SUM(H46:H49)</f>
        <v>13112180</v>
      </c>
      <c r="I45" s="49">
        <f t="shared" si="1"/>
        <v>13112180</v>
      </c>
      <c r="J45" s="49"/>
      <c r="K45" s="50">
        <f t="shared" si="2"/>
        <v>13112180</v>
      </c>
      <c r="L45" s="49">
        <f t="shared" si="3"/>
        <v>13112180</v>
      </c>
      <c r="M45" s="81">
        <f t="shared" si="4"/>
        <v>0</v>
      </c>
      <c r="N45" s="70" t="s">
        <v>53</v>
      </c>
    </row>
    <row r="46" spans="1:14" ht="15">
      <c r="A46" s="52" t="s">
        <v>91</v>
      </c>
      <c r="B46" s="59" t="s">
        <v>92</v>
      </c>
      <c r="C46" s="54"/>
      <c r="D46" s="55"/>
      <c r="E46" s="56"/>
      <c r="F46" s="57"/>
      <c r="G46" s="47"/>
      <c r="H46" s="46">
        <f>'[1]Jan-Feb 17'!$O$40</f>
        <v>11550000</v>
      </c>
      <c r="I46" s="47">
        <f t="shared" si="1"/>
        <v>11550000</v>
      </c>
      <c r="J46" s="47"/>
      <c r="K46" s="58">
        <f t="shared" si="2"/>
        <v>11550000</v>
      </c>
      <c r="L46" s="47">
        <f t="shared" si="3"/>
        <v>11550000</v>
      </c>
      <c r="M46" s="51">
        <f t="shared" si="4"/>
        <v>0</v>
      </c>
      <c r="N46" s="47"/>
    </row>
    <row r="47" spans="1:14" ht="5.25" customHeight="1">
      <c r="A47" s="52"/>
      <c r="B47" s="59"/>
      <c r="C47" s="66"/>
      <c r="D47" s="67"/>
      <c r="E47" s="56"/>
      <c r="F47" s="57"/>
      <c r="G47" s="47"/>
      <c r="H47" s="46"/>
      <c r="I47" s="47"/>
      <c r="J47" s="47"/>
      <c r="K47" s="58"/>
      <c r="L47" s="47"/>
      <c r="M47" s="51"/>
      <c r="N47" s="47"/>
    </row>
    <row r="48" spans="1:14" ht="15">
      <c r="A48" s="52" t="s">
        <v>93</v>
      </c>
      <c r="B48" s="59" t="s">
        <v>94</v>
      </c>
      <c r="C48" s="66"/>
      <c r="D48" s="67"/>
      <c r="E48" s="56"/>
      <c r="F48" s="57"/>
      <c r="G48" s="47"/>
      <c r="H48" s="46">
        <f>'[1]Jan-Feb 17'!$O$41</f>
        <v>1562180</v>
      </c>
      <c r="I48" s="47">
        <f>H48</f>
        <v>1562180</v>
      </c>
      <c r="J48" s="47"/>
      <c r="K48" s="58">
        <f>G48+H48</f>
        <v>1562180</v>
      </c>
      <c r="L48" s="47">
        <f>F48+I48</f>
        <v>1562180</v>
      </c>
      <c r="M48" s="51"/>
      <c r="N48" s="47"/>
    </row>
    <row r="49" spans="1:14" ht="3.75" customHeight="1">
      <c r="A49" s="52"/>
      <c r="B49" s="59"/>
      <c r="C49" s="54"/>
      <c r="D49" s="55"/>
      <c r="E49" s="56"/>
      <c r="F49" s="57"/>
      <c r="G49" s="47"/>
      <c r="H49" s="46"/>
      <c r="I49" s="47"/>
      <c r="J49" s="47"/>
      <c r="K49" s="58"/>
      <c r="L49" s="47"/>
      <c r="M49" s="51"/>
      <c r="N49" s="47"/>
    </row>
    <row r="50" spans="1:14" ht="14.25" customHeight="1">
      <c r="A50" s="82"/>
      <c r="B50" s="83" t="s">
        <v>95</v>
      </c>
      <c r="C50" s="84">
        <f>C16+C34+C45</f>
        <v>10000000000</v>
      </c>
      <c r="D50" s="85"/>
      <c r="E50" s="86"/>
      <c r="F50" s="86"/>
      <c r="G50" s="77"/>
      <c r="H50" s="76">
        <f>H44+H45</f>
        <v>732324480</v>
      </c>
      <c r="I50" s="76">
        <f>I16+I34+I39+I45</f>
        <v>732324480</v>
      </c>
      <c r="J50" s="77"/>
      <c r="K50" s="76">
        <f>K16+K34+K39+K45</f>
        <v>732324480</v>
      </c>
      <c r="L50" s="76">
        <f>L16+L34+L39+L45</f>
        <v>732324480</v>
      </c>
      <c r="M50" s="77"/>
      <c r="N50" s="76">
        <f>N16+N34</f>
        <v>9283772700</v>
      </c>
    </row>
    <row r="51" spans="1:14" ht="3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</row>
    <row r="52" spans="1:14" ht="12" customHeight="1">
      <c r="A52" s="87" t="s">
        <v>96</v>
      </c>
      <c r="B52" s="87"/>
      <c r="C52" s="88"/>
      <c r="D52" s="48"/>
      <c r="E52" s="48"/>
      <c r="F52" s="48"/>
      <c r="G52" s="48"/>
      <c r="H52" s="48"/>
      <c r="I52" s="48"/>
      <c r="J52" s="48"/>
      <c r="K52" s="87" t="s">
        <v>97</v>
      </c>
      <c r="L52" s="87"/>
      <c r="M52" s="87"/>
      <c r="N52" s="87"/>
    </row>
    <row r="53" spans="1:14" ht="15">
      <c r="A53" s="87" t="s">
        <v>98</v>
      </c>
      <c r="B53" s="87"/>
      <c r="C53" s="88"/>
      <c r="D53" s="48"/>
      <c r="E53" s="48"/>
      <c r="F53" s="48"/>
      <c r="G53" s="48"/>
      <c r="H53" s="48"/>
      <c r="I53" s="48"/>
      <c r="J53" s="48"/>
      <c r="K53" s="87" t="s">
        <v>8</v>
      </c>
      <c r="L53" s="87"/>
      <c r="M53" s="87"/>
      <c r="N53" s="87"/>
    </row>
    <row r="54" spans="1:14" ht="15">
      <c r="A54" s="87" t="s">
        <v>0</v>
      </c>
      <c r="B54" s="8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1:14" ht="15">
      <c r="A55" s="87" t="s">
        <v>99</v>
      </c>
      <c r="B55" s="8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1:14" ht="15">
      <c r="A56" s="88"/>
      <c r="B56" s="8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14" ht="11.25" customHeight="1">
      <c r="A57" s="48"/>
      <c r="B57" s="48"/>
      <c r="C57" s="48"/>
      <c r="D57" s="48"/>
      <c r="E57" s="48"/>
      <c r="F57" s="48"/>
      <c r="G57" s="48"/>
      <c r="H57" s="46"/>
      <c r="I57" s="48"/>
      <c r="J57" s="48"/>
      <c r="K57" s="48"/>
      <c r="L57" s="48"/>
      <c r="M57" s="48"/>
      <c r="N57" s="48"/>
    </row>
    <row r="58" spans="1:14" ht="15">
      <c r="A58" s="87" t="s">
        <v>100</v>
      </c>
      <c r="B58" s="87"/>
      <c r="C58" s="88"/>
      <c r="D58" s="48"/>
      <c r="E58" s="48"/>
      <c r="F58" s="48"/>
      <c r="G58" s="48"/>
      <c r="H58" s="46"/>
      <c r="I58" s="48"/>
      <c r="J58" s="48"/>
      <c r="K58" s="87" t="s">
        <v>9</v>
      </c>
      <c r="L58" s="87"/>
      <c r="M58" s="87"/>
      <c r="N58" s="87"/>
    </row>
    <row r="59" spans="1:14" ht="12.75" customHeight="1">
      <c r="A59" s="87" t="s">
        <v>101</v>
      </c>
      <c r="B59" s="87"/>
      <c r="C59" s="88"/>
      <c r="D59" s="48"/>
      <c r="E59" s="48"/>
      <c r="F59" s="48"/>
      <c r="G59" s="48"/>
      <c r="H59" s="48"/>
      <c r="I59" s="48"/>
      <c r="J59" s="48"/>
      <c r="K59" s="87" t="s">
        <v>102</v>
      </c>
      <c r="L59" s="87"/>
      <c r="M59" s="87"/>
      <c r="N59" s="87"/>
    </row>
    <row r="60" spans="1:14" ht="12" customHeight="1">
      <c r="A60" s="89" t="s">
        <v>103</v>
      </c>
      <c r="B60" s="89"/>
    </row>
    <row r="61" spans="1:14" ht="3" customHeight="1"/>
    <row r="62" spans="1:14" ht="14.25">
      <c r="A62" s="1" t="s"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4.25">
      <c r="A63" s="1" t="s">
        <v>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4.25">
      <c r="A64" s="1" t="s">
        <v>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4.25">
      <c r="A66" s="3" t="s">
        <v>3</v>
      </c>
      <c r="B66" s="3"/>
      <c r="C66" s="4"/>
      <c r="D66" s="4" t="s">
        <v>4</v>
      </c>
      <c r="E66" s="5" t="s">
        <v>5</v>
      </c>
      <c r="F66" s="6"/>
      <c r="G66" s="6"/>
      <c r="H66" s="6"/>
      <c r="I66" s="6"/>
      <c r="J66" s="6"/>
      <c r="K66" s="6"/>
      <c r="L66" s="6"/>
      <c r="M66" s="6"/>
      <c r="N66" s="6"/>
    </row>
    <row r="67" spans="1:14" ht="14.25">
      <c r="A67" s="3" t="s">
        <v>6</v>
      </c>
      <c r="B67" s="3"/>
      <c r="C67" s="4"/>
      <c r="D67" s="4" t="s">
        <v>4</v>
      </c>
      <c r="E67" s="3" t="s">
        <v>7</v>
      </c>
      <c r="F67" s="6"/>
      <c r="G67" s="6"/>
      <c r="H67" s="6"/>
      <c r="I67" s="6"/>
      <c r="J67" s="6"/>
      <c r="K67" s="6"/>
      <c r="L67" s="6"/>
      <c r="M67" s="6"/>
      <c r="N67" s="6"/>
    </row>
    <row r="68" spans="1:14" ht="14.25">
      <c r="A68" s="3" t="s">
        <v>8</v>
      </c>
      <c r="B68" s="3"/>
      <c r="C68" s="4"/>
      <c r="D68" s="4" t="s">
        <v>4</v>
      </c>
      <c r="E68" s="3" t="s">
        <v>9</v>
      </c>
      <c r="F68" s="6"/>
      <c r="G68" s="6"/>
      <c r="H68" s="6"/>
      <c r="I68" s="6"/>
      <c r="J68" s="6"/>
      <c r="K68" s="6"/>
      <c r="L68" s="6"/>
      <c r="M68" s="6"/>
      <c r="N68" s="6"/>
    </row>
    <row r="69" spans="1:14" ht="3" customHeight="1">
      <c r="A69" s="3"/>
      <c r="B69" s="3"/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4.25">
      <c r="A70" s="7"/>
      <c r="B70" s="7"/>
      <c r="C70" s="8"/>
      <c r="D70" s="9"/>
      <c r="E70" s="10" t="s">
        <v>10</v>
      </c>
      <c r="F70" s="10"/>
      <c r="G70" s="10"/>
      <c r="H70" s="11" t="s">
        <v>11</v>
      </c>
      <c r="I70" s="10"/>
      <c r="J70" s="12"/>
      <c r="K70" s="13" t="s">
        <v>12</v>
      </c>
      <c r="L70" s="14"/>
      <c r="M70" s="14"/>
      <c r="N70" s="15"/>
    </row>
    <row r="71" spans="1:14" ht="12.75" customHeight="1">
      <c r="A71" s="16"/>
      <c r="B71" s="17"/>
      <c r="C71" s="18" t="s">
        <v>13</v>
      </c>
      <c r="D71" s="19"/>
      <c r="E71" s="3"/>
      <c r="F71" s="20"/>
      <c r="G71" s="3"/>
      <c r="H71" s="20"/>
      <c r="I71" s="3"/>
      <c r="J71" s="20"/>
      <c r="K71" s="90"/>
      <c r="L71" s="22"/>
      <c r="M71" s="90"/>
      <c r="N71" s="22"/>
    </row>
    <row r="72" spans="1:14" ht="14.25">
      <c r="A72" s="24" t="s">
        <v>14</v>
      </c>
      <c r="B72" s="25" t="s">
        <v>15</v>
      </c>
      <c r="C72" s="18" t="s">
        <v>16</v>
      </c>
      <c r="D72" s="19"/>
      <c r="E72" s="2" t="s">
        <v>17</v>
      </c>
      <c r="F72" s="24" t="s">
        <v>18</v>
      </c>
      <c r="G72" s="24" t="s">
        <v>19</v>
      </c>
      <c r="H72" s="91" t="s">
        <v>17</v>
      </c>
      <c r="I72" s="2" t="s">
        <v>18</v>
      </c>
      <c r="J72" s="24" t="s">
        <v>19</v>
      </c>
      <c r="K72" s="92" t="s">
        <v>20</v>
      </c>
      <c r="L72" s="27" t="s">
        <v>20</v>
      </c>
      <c r="M72" s="92" t="s">
        <v>21</v>
      </c>
      <c r="N72" s="27" t="s">
        <v>22</v>
      </c>
    </row>
    <row r="73" spans="1:14" ht="14.25">
      <c r="A73" s="16"/>
      <c r="B73" s="3"/>
      <c r="C73" s="29"/>
      <c r="D73" s="30"/>
      <c r="E73" s="2"/>
      <c r="F73" s="24"/>
      <c r="G73" s="24"/>
      <c r="H73" s="91"/>
      <c r="I73" s="2"/>
      <c r="J73" s="24"/>
      <c r="K73" s="92" t="s">
        <v>23</v>
      </c>
      <c r="L73" s="27" t="s">
        <v>24</v>
      </c>
      <c r="M73" s="92" t="s">
        <v>25</v>
      </c>
      <c r="N73" s="27" t="s">
        <v>26</v>
      </c>
    </row>
    <row r="74" spans="1:14" ht="14.25">
      <c r="A74" s="16"/>
      <c r="B74" s="3"/>
      <c r="C74" s="31"/>
      <c r="D74" s="30"/>
      <c r="E74" s="2"/>
      <c r="F74" s="24"/>
      <c r="G74" s="24"/>
      <c r="H74" s="91"/>
      <c r="I74" s="2"/>
      <c r="J74" s="24"/>
      <c r="K74" s="92"/>
      <c r="L74" s="27" t="s">
        <v>27</v>
      </c>
      <c r="M74" s="92" t="s">
        <v>27</v>
      </c>
      <c r="N74" s="27" t="s">
        <v>28</v>
      </c>
    </row>
    <row r="75" spans="1:14" ht="12.75" customHeight="1">
      <c r="A75" s="32"/>
      <c r="B75" s="33"/>
      <c r="C75" s="34"/>
      <c r="D75" s="35"/>
      <c r="E75" s="36"/>
      <c r="F75" s="37"/>
      <c r="G75" s="37"/>
      <c r="H75" s="93"/>
      <c r="I75" s="36"/>
      <c r="J75" s="37"/>
      <c r="K75" s="40"/>
      <c r="L75" s="39"/>
      <c r="M75" s="40"/>
      <c r="N75" s="39" t="s">
        <v>16</v>
      </c>
    </row>
    <row r="76" spans="1:14" ht="14.25">
      <c r="A76" s="41">
        <v>1</v>
      </c>
      <c r="B76" s="42">
        <v>2</v>
      </c>
      <c r="C76" s="43">
        <v>3</v>
      </c>
      <c r="D76" s="44"/>
      <c r="E76" s="42">
        <v>4</v>
      </c>
      <c r="F76" s="41">
        <v>5</v>
      </c>
      <c r="G76" s="41" t="s">
        <v>29</v>
      </c>
      <c r="H76" s="44">
        <v>7</v>
      </c>
      <c r="I76" s="42">
        <v>8</v>
      </c>
      <c r="J76" s="41" t="s">
        <v>30</v>
      </c>
      <c r="K76" s="42" t="s">
        <v>31</v>
      </c>
      <c r="L76" s="41" t="s">
        <v>32</v>
      </c>
      <c r="M76" s="42" t="s">
        <v>33</v>
      </c>
      <c r="N76" s="41" t="s">
        <v>34</v>
      </c>
    </row>
    <row r="77" spans="1:14" ht="15">
      <c r="A77" s="16" t="s">
        <v>35</v>
      </c>
      <c r="B77" s="3" t="s">
        <v>36</v>
      </c>
      <c r="C77" s="45">
        <f>SUM(C78:D94)</f>
        <v>7037000000</v>
      </c>
      <c r="D77" s="9"/>
      <c r="E77" s="49">
        <f>SUM(E78:E94)</f>
        <v>345494800</v>
      </c>
      <c r="F77" s="49">
        <f>SUM(F78:F94)</f>
        <v>345494800</v>
      </c>
      <c r="G77" s="47">
        <f>F77-E77</f>
        <v>0</v>
      </c>
      <c r="H77" s="49">
        <f>SUM(H78:H94)</f>
        <v>749181200</v>
      </c>
      <c r="I77" s="49">
        <f>H77</f>
        <v>749181200</v>
      </c>
      <c r="J77" s="49">
        <f>H77-I77</f>
        <v>0</v>
      </c>
      <c r="K77" s="65">
        <f>SUM(K78:K94)</f>
        <v>1094676000</v>
      </c>
      <c r="L77" s="49">
        <f>F77+I77</f>
        <v>1094676000</v>
      </c>
      <c r="M77" s="46">
        <f>L77-K77</f>
        <v>0</v>
      </c>
      <c r="N77" s="49">
        <f t="shared" ref="N77:N88" si="6">SUM(C77-K77)</f>
        <v>5942324000</v>
      </c>
    </row>
    <row r="78" spans="1:14" ht="15">
      <c r="A78" s="52" t="s">
        <v>37</v>
      </c>
      <c r="B78" s="53" t="s">
        <v>38</v>
      </c>
      <c r="C78" s="54">
        <v>25000000</v>
      </c>
      <c r="D78" s="55"/>
      <c r="E78" s="46">
        <f>H17</f>
        <v>0</v>
      </c>
      <c r="F78" s="58">
        <f>I17</f>
        <v>0</v>
      </c>
      <c r="G78" s="47"/>
      <c r="H78" s="94">
        <f>'[2]JAN-MAR'!$H$55</f>
        <v>3671500</v>
      </c>
      <c r="I78" s="47">
        <f>H78</f>
        <v>3671500</v>
      </c>
      <c r="J78" s="47"/>
      <c r="K78" s="46">
        <f>E78+H78</f>
        <v>3671500</v>
      </c>
      <c r="L78" s="47">
        <f t="shared" ref="L78:L93" si="7">F78+I78</f>
        <v>3671500</v>
      </c>
      <c r="M78" s="46">
        <f t="shared" ref="M78:M102" si="8">L78-K78</f>
        <v>0</v>
      </c>
      <c r="N78" s="47">
        <f t="shared" si="6"/>
        <v>21328500</v>
      </c>
    </row>
    <row r="79" spans="1:14" ht="15">
      <c r="A79" s="52" t="s">
        <v>39</v>
      </c>
      <c r="B79" s="59" t="s">
        <v>40</v>
      </c>
      <c r="C79" s="54">
        <v>1550000000</v>
      </c>
      <c r="D79" s="55"/>
      <c r="E79" s="46">
        <f t="shared" ref="E79:F94" si="9">H18</f>
        <v>35152700</v>
      </c>
      <c r="F79" s="58">
        <f t="shared" si="9"/>
        <v>35152700</v>
      </c>
      <c r="G79" s="47"/>
      <c r="H79" s="94">
        <f>'[2]JAN-MAR'!$H$56</f>
        <v>173625600</v>
      </c>
      <c r="I79" s="47">
        <f t="shared" ref="I79:I94" si="10">H79</f>
        <v>173625600</v>
      </c>
      <c r="J79" s="47"/>
      <c r="K79" s="46">
        <f t="shared" ref="K79:K94" si="11">E79+H79</f>
        <v>208778300</v>
      </c>
      <c r="L79" s="47">
        <f t="shared" si="7"/>
        <v>208778300</v>
      </c>
      <c r="M79" s="46">
        <f t="shared" si="8"/>
        <v>0</v>
      </c>
      <c r="N79" s="47">
        <f t="shared" si="6"/>
        <v>1341221700</v>
      </c>
    </row>
    <row r="80" spans="1:14" ht="15">
      <c r="A80" s="52" t="s">
        <v>41</v>
      </c>
      <c r="B80" s="59" t="s">
        <v>42</v>
      </c>
      <c r="C80" s="54">
        <v>750000000</v>
      </c>
      <c r="D80" s="55"/>
      <c r="E80" s="46">
        <f t="shared" si="9"/>
        <v>0</v>
      </c>
      <c r="F80" s="58">
        <f t="shared" si="9"/>
        <v>0</v>
      </c>
      <c r="G80" s="47"/>
      <c r="H80" s="94">
        <f>'[2]JAN-MAR'!$H$57</f>
        <v>38153500</v>
      </c>
      <c r="I80" s="47">
        <f t="shared" si="10"/>
        <v>38153500</v>
      </c>
      <c r="J80" s="47"/>
      <c r="K80" s="46">
        <f t="shared" si="11"/>
        <v>38153500</v>
      </c>
      <c r="L80" s="47">
        <f t="shared" si="7"/>
        <v>38153500</v>
      </c>
      <c r="M80" s="46">
        <f t="shared" si="8"/>
        <v>0</v>
      </c>
      <c r="N80" s="47">
        <f t="shared" si="6"/>
        <v>711846500</v>
      </c>
    </row>
    <row r="81" spans="1:14" ht="15">
      <c r="A81" s="52" t="s">
        <v>43</v>
      </c>
      <c r="B81" s="59" t="s">
        <v>44</v>
      </c>
      <c r="C81" s="54">
        <v>250000000</v>
      </c>
      <c r="D81" s="55"/>
      <c r="E81" s="46">
        <f t="shared" si="9"/>
        <v>12579600</v>
      </c>
      <c r="F81" s="58">
        <f t="shared" si="9"/>
        <v>12579600</v>
      </c>
      <c r="G81" s="47"/>
      <c r="H81" s="94">
        <f>'[2]JAN-MAR'!$H$58</f>
        <v>7509700</v>
      </c>
      <c r="I81" s="47">
        <f t="shared" si="10"/>
        <v>7509700</v>
      </c>
      <c r="J81" s="47"/>
      <c r="K81" s="46">
        <f t="shared" si="11"/>
        <v>20089300</v>
      </c>
      <c r="L81" s="47">
        <f t="shared" si="7"/>
        <v>20089300</v>
      </c>
      <c r="M81" s="46">
        <f t="shared" si="8"/>
        <v>0</v>
      </c>
      <c r="N81" s="47">
        <f t="shared" si="6"/>
        <v>229910700</v>
      </c>
    </row>
    <row r="82" spans="1:14" ht="15">
      <c r="A82" s="52" t="s">
        <v>45</v>
      </c>
      <c r="B82" s="59" t="s">
        <v>46</v>
      </c>
      <c r="C82" s="54">
        <v>5000000</v>
      </c>
      <c r="D82" s="55"/>
      <c r="E82" s="46">
        <f t="shared" si="9"/>
        <v>0</v>
      </c>
      <c r="F82" s="58">
        <f t="shared" si="9"/>
        <v>0</v>
      </c>
      <c r="G82" s="47"/>
      <c r="H82" s="94"/>
      <c r="I82" s="47">
        <f t="shared" si="10"/>
        <v>0</v>
      </c>
      <c r="J82" s="47"/>
      <c r="K82" s="46">
        <f t="shared" si="11"/>
        <v>0</v>
      </c>
      <c r="L82" s="47">
        <f t="shared" si="7"/>
        <v>0</v>
      </c>
      <c r="M82" s="46">
        <f t="shared" si="8"/>
        <v>0</v>
      </c>
      <c r="N82" s="47">
        <f t="shared" si="6"/>
        <v>5000000</v>
      </c>
    </row>
    <row r="83" spans="1:14" ht="15">
      <c r="A83" s="52" t="s">
        <v>47</v>
      </c>
      <c r="B83" s="59" t="s">
        <v>48</v>
      </c>
      <c r="C83" s="54">
        <v>50000000</v>
      </c>
      <c r="D83" s="55"/>
      <c r="E83" s="46">
        <f t="shared" si="9"/>
        <v>9683400</v>
      </c>
      <c r="F83" s="58">
        <f t="shared" si="9"/>
        <v>9683400</v>
      </c>
      <c r="G83" s="47"/>
      <c r="H83" s="94"/>
      <c r="I83" s="47">
        <f t="shared" si="10"/>
        <v>0</v>
      </c>
      <c r="J83" s="47"/>
      <c r="K83" s="46">
        <f t="shared" si="11"/>
        <v>9683400</v>
      </c>
      <c r="L83" s="47">
        <f t="shared" si="7"/>
        <v>9683400</v>
      </c>
      <c r="M83" s="46">
        <f t="shared" si="8"/>
        <v>0</v>
      </c>
      <c r="N83" s="47">
        <f t="shared" si="6"/>
        <v>40316600</v>
      </c>
    </row>
    <row r="84" spans="1:14" ht="15">
      <c r="A84" s="52" t="s">
        <v>49</v>
      </c>
      <c r="B84" s="59" t="s">
        <v>50</v>
      </c>
      <c r="C84" s="54">
        <v>1137000000</v>
      </c>
      <c r="D84" s="55"/>
      <c r="E84" s="46">
        <f t="shared" si="9"/>
        <v>141260000</v>
      </c>
      <c r="F84" s="58">
        <f t="shared" si="9"/>
        <v>141260000</v>
      </c>
      <c r="G84" s="47"/>
      <c r="H84" s="95">
        <f>'[1]Jan-Feb 17'!$O$70</f>
        <v>59062900</v>
      </c>
      <c r="I84" s="47">
        <f t="shared" si="10"/>
        <v>59062900</v>
      </c>
      <c r="J84" s="47"/>
      <c r="K84" s="46">
        <f t="shared" si="11"/>
        <v>200322900</v>
      </c>
      <c r="L84" s="47">
        <f t="shared" si="7"/>
        <v>200322900</v>
      </c>
      <c r="M84" s="46">
        <f t="shared" si="8"/>
        <v>0</v>
      </c>
      <c r="N84" s="47">
        <f t="shared" si="6"/>
        <v>936677100</v>
      </c>
    </row>
    <row r="85" spans="1:14" ht="15">
      <c r="A85" s="52" t="s">
        <v>51</v>
      </c>
      <c r="B85" s="59" t="s">
        <v>52</v>
      </c>
      <c r="C85" s="54">
        <v>1100000000</v>
      </c>
      <c r="D85" s="55"/>
      <c r="E85" s="46">
        <f t="shared" si="9"/>
        <v>126425900</v>
      </c>
      <c r="F85" s="58">
        <f t="shared" si="9"/>
        <v>126425900</v>
      </c>
      <c r="G85" s="47"/>
      <c r="H85" s="95">
        <f>'[1]Jan-Feb 17'!$O$71</f>
        <v>420627500</v>
      </c>
      <c r="I85" s="47">
        <f t="shared" si="10"/>
        <v>420627500</v>
      </c>
      <c r="J85" s="61"/>
      <c r="K85" s="46">
        <f t="shared" si="11"/>
        <v>547053400</v>
      </c>
      <c r="L85" s="47">
        <f t="shared" si="7"/>
        <v>547053400</v>
      </c>
      <c r="M85" s="46">
        <f t="shared" si="8"/>
        <v>0</v>
      </c>
      <c r="N85" s="47">
        <f t="shared" si="6"/>
        <v>552946600</v>
      </c>
    </row>
    <row r="86" spans="1:14" ht="15">
      <c r="A86" s="52" t="s">
        <v>54</v>
      </c>
      <c r="B86" s="53" t="s">
        <v>55</v>
      </c>
      <c r="C86" s="54">
        <v>25000000</v>
      </c>
      <c r="D86" s="55"/>
      <c r="E86" s="46">
        <f t="shared" si="9"/>
        <v>0</v>
      </c>
      <c r="F86" s="58">
        <f t="shared" si="9"/>
        <v>0</v>
      </c>
      <c r="G86" s="47"/>
      <c r="H86" s="95"/>
      <c r="I86" s="47">
        <f t="shared" si="10"/>
        <v>0</v>
      </c>
      <c r="J86" s="47"/>
      <c r="K86" s="46">
        <f t="shared" si="11"/>
        <v>0</v>
      </c>
      <c r="L86" s="47">
        <f t="shared" si="7"/>
        <v>0</v>
      </c>
      <c r="M86" s="46">
        <f t="shared" si="8"/>
        <v>0</v>
      </c>
      <c r="N86" s="47">
        <f t="shared" si="6"/>
        <v>25000000</v>
      </c>
    </row>
    <row r="87" spans="1:14" ht="15">
      <c r="A87" s="52" t="s">
        <v>56</v>
      </c>
      <c r="B87" s="59" t="s">
        <v>57</v>
      </c>
      <c r="C87" s="54">
        <v>25000000</v>
      </c>
      <c r="D87" s="55"/>
      <c r="E87" s="46">
        <f t="shared" si="9"/>
        <v>0</v>
      </c>
      <c r="F87" s="58">
        <f t="shared" si="9"/>
        <v>0</v>
      </c>
      <c r="G87" s="47"/>
      <c r="H87" s="95">
        <f>'[1]Jan-Feb 17'!$O$73</f>
        <v>30142900</v>
      </c>
      <c r="I87" s="47">
        <f t="shared" si="10"/>
        <v>30142900</v>
      </c>
      <c r="J87" s="47"/>
      <c r="K87" s="46">
        <f t="shared" si="11"/>
        <v>30142900</v>
      </c>
      <c r="L87" s="47">
        <f t="shared" si="7"/>
        <v>30142900</v>
      </c>
      <c r="M87" s="46">
        <f t="shared" si="8"/>
        <v>0</v>
      </c>
      <c r="N87" s="47">
        <f t="shared" si="6"/>
        <v>-5142900</v>
      </c>
    </row>
    <row r="88" spans="1:14" ht="15">
      <c r="A88" s="52" t="s">
        <v>58</v>
      </c>
      <c r="B88" s="59" t="s">
        <v>59</v>
      </c>
      <c r="C88" s="54">
        <v>600000000</v>
      </c>
      <c r="D88" s="55"/>
      <c r="E88" s="46">
        <f t="shared" si="9"/>
        <v>17184600</v>
      </c>
      <c r="F88" s="58">
        <f t="shared" si="9"/>
        <v>17184600</v>
      </c>
      <c r="G88" s="47"/>
      <c r="H88" s="95">
        <f>'[1]Jan-Feb 17'!$O$74</f>
        <v>16387600</v>
      </c>
      <c r="I88" s="47">
        <f t="shared" si="10"/>
        <v>16387600</v>
      </c>
      <c r="J88" s="47"/>
      <c r="K88" s="46">
        <f t="shared" si="11"/>
        <v>33572200</v>
      </c>
      <c r="L88" s="47">
        <f t="shared" si="7"/>
        <v>33572200</v>
      </c>
      <c r="M88" s="46">
        <f t="shared" si="8"/>
        <v>0</v>
      </c>
      <c r="N88" s="47">
        <f t="shared" si="6"/>
        <v>566427800</v>
      </c>
    </row>
    <row r="89" spans="1:14" ht="12.75" customHeight="1">
      <c r="A89" s="52" t="s">
        <v>60</v>
      </c>
      <c r="B89" s="59" t="s">
        <v>61</v>
      </c>
      <c r="C89" s="54">
        <v>0</v>
      </c>
      <c r="D89" s="55"/>
      <c r="E89" s="46">
        <f t="shared" si="9"/>
        <v>0</v>
      </c>
      <c r="F89" s="58">
        <f t="shared" si="9"/>
        <v>0</v>
      </c>
      <c r="G89" s="47"/>
      <c r="H89" s="95"/>
      <c r="I89" s="47">
        <f t="shared" si="10"/>
        <v>0</v>
      </c>
      <c r="J89" s="47"/>
      <c r="K89" s="46">
        <f t="shared" si="11"/>
        <v>0</v>
      </c>
      <c r="L89" s="47">
        <f t="shared" si="7"/>
        <v>0</v>
      </c>
      <c r="M89" s="46">
        <f t="shared" si="8"/>
        <v>0</v>
      </c>
      <c r="N89" s="47">
        <f>C89-K89</f>
        <v>0</v>
      </c>
    </row>
    <row r="90" spans="1:14" ht="15">
      <c r="A90" s="52" t="s">
        <v>62</v>
      </c>
      <c r="B90" s="59" t="s">
        <v>63</v>
      </c>
      <c r="C90" s="54">
        <v>1000000</v>
      </c>
      <c r="D90" s="55"/>
      <c r="E90" s="46">
        <f t="shared" si="9"/>
        <v>0</v>
      </c>
      <c r="F90" s="58">
        <f t="shared" si="9"/>
        <v>0</v>
      </c>
      <c r="G90" s="47"/>
      <c r="H90" s="95"/>
      <c r="I90" s="47">
        <f t="shared" si="10"/>
        <v>0</v>
      </c>
      <c r="J90" s="47"/>
      <c r="K90" s="46">
        <f t="shared" si="11"/>
        <v>0</v>
      </c>
      <c r="L90" s="47">
        <f t="shared" si="7"/>
        <v>0</v>
      </c>
      <c r="M90" s="46">
        <f t="shared" si="8"/>
        <v>0</v>
      </c>
      <c r="N90" s="47">
        <f>SUM(C90-K90)</f>
        <v>1000000</v>
      </c>
    </row>
    <row r="91" spans="1:14" ht="15">
      <c r="A91" s="52" t="s">
        <v>64</v>
      </c>
      <c r="B91" s="59" t="s">
        <v>65</v>
      </c>
      <c r="C91" s="54">
        <v>15000000</v>
      </c>
      <c r="D91" s="55"/>
      <c r="E91" s="46">
        <f t="shared" si="9"/>
        <v>3208600</v>
      </c>
      <c r="F91" s="58">
        <f t="shared" si="9"/>
        <v>3208600</v>
      </c>
      <c r="G91" s="47"/>
      <c r="H91" s="95"/>
      <c r="I91" s="47">
        <f t="shared" si="10"/>
        <v>0</v>
      </c>
      <c r="J91" s="47"/>
      <c r="K91" s="46">
        <f t="shared" si="11"/>
        <v>3208600</v>
      </c>
      <c r="L91" s="47">
        <f t="shared" si="7"/>
        <v>3208600</v>
      </c>
      <c r="M91" s="46">
        <f t="shared" si="8"/>
        <v>0</v>
      </c>
      <c r="N91" s="47">
        <f>SUM(C91-K91)</f>
        <v>11791400</v>
      </c>
    </row>
    <row r="92" spans="1:14" ht="15">
      <c r="A92" s="52" t="s">
        <v>66</v>
      </c>
      <c r="B92" s="59" t="s">
        <v>67</v>
      </c>
      <c r="C92" s="54">
        <v>200000</v>
      </c>
      <c r="D92" s="55"/>
      <c r="E92" s="46">
        <f t="shared" si="9"/>
        <v>0</v>
      </c>
      <c r="F92" s="58">
        <f t="shared" si="9"/>
        <v>0</v>
      </c>
      <c r="G92" s="47"/>
      <c r="H92" s="95"/>
      <c r="I92" s="47">
        <f t="shared" si="10"/>
        <v>0</v>
      </c>
      <c r="J92" s="47"/>
      <c r="K92" s="46">
        <f t="shared" si="11"/>
        <v>0</v>
      </c>
      <c r="L92" s="47">
        <f t="shared" si="7"/>
        <v>0</v>
      </c>
      <c r="M92" s="46">
        <f t="shared" si="8"/>
        <v>0</v>
      </c>
      <c r="N92" s="47">
        <f>SUM(C92-K92)</f>
        <v>200000</v>
      </c>
    </row>
    <row r="93" spans="1:14" ht="15">
      <c r="A93" s="52" t="s">
        <v>68</v>
      </c>
      <c r="B93" s="59" t="s">
        <v>69</v>
      </c>
      <c r="C93" s="54">
        <v>3800000</v>
      </c>
      <c r="D93" s="55"/>
      <c r="E93" s="47">
        <f t="shared" si="9"/>
        <v>0</v>
      </c>
      <c r="F93" s="51">
        <f t="shared" si="9"/>
        <v>0</v>
      </c>
      <c r="G93" s="47"/>
      <c r="H93" s="95"/>
      <c r="I93" s="47">
        <f t="shared" si="10"/>
        <v>0</v>
      </c>
      <c r="J93" s="47"/>
      <c r="K93" s="46">
        <f t="shared" si="11"/>
        <v>0</v>
      </c>
      <c r="L93" s="47">
        <f t="shared" si="7"/>
        <v>0</v>
      </c>
      <c r="M93" s="46">
        <f t="shared" si="8"/>
        <v>0</v>
      </c>
      <c r="N93" s="47">
        <f>SUM(C93-K93)</f>
        <v>3800000</v>
      </c>
    </row>
    <row r="94" spans="1:14" ht="15">
      <c r="A94" s="52" t="s">
        <v>70</v>
      </c>
      <c r="B94" s="59" t="s">
        <v>71</v>
      </c>
      <c r="C94" s="54">
        <v>1500000000</v>
      </c>
      <c r="D94" s="55"/>
      <c r="E94" s="47">
        <f t="shared" si="9"/>
        <v>0</v>
      </c>
      <c r="F94" s="51">
        <f t="shared" si="9"/>
        <v>0</v>
      </c>
      <c r="G94" s="47"/>
      <c r="H94" s="94"/>
      <c r="I94" s="47">
        <f t="shared" si="10"/>
        <v>0</v>
      </c>
      <c r="J94" s="47"/>
      <c r="K94" s="46">
        <f t="shared" si="11"/>
        <v>0</v>
      </c>
      <c r="L94" s="47">
        <f>K94-J94</f>
        <v>0</v>
      </c>
      <c r="M94" s="47">
        <f t="shared" si="8"/>
        <v>0</v>
      </c>
      <c r="N94" s="47">
        <f>M94-L94</f>
        <v>0</v>
      </c>
    </row>
    <row r="95" spans="1:14" ht="15">
      <c r="A95" s="24" t="s">
        <v>72</v>
      </c>
      <c r="B95" s="96" t="s">
        <v>73</v>
      </c>
      <c r="C95" s="45">
        <f>SUM(C96:D98)</f>
        <v>2963000000</v>
      </c>
      <c r="D95" s="97"/>
      <c r="E95" s="98">
        <f>SUM(E96:E98)</f>
        <v>370732500</v>
      </c>
      <c r="F95" s="99">
        <f>SUM(F96:F98)</f>
        <v>370732500</v>
      </c>
      <c r="G95" s="100">
        <f>F95-E95</f>
        <v>0</v>
      </c>
      <c r="H95" s="98">
        <f>SUM(H96:H98)</f>
        <v>302756850</v>
      </c>
      <c r="I95" s="98">
        <f>H95</f>
        <v>302756850</v>
      </c>
      <c r="J95" s="98">
        <f>H95-I95</f>
        <v>0</v>
      </c>
      <c r="K95" s="101">
        <f>SUM(K96:K98)</f>
        <v>673489350</v>
      </c>
      <c r="L95" s="98">
        <f>F95+I95</f>
        <v>673489350</v>
      </c>
      <c r="M95" s="102">
        <f t="shared" si="8"/>
        <v>0</v>
      </c>
      <c r="N95" s="98">
        <f>SUM(C95-K95)</f>
        <v>2289510650</v>
      </c>
    </row>
    <row r="96" spans="1:14" ht="15">
      <c r="A96" s="52" t="s">
        <v>74</v>
      </c>
      <c r="B96" s="59" t="s">
        <v>104</v>
      </c>
      <c r="C96" s="54">
        <v>1103340000</v>
      </c>
      <c r="D96" s="55"/>
      <c r="E96" s="47">
        <f t="shared" ref="E96:F98" si="12">H35</f>
        <v>192994500</v>
      </c>
      <c r="F96" s="51">
        <f t="shared" si="12"/>
        <v>192994500</v>
      </c>
      <c r="G96" s="47"/>
      <c r="H96" s="103">
        <f>'[2]JAN-MAR'!$H$74</f>
        <v>54117000</v>
      </c>
      <c r="I96" s="47">
        <f>H96</f>
        <v>54117000</v>
      </c>
      <c r="J96" s="47"/>
      <c r="K96" s="51">
        <f>E96+H96</f>
        <v>247111500</v>
      </c>
      <c r="L96" s="47">
        <f>F96+I96</f>
        <v>247111500</v>
      </c>
      <c r="M96" s="51">
        <f t="shared" si="8"/>
        <v>0</v>
      </c>
      <c r="N96" s="47">
        <f>SUM(C96-K96)</f>
        <v>856228500</v>
      </c>
    </row>
    <row r="97" spans="1:14" ht="15">
      <c r="A97" s="52" t="s">
        <v>76</v>
      </c>
      <c r="B97" s="59" t="s">
        <v>77</v>
      </c>
      <c r="C97" s="54">
        <v>30000000</v>
      </c>
      <c r="D97" s="55"/>
      <c r="E97" s="47">
        <f t="shared" si="12"/>
        <v>15693000</v>
      </c>
      <c r="F97" s="51">
        <f t="shared" si="12"/>
        <v>15693000</v>
      </c>
      <c r="G97" s="47"/>
      <c r="H97" s="103">
        <f>'[2]JAN-MAR'!$H$75</f>
        <v>81405000</v>
      </c>
      <c r="I97" s="47">
        <f>H97</f>
        <v>81405000</v>
      </c>
      <c r="J97" s="47"/>
      <c r="K97" s="51">
        <f>E97+H97</f>
        <v>97098000</v>
      </c>
      <c r="L97" s="47">
        <f>F97+I97</f>
        <v>97098000</v>
      </c>
      <c r="M97" s="51">
        <f t="shared" si="8"/>
        <v>0</v>
      </c>
      <c r="N97" s="47">
        <f>SUM(C97-K97)</f>
        <v>-67098000</v>
      </c>
    </row>
    <row r="98" spans="1:14" ht="15">
      <c r="A98" s="52" t="s">
        <v>78</v>
      </c>
      <c r="B98" s="59" t="s">
        <v>79</v>
      </c>
      <c r="C98" s="54">
        <v>1829660000</v>
      </c>
      <c r="D98" s="55"/>
      <c r="E98" s="47">
        <f t="shared" si="12"/>
        <v>162045000</v>
      </c>
      <c r="F98" s="51">
        <f t="shared" si="12"/>
        <v>162045000</v>
      </c>
      <c r="G98" s="47"/>
      <c r="H98" s="103">
        <f>'[2]JAN-MAR'!$H$76</f>
        <v>167234850</v>
      </c>
      <c r="I98" s="47">
        <f>H98</f>
        <v>167234850</v>
      </c>
      <c r="J98" s="47"/>
      <c r="K98" s="51">
        <f>E98+H98</f>
        <v>329279850</v>
      </c>
      <c r="L98" s="47">
        <f>F98+I98</f>
        <v>329279850</v>
      </c>
      <c r="M98" s="51">
        <f t="shared" si="8"/>
        <v>0</v>
      </c>
      <c r="N98" s="47">
        <f>SUM(C98-K98)</f>
        <v>1500380150</v>
      </c>
    </row>
    <row r="99" spans="1:14" s="109" customFormat="1" ht="2.25" customHeight="1">
      <c r="A99" s="104"/>
      <c r="B99" s="105"/>
      <c r="C99" s="106"/>
      <c r="D99" s="106"/>
      <c r="E99" s="107"/>
      <c r="F99" s="107"/>
      <c r="G99" s="102"/>
      <c r="H99" s="99"/>
      <c r="I99" s="99"/>
      <c r="J99" s="99"/>
      <c r="K99" s="99"/>
      <c r="L99" s="99"/>
      <c r="M99" s="102"/>
      <c r="N99" s="108"/>
    </row>
    <row r="100" spans="1:14" s="109" customFormat="1" ht="15">
      <c r="A100" s="24" t="s">
        <v>80</v>
      </c>
      <c r="B100" s="62" t="s">
        <v>81</v>
      </c>
      <c r="C100" s="68" t="s">
        <v>53</v>
      </c>
      <c r="D100" s="69"/>
      <c r="E100" s="49">
        <f>SUM(E101:E103)</f>
        <v>2985000</v>
      </c>
      <c r="F100" s="81">
        <f>SUM(F101:F103)</f>
        <v>2985000</v>
      </c>
      <c r="G100" s="47">
        <f>F100-E100</f>
        <v>0</v>
      </c>
      <c r="H100" s="81"/>
      <c r="I100" s="49"/>
      <c r="J100" s="47"/>
      <c r="K100" s="81">
        <f>SUM(K101:K102)</f>
        <v>2985000</v>
      </c>
      <c r="L100" s="49">
        <f>SUM(L101:L102)</f>
        <v>2985000</v>
      </c>
      <c r="M100" s="51">
        <f t="shared" si="8"/>
        <v>0</v>
      </c>
      <c r="N100" s="70" t="s">
        <v>53</v>
      </c>
    </row>
    <row r="101" spans="1:14" ht="15">
      <c r="A101" s="52" t="s">
        <v>82</v>
      </c>
      <c r="B101" s="59" t="s">
        <v>83</v>
      </c>
      <c r="C101" s="54"/>
      <c r="D101" s="55"/>
      <c r="E101" s="47">
        <f t="shared" ref="E101:F103" si="13">H40</f>
        <v>2310000</v>
      </c>
      <c r="F101" s="51">
        <f t="shared" si="13"/>
        <v>2310000</v>
      </c>
      <c r="G101" s="47"/>
      <c r="H101" s="110"/>
      <c r="I101" s="47"/>
      <c r="J101" s="47"/>
      <c r="K101" s="51">
        <f>E101+H101</f>
        <v>2310000</v>
      </c>
      <c r="L101" s="47">
        <f>SUM(F101+I101)</f>
        <v>2310000</v>
      </c>
      <c r="M101" s="51">
        <f t="shared" si="8"/>
        <v>0</v>
      </c>
      <c r="N101" s="47"/>
    </row>
    <row r="102" spans="1:14" ht="15">
      <c r="A102" s="52" t="s">
        <v>84</v>
      </c>
      <c r="B102" s="59" t="s">
        <v>85</v>
      </c>
      <c r="C102" s="54"/>
      <c r="D102" s="55"/>
      <c r="E102" s="47">
        <f t="shared" si="13"/>
        <v>675000</v>
      </c>
      <c r="F102" s="51">
        <f t="shared" si="13"/>
        <v>675000</v>
      </c>
      <c r="G102" s="47"/>
      <c r="H102" s="110"/>
      <c r="I102" s="47"/>
      <c r="J102" s="47"/>
      <c r="K102" s="51">
        <f>E102+H102</f>
        <v>675000</v>
      </c>
      <c r="L102" s="47">
        <f>SUM(F102+I102)</f>
        <v>675000</v>
      </c>
      <c r="M102" s="51">
        <f t="shared" si="8"/>
        <v>0</v>
      </c>
      <c r="N102" s="47"/>
    </row>
    <row r="103" spans="1:14" ht="15">
      <c r="A103" s="52" t="s">
        <v>86</v>
      </c>
      <c r="B103" s="111" t="s">
        <v>87</v>
      </c>
      <c r="C103" s="112"/>
      <c r="D103" s="113"/>
      <c r="E103" s="114">
        <f t="shared" si="13"/>
        <v>0</v>
      </c>
      <c r="F103" s="115">
        <f t="shared" si="13"/>
        <v>0</v>
      </c>
      <c r="G103" s="114"/>
      <c r="H103" s="116"/>
      <c r="I103" s="114"/>
      <c r="J103" s="114"/>
      <c r="K103" s="115">
        <f>G103+E103</f>
        <v>0</v>
      </c>
      <c r="L103" s="114">
        <f>F103+I103</f>
        <v>0</v>
      </c>
      <c r="M103" s="115">
        <f>L103-K103</f>
        <v>0</v>
      </c>
      <c r="N103" s="114"/>
    </row>
    <row r="104" spans="1:14" ht="15">
      <c r="A104" s="52"/>
      <c r="B104" s="71" t="s">
        <v>88</v>
      </c>
      <c r="C104" s="72"/>
      <c r="D104" s="73"/>
      <c r="E104" s="117">
        <f>E77+E95+E100</f>
        <v>719212300</v>
      </c>
      <c r="F104" s="117">
        <f>F77+F95+F100</f>
        <v>719212300</v>
      </c>
      <c r="G104" s="75"/>
      <c r="H104" s="117">
        <f>H77+H95+H100</f>
        <v>1051938050</v>
      </c>
      <c r="I104" s="117">
        <f>I77+I95+I100</f>
        <v>1051938050</v>
      </c>
      <c r="J104" s="98">
        <f>H104-I104</f>
        <v>0</v>
      </c>
      <c r="K104" s="76">
        <f>E104+H104</f>
        <v>1771150350</v>
      </c>
      <c r="L104" s="76">
        <f>K104</f>
        <v>1771150350</v>
      </c>
      <c r="M104" s="77"/>
      <c r="N104" s="78"/>
    </row>
    <row r="105" spans="1:14" ht="15">
      <c r="A105" s="24" t="s">
        <v>89</v>
      </c>
      <c r="B105" s="96" t="s">
        <v>90</v>
      </c>
      <c r="C105" s="45">
        <f>-C106</f>
        <v>0</v>
      </c>
      <c r="D105" s="97"/>
      <c r="E105" s="98">
        <f>E106+E108</f>
        <v>13112180</v>
      </c>
      <c r="F105" s="99">
        <f>F106+F108</f>
        <v>13112180</v>
      </c>
      <c r="G105" s="100">
        <f>F105-E105</f>
        <v>0</v>
      </c>
      <c r="H105" s="98">
        <f>SUM(H106:H109)</f>
        <v>3176040</v>
      </c>
      <c r="I105" s="99">
        <f>H105</f>
        <v>3176040</v>
      </c>
      <c r="J105" s="98"/>
      <c r="K105" s="98">
        <f>SUM(K106:K109)</f>
        <v>16288220</v>
      </c>
      <c r="L105" s="98">
        <f>SUM(L106:L109)</f>
        <v>16288220</v>
      </c>
      <c r="M105" s="99">
        <f>L105-K105</f>
        <v>0</v>
      </c>
      <c r="N105" s="118" t="s">
        <v>53</v>
      </c>
    </row>
    <row r="106" spans="1:14" ht="15">
      <c r="A106" s="52" t="s">
        <v>91</v>
      </c>
      <c r="B106" s="59" t="s">
        <v>92</v>
      </c>
      <c r="C106" s="54"/>
      <c r="D106" s="55"/>
      <c r="E106" s="51">
        <f>'[1]Jan-Feb 17'!$O$40</f>
        <v>11550000</v>
      </c>
      <c r="F106" s="58">
        <f>E106</f>
        <v>11550000</v>
      </c>
      <c r="G106" s="47"/>
      <c r="H106" s="119">
        <f>'[2]JAN-MAR'!$H$83</f>
        <v>150000</v>
      </c>
      <c r="I106" s="120">
        <f>H106</f>
        <v>150000</v>
      </c>
      <c r="J106" s="47"/>
      <c r="K106" s="51">
        <f>E106+H106</f>
        <v>11700000</v>
      </c>
      <c r="L106" s="47">
        <f>F106+I106</f>
        <v>11700000</v>
      </c>
      <c r="M106" s="51">
        <f>L106-K106</f>
        <v>0</v>
      </c>
      <c r="N106" s="47"/>
    </row>
    <row r="107" spans="1:14" ht="3" customHeight="1">
      <c r="A107" s="52"/>
      <c r="B107" s="59"/>
      <c r="C107" s="66"/>
      <c r="D107" s="67"/>
      <c r="E107" s="51"/>
      <c r="F107" s="58"/>
      <c r="G107" s="47"/>
      <c r="H107" s="119"/>
      <c r="I107" s="120"/>
      <c r="J107" s="47"/>
      <c r="K107" s="51"/>
      <c r="L107" s="47"/>
      <c r="M107" s="51"/>
      <c r="N107" s="47"/>
    </row>
    <row r="108" spans="1:14" ht="15">
      <c r="A108" s="52" t="s">
        <v>93</v>
      </c>
      <c r="B108" s="59" t="s">
        <v>94</v>
      </c>
      <c r="C108" s="66"/>
      <c r="D108" s="67"/>
      <c r="E108" s="47">
        <f>K48</f>
        <v>1562180</v>
      </c>
      <c r="F108" s="51">
        <f>E108</f>
        <v>1562180</v>
      </c>
      <c r="G108" s="47"/>
      <c r="H108" s="103">
        <f>'[2]JAN-MAR'!$H$84</f>
        <v>3026040</v>
      </c>
      <c r="I108" s="47">
        <f>H108</f>
        <v>3026040</v>
      </c>
      <c r="J108" s="47"/>
      <c r="K108" s="47">
        <f>E108+H108</f>
        <v>4588220</v>
      </c>
      <c r="L108" s="47">
        <f>F108+I108</f>
        <v>4588220</v>
      </c>
      <c r="M108" s="51">
        <f>L108-K108</f>
        <v>0</v>
      </c>
      <c r="N108" s="47"/>
    </row>
    <row r="109" spans="1:14" ht="4.5" customHeight="1">
      <c r="A109" s="52"/>
      <c r="B109" s="111"/>
      <c r="C109" s="112"/>
      <c r="D109" s="113"/>
      <c r="E109" s="115"/>
      <c r="F109" s="121"/>
      <c r="G109" s="114"/>
      <c r="H109" s="114"/>
      <c r="I109" s="122"/>
      <c r="J109" s="114"/>
      <c r="K109" s="115"/>
      <c r="L109" s="114"/>
      <c r="M109" s="122"/>
      <c r="N109" s="114"/>
    </row>
    <row r="110" spans="1:14" ht="15">
      <c r="A110" s="123"/>
      <c r="B110" s="83" t="s">
        <v>95</v>
      </c>
      <c r="C110" s="84">
        <f>C77+C95+C105</f>
        <v>10000000000</v>
      </c>
      <c r="D110" s="85"/>
      <c r="E110" s="76">
        <f>E104+E105</f>
        <v>732324480</v>
      </c>
      <c r="F110" s="76">
        <f>F104+F105</f>
        <v>732324480</v>
      </c>
      <c r="G110" s="124"/>
      <c r="H110" s="76">
        <f>H104+H105</f>
        <v>1055114090</v>
      </c>
      <c r="I110" s="76">
        <f>I104+I105</f>
        <v>1055114090</v>
      </c>
      <c r="J110" s="76"/>
      <c r="K110" s="76">
        <f>K104+K105</f>
        <v>1787438570</v>
      </c>
      <c r="L110" s="76">
        <f>L104+L105</f>
        <v>1787438570</v>
      </c>
      <c r="M110" s="124"/>
      <c r="N110" s="76">
        <f>C110-K110</f>
        <v>8212561430</v>
      </c>
    </row>
    <row r="111" spans="1:14" ht="13.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87" t="s">
        <v>105</v>
      </c>
      <c r="L111" s="87"/>
      <c r="M111" s="87"/>
      <c r="N111" s="87"/>
    </row>
    <row r="112" spans="1:14" ht="10.5" customHeight="1">
      <c r="A112" s="87" t="s">
        <v>96</v>
      </c>
      <c r="B112" s="87"/>
      <c r="C112" s="88"/>
      <c r="D112" s="48"/>
      <c r="E112" s="48"/>
      <c r="F112" s="48"/>
      <c r="G112" s="48"/>
      <c r="H112" s="48"/>
      <c r="I112" s="48"/>
      <c r="J112" s="48"/>
      <c r="K112" s="88"/>
      <c r="L112" s="88"/>
      <c r="M112" s="88"/>
      <c r="N112" s="88"/>
    </row>
    <row r="113" spans="1:14" ht="15">
      <c r="A113" s="87" t="s">
        <v>98</v>
      </c>
      <c r="B113" s="87"/>
      <c r="C113" s="88"/>
      <c r="D113" s="48"/>
      <c r="E113" s="48"/>
      <c r="F113" s="48"/>
      <c r="G113" s="48"/>
      <c r="H113" s="48"/>
      <c r="I113" s="48"/>
      <c r="J113" s="48"/>
      <c r="K113" s="87" t="s">
        <v>8</v>
      </c>
      <c r="L113" s="87"/>
      <c r="M113" s="87"/>
      <c r="N113" s="87"/>
    </row>
    <row r="114" spans="1:14" ht="15">
      <c r="A114" s="87" t="s">
        <v>0</v>
      </c>
      <c r="B114" s="8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</row>
    <row r="115" spans="1:14" ht="15">
      <c r="A115" s="87" t="s">
        <v>99</v>
      </c>
      <c r="B115" s="8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</row>
    <row r="116" spans="1:14" ht="13.5" customHeight="1">
      <c r="A116" s="88"/>
      <c r="B116" s="8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</row>
    <row r="117" spans="1:14" ht="10.5" customHeight="1">
      <c r="A117" s="48"/>
      <c r="B117" s="48"/>
      <c r="C117" s="48"/>
      <c r="D117" s="48"/>
      <c r="E117" s="48"/>
      <c r="F117" s="48"/>
      <c r="G117" s="48"/>
      <c r="H117" s="46"/>
      <c r="I117" s="48"/>
      <c r="J117" s="48"/>
      <c r="K117" s="48"/>
      <c r="L117" s="48"/>
      <c r="M117" s="48"/>
      <c r="N117" s="48"/>
    </row>
    <row r="118" spans="1:14" ht="15">
      <c r="A118" s="87" t="s">
        <v>100</v>
      </c>
      <c r="B118" s="87"/>
      <c r="C118" s="88"/>
      <c r="D118" s="48"/>
      <c r="E118" s="48"/>
      <c r="F118" s="48"/>
      <c r="G118" s="48"/>
      <c r="H118" s="46"/>
      <c r="I118" s="48"/>
      <c r="J118" s="48"/>
      <c r="K118" s="87" t="s">
        <v>9</v>
      </c>
      <c r="L118" s="87"/>
      <c r="M118" s="87"/>
      <c r="N118" s="87"/>
    </row>
    <row r="119" spans="1:14" ht="15">
      <c r="A119" s="87" t="s">
        <v>101</v>
      </c>
      <c r="B119" s="87"/>
      <c r="C119" s="88"/>
      <c r="D119" s="48"/>
      <c r="E119" s="48"/>
      <c r="F119" s="48"/>
      <c r="G119" s="48"/>
      <c r="H119" s="48"/>
      <c r="I119" s="48"/>
      <c r="J119" s="48"/>
      <c r="K119" s="87" t="s">
        <v>102</v>
      </c>
      <c r="L119" s="87"/>
      <c r="M119" s="87"/>
      <c r="N119" s="87"/>
    </row>
    <row r="120" spans="1:14">
      <c r="A120" s="89" t="s">
        <v>103</v>
      </c>
      <c r="B120" s="89"/>
    </row>
    <row r="121" spans="1:14" ht="4.5" customHeight="1">
      <c r="A121" s="125"/>
      <c r="B121" s="125"/>
    </row>
    <row r="122" spans="1:14" ht="14.25">
      <c r="A122" s="1" t="s"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4.25">
      <c r="A123" s="1" t="s">
        <v>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4.25">
      <c r="A124" s="1" t="s">
        <v>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3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4.25">
      <c r="A126" s="3" t="s">
        <v>3</v>
      </c>
      <c r="B126" s="3"/>
      <c r="C126" s="4"/>
      <c r="D126" s="4" t="s">
        <v>4</v>
      </c>
      <c r="E126" s="5" t="s">
        <v>5</v>
      </c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4.25">
      <c r="A127" s="3" t="s">
        <v>6</v>
      </c>
      <c r="B127" s="3"/>
      <c r="C127" s="4"/>
      <c r="D127" s="4" t="s">
        <v>4</v>
      </c>
      <c r="E127" s="3" t="s">
        <v>7</v>
      </c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4.25">
      <c r="A128" s="3" t="s">
        <v>8</v>
      </c>
      <c r="B128" s="3"/>
      <c r="C128" s="4"/>
      <c r="D128" s="4" t="s">
        <v>4</v>
      </c>
      <c r="E128" s="3" t="s">
        <v>9</v>
      </c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2.25" customHeight="1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14.25">
      <c r="A130" s="7"/>
      <c r="B130" s="7"/>
      <c r="C130" s="8"/>
      <c r="D130" s="9"/>
      <c r="E130" s="10" t="s">
        <v>10</v>
      </c>
      <c r="F130" s="10"/>
      <c r="G130" s="10"/>
      <c r="H130" s="11" t="s">
        <v>11</v>
      </c>
      <c r="I130" s="10"/>
      <c r="J130" s="12"/>
      <c r="K130" s="13" t="s">
        <v>12</v>
      </c>
      <c r="L130" s="14"/>
      <c r="M130" s="14"/>
      <c r="N130" s="15"/>
    </row>
    <row r="131" spans="1:14" ht="14.25">
      <c r="A131" s="16"/>
      <c r="B131" s="17"/>
      <c r="C131" s="18" t="s">
        <v>13</v>
      </c>
      <c r="D131" s="19"/>
      <c r="E131" s="3"/>
      <c r="F131" s="20"/>
      <c r="G131" s="3"/>
      <c r="H131" s="20"/>
      <c r="I131" s="3"/>
      <c r="J131" s="20"/>
      <c r="K131" s="90"/>
      <c r="L131" s="22"/>
      <c r="M131" s="90"/>
      <c r="N131" s="22"/>
    </row>
    <row r="132" spans="1:14" ht="14.25">
      <c r="A132" s="24" t="s">
        <v>14</v>
      </c>
      <c r="B132" s="25" t="s">
        <v>15</v>
      </c>
      <c r="C132" s="18" t="s">
        <v>16</v>
      </c>
      <c r="D132" s="19"/>
      <c r="E132" s="2" t="s">
        <v>17</v>
      </c>
      <c r="F132" s="24" t="s">
        <v>18</v>
      </c>
      <c r="G132" s="24" t="s">
        <v>19</v>
      </c>
      <c r="H132" s="91" t="s">
        <v>17</v>
      </c>
      <c r="I132" s="2" t="s">
        <v>18</v>
      </c>
      <c r="J132" s="24" t="s">
        <v>19</v>
      </c>
      <c r="K132" s="92" t="s">
        <v>20</v>
      </c>
      <c r="L132" s="27" t="s">
        <v>20</v>
      </c>
      <c r="M132" s="92" t="s">
        <v>21</v>
      </c>
      <c r="N132" s="27" t="s">
        <v>22</v>
      </c>
    </row>
    <row r="133" spans="1:14" ht="14.25">
      <c r="A133" s="16"/>
      <c r="B133" s="3"/>
      <c r="C133" s="29"/>
      <c r="D133" s="30"/>
      <c r="E133" s="2"/>
      <c r="F133" s="24"/>
      <c r="G133" s="24"/>
      <c r="H133" s="91"/>
      <c r="I133" s="2"/>
      <c r="J133" s="24"/>
      <c r="K133" s="92" t="s">
        <v>23</v>
      </c>
      <c r="L133" s="27" t="s">
        <v>24</v>
      </c>
      <c r="M133" s="92" t="s">
        <v>25</v>
      </c>
      <c r="N133" s="27" t="s">
        <v>26</v>
      </c>
    </row>
    <row r="134" spans="1:14" ht="14.25">
      <c r="A134" s="16"/>
      <c r="B134" s="3"/>
      <c r="C134" s="31"/>
      <c r="D134" s="30"/>
      <c r="E134" s="2"/>
      <c r="F134" s="24"/>
      <c r="G134" s="24"/>
      <c r="H134" s="91"/>
      <c r="I134" s="2"/>
      <c r="J134" s="24"/>
      <c r="K134" s="92"/>
      <c r="L134" s="27" t="s">
        <v>27</v>
      </c>
      <c r="M134" s="92" t="s">
        <v>27</v>
      </c>
      <c r="N134" s="27" t="s">
        <v>28</v>
      </c>
    </row>
    <row r="135" spans="1:14" ht="14.25">
      <c r="A135" s="32"/>
      <c r="B135" s="33"/>
      <c r="C135" s="34"/>
      <c r="D135" s="35"/>
      <c r="E135" s="36"/>
      <c r="F135" s="37"/>
      <c r="G135" s="37"/>
      <c r="H135" s="93"/>
      <c r="I135" s="36"/>
      <c r="J135" s="37"/>
      <c r="K135" s="40"/>
      <c r="L135" s="39"/>
      <c r="M135" s="40"/>
      <c r="N135" s="39" t="s">
        <v>16</v>
      </c>
    </row>
    <row r="136" spans="1:14" ht="14.25">
      <c r="A136" s="41">
        <v>1</v>
      </c>
      <c r="B136" s="42">
        <v>2</v>
      </c>
      <c r="C136" s="43">
        <v>3</v>
      </c>
      <c r="D136" s="44"/>
      <c r="E136" s="42">
        <v>4</v>
      </c>
      <c r="F136" s="41">
        <v>5</v>
      </c>
      <c r="G136" s="41" t="s">
        <v>29</v>
      </c>
      <c r="H136" s="44">
        <v>7</v>
      </c>
      <c r="I136" s="42">
        <v>8</v>
      </c>
      <c r="J136" s="41" t="s">
        <v>30</v>
      </c>
      <c r="K136" s="42" t="s">
        <v>31</v>
      </c>
      <c r="L136" s="41" t="s">
        <v>32</v>
      </c>
      <c r="M136" s="42" t="s">
        <v>33</v>
      </c>
      <c r="N136" s="41" t="s">
        <v>34</v>
      </c>
    </row>
    <row r="137" spans="1:14" ht="15">
      <c r="A137" s="16" t="s">
        <v>35</v>
      </c>
      <c r="B137" s="3" t="s">
        <v>36</v>
      </c>
      <c r="C137" s="45">
        <f>SUM(C138:D154)</f>
        <v>7037000000</v>
      </c>
      <c r="D137" s="9"/>
      <c r="E137" s="49">
        <f>SUM(E138:E154)</f>
        <v>1094676000</v>
      </c>
      <c r="F137" s="49">
        <f>SUM(F138:F154)</f>
        <v>1094676000</v>
      </c>
      <c r="G137" s="47">
        <f>F137-E137</f>
        <v>0</v>
      </c>
      <c r="H137" s="49">
        <f>SUM(H138:H154)</f>
        <v>877281100</v>
      </c>
      <c r="I137" s="49">
        <f>H137</f>
        <v>877281100</v>
      </c>
      <c r="J137" s="49">
        <f>H137-I137</f>
        <v>0</v>
      </c>
      <c r="K137" s="65">
        <f>SUM(K138:K154)</f>
        <v>1971957100</v>
      </c>
      <c r="L137" s="49">
        <f>F137+I137</f>
        <v>1971957100</v>
      </c>
      <c r="M137" s="46">
        <f>L137-K137</f>
        <v>0</v>
      </c>
      <c r="N137" s="49">
        <f t="shared" ref="N137:N148" si="14">SUM(C137-K137)</f>
        <v>5065042900</v>
      </c>
    </row>
    <row r="138" spans="1:14" ht="15">
      <c r="A138" s="52" t="s">
        <v>37</v>
      </c>
      <c r="B138" s="53" t="s">
        <v>38</v>
      </c>
      <c r="C138" s="54">
        <v>25000000</v>
      </c>
      <c r="D138" s="55"/>
      <c r="E138" s="46">
        <f>K78</f>
        <v>3671500</v>
      </c>
      <c r="F138" s="58">
        <f>E138</f>
        <v>3671500</v>
      </c>
      <c r="G138" s="47"/>
      <c r="H138" s="94"/>
      <c r="I138" s="47">
        <f>H138</f>
        <v>0</v>
      </c>
      <c r="J138" s="47"/>
      <c r="K138" s="46">
        <f>E138+H138</f>
        <v>3671500</v>
      </c>
      <c r="L138" s="47">
        <f t="shared" ref="L138:L153" si="15">F138+I138</f>
        <v>3671500</v>
      </c>
      <c r="M138" s="46">
        <f t="shared" ref="M138:M165" si="16">L138-K138</f>
        <v>0</v>
      </c>
      <c r="N138" s="47">
        <f t="shared" si="14"/>
        <v>21328500</v>
      </c>
    </row>
    <row r="139" spans="1:14" ht="15">
      <c r="A139" s="52" t="s">
        <v>39</v>
      </c>
      <c r="B139" s="59" t="s">
        <v>40</v>
      </c>
      <c r="C139" s="54">
        <v>1550000000</v>
      </c>
      <c r="D139" s="55"/>
      <c r="E139" s="46">
        <f>K79</f>
        <v>208778300</v>
      </c>
      <c r="F139" s="58">
        <f t="shared" ref="F139:F154" si="17">E139</f>
        <v>208778300</v>
      </c>
      <c r="G139" s="47"/>
      <c r="H139" s="94">
        <f>'[2]JAN-MAR'!$H$105</f>
        <v>419944300</v>
      </c>
      <c r="I139" s="47">
        <f t="shared" ref="I139:I154" si="18">H139</f>
        <v>419944300</v>
      </c>
      <c r="J139" s="47"/>
      <c r="K139" s="46">
        <f t="shared" ref="K139:K154" si="19">E139+H139</f>
        <v>628722600</v>
      </c>
      <c r="L139" s="47">
        <f t="shared" si="15"/>
        <v>628722600</v>
      </c>
      <c r="M139" s="46">
        <f t="shared" si="16"/>
        <v>0</v>
      </c>
      <c r="N139" s="47">
        <f t="shared" si="14"/>
        <v>921277400</v>
      </c>
    </row>
    <row r="140" spans="1:14" ht="15">
      <c r="A140" s="52" t="s">
        <v>41</v>
      </c>
      <c r="B140" s="59" t="s">
        <v>42</v>
      </c>
      <c r="C140" s="54">
        <v>750000000</v>
      </c>
      <c r="D140" s="55"/>
      <c r="E140" s="46">
        <f t="shared" ref="E140:E154" si="20">K80</f>
        <v>38153500</v>
      </c>
      <c r="F140" s="58">
        <f t="shared" si="17"/>
        <v>38153500</v>
      </c>
      <c r="G140" s="47"/>
      <c r="H140" s="94">
        <f>'[2]JAN-MAR'!$H$106</f>
        <v>89992500</v>
      </c>
      <c r="I140" s="47">
        <f t="shared" si="18"/>
        <v>89992500</v>
      </c>
      <c r="J140" s="47"/>
      <c r="K140" s="46">
        <f t="shared" si="19"/>
        <v>128146000</v>
      </c>
      <c r="L140" s="47">
        <f t="shared" si="15"/>
        <v>128146000</v>
      </c>
      <c r="M140" s="46">
        <f t="shared" si="16"/>
        <v>0</v>
      </c>
      <c r="N140" s="47">
        <f t="shared" si="14"/>
        <v>621854000</v>
      </c>
    </row>
    <row r="141" spans="1:14" ht="15">
      <c r="A141" s="52" t="s">
        <v>43</v>
      </c>
      <c r="B141" s="59" t="s">
        <v>44</v>
      </c>
      <c r="C141" s="54">
        <v>250000000</v>
      </c>
      <c r="D141" s="55"/>
      <c r="E141" s="46">
        <f t="shared" si="20"/>
        <v>20089300</v>
      </c>
      <c r="F141" s="58">
        <f t="shared" si="17"/>
        <v>20089300</v>
      </c>
      <c r="G141" s="47"/>
      <c r="H141" s="94">
        <f>'[2]JAN-MAR'!$H$107</f>
        <v>19941300</v>
      </c>
      <c r="I141" s="47">
        <f t="shared" si="18"/>
        <v>19941300</v>
      </c>
      <c r="J141" s="47"/>
      <c r="K141" s="46">
        <f t="shared" si="19"/>
        <v>40030600</v>
      </c>
      <c r="L141" s="47">
        <f t="shared" si="15"/>
        <v>40030600</v>
      </c>
      <c r="M141" s="46">
        <f t="shared" si="16"/>
        <v>0</v>
      </c>
      <c r="N141" s="47">
        <f t="shared" si="14"/>
        <v>209969400</v>
      </c>
    </row>
    <row r="142" spans="1:14" ht="13.5" customHeight="1">
      <c r="A142" s="52" t="s">
        <v>45</v>
      </c>
      <c r="B142" s="59" t="s">
        <v>46</v>
      </c>
      <c r="C142" s="54">
        <v>5000000</v>
      </c>
      <c r="D142" s="55"/>
      <c r="E142" s="46">
        <f t="shared" si="20"/>
        <v>0</v>
      </c>
      <c r="F142" s="58">
        <f t="shared" si="17"/>
        <v>0</v>
      </c>
      <c r="G142" s="47"/>
      <c r="H142" s="94"/>
      <c r="I142" s="47">
        <f t="shared" si="18"/>
        <v>0</v>
      </c>
      <c r="J142" s="47"/>
      <c r="K142" s="46">
        <f t="shared" si="19"/>
        <v>0</v>
      </c>
      <c r="L142" s="47">
        <f t="shared" si="15"/>
        <v>0</v>
      </c>
      <c r="M142" s="46">
        <f t="shared" si="16"/>
        <v>0</v>
      </c>
      <c r="N142" s="47">
        <f t="shared" si="14"/>
        <v>5000000</v>
      </c>
    </row>
    <row r="143" spans="1:14" ht="15">
      <c r="A143" s="52" t="s">
        <v>47</v>
      </c>
      <c r="B143" s="59" t="s">
        <v>48</v>
      </c>
      <c r="C143" s="54">
        <v>50000000</v>
      </c>
      <c r="D143" s="55"/>
      <c r="E143" s="46">
        <f t="shared" si="20"/>
        <v>9683400</v>
      </c>
      <c r="F143" s="58">
        <f t="shared" si="17"/>
        <v>9683400</v>
      </c>
      <c r="G143" s="47"/>
      <c r="H143" s="94"/>
      <c r="I143" s="47">
        <f t="shared" si="18"/>
        <v>0</v>
      </c>
      <c r="J143" s="47"/>
      <c r="K143" s="46">
        <f t="shared" si="19"/>
        <v>9683400</v>
      </c>
      <c r="L143" s="47">
        <f t="shared" si="15"/>
        <v>9683400</v>
      </c>
      <c r="M143" s="46">
        <f t="shared" si="16"/>
        <v>0</v>
      </c>
      <c r="N143" s="47">
        <f t="shared" si="14"/>
        <v>40316600</v>
      </c>
    </row>
    <row r="144" spans="1:14" ht="15">
      <c r="A144" s="52" t="s">
        <v>49</v>
      </c>
      <c r="B144" s="59" t="s">
        <v>50</v>
      </c>
      <c r="C144" s="54">
        <v>1137000000</v>
      </c>
      <c r="D144" s="55"/>
      <c r="E144" s="46">
        <f t="shared" si="20"/>
        <v>200322900</v>
      </c>
      <c r="F144" s="58">
        <f t="shared" si="17"/>
        <v>200322900</v>
      </c>
      <c r="G144" s="47"/>
      <c r="H144" s="95">
        <f>'[2]JAN-MAR'!$H$110</f>
        <v>170256900</v>
      </c>
      <c r="I144" s="47">
        <f t="shared" si="18"/>
        <v>170256900</v>
      </c>
      <c r="J144" s="47"/>
      <c r="K144" s="46">
        <f t="shared" si="19"/>
        <v>370579800</v>
      </c>
      <c r="L144" s="47">
        <f t="shared" si="15"/>
        <v>370579800</v>
      </c>
      <c r="M144" s="46">
        <f t="shared" si="16"/>
        <v>0</v>
      </c>
      <c r="N144" s="47">
        <f t="shared" si="14"/>
        <v>766420200</v>
      </c>
    </row>
    <row r="145" spans="1:14" ht="15">
      <c r="A145" s="52" t="s">
        <v>51</v>
      </c>
      <c r="B145" s="59" t="s">
        <v>52</v>
      </c>
      <c r="C145" s="54">
        <v>1100000000</v>
      </c>
      <c r="D145" s="55"/>
      <c r="E145" s="46">
        <f t="shared" si="20"/>
        <v>547053400</v>
      </c>
      <c r="F145" s="58">
        <f t="shared" si="17"/>
        <v>547053400</v>
      </c>
      <c r="G145" s="47"/>
      <c r="H145" s="95">
        <f>'[2]JAN-MAR'!$H$111</f>
        <v>49788100</v>
      </c>
      <c r="I145" s="47">
        <f t="shared" si="18"/>
        <v>49788100</v>
      </c>
      <c r="J145" s="61"/>
      <c r="K145" s="46">
        <f t="shared" si="19"/>
        <v>596841500</v>
      </c>
      <c r="L145" s="47">
        <f t="shared" si="15"/>
        <v>596841500</v>
      </c>
      <c r="M145" s="46">
        <f t="shared" si="16"/>
        <v>0</v>
      </c>
      <c r="N145" s="47">
        <f t="shared" si="14"/>
        <v>503158500</v>
      </c>
    </row>
    <row r="146" spans="1:14" ht="15">
      <c r="A146" s="52" t="s">
        <v>54</v>
      </c>
      <c r="B146" s="53" t="s">
        <v>55</v>
      </c>
      <c r="C146" s="54">
        <v>25000000</v>
      </c>
      <c r="D146" s="55"/>
      <c r="E146" s="46">
        <f t="shared" si="20"/>
        <v>0</v>
      </c>
      <c r="F146" s="58">
        <f t="shared" si="17"/>
        <v>0</v>
      </c>
      <c r="G146" s="47"/>
      <c r="H146" s="95">
        <f>'[2]JAN-MAR'!$H$112</f>
        <v>8781700</v>
      </c>
      <c r="I146" s="47">
        <f t="shared" si="18"/>
        <v>8781700</v>
      </c>
      <c r="J146" s="47"/>
      <c r="K146" s="46">
        <f t="shared" si="19"/>
        <v>8781700</v>
      </c>
      <c r="L146" s="47">
        <f t="shared" si="15"/>
        <v>8781700</v>
      </c>
      <c r="M146" s="46">
        <f t="shared" si="16"/>
        <v>0</v>
      </c>
      <c r="N146" s="47">
        <f t="shared" si="14"/>
        <v>16218300</v>
      </c>
    </row>
    <row r="147" spans="1:14" ht="15">
      <c r="A147" s="52" t="s">
        <v>56</v>
      </c>
      <c r="B147" s="59" t="s">
        <v>57</v>
      </c>
      <c r="C147" s="54">
        <v>25000000</v>
      </c>
      <c r="D147" s="55"/>
      <c r="E147" s="46">
        <f t="shared" si="20"/>
        <v>30142900</v>
      </c>
      <c r="F147" s="58">
        <f t="shared" si="17"/>
        <v>30142900</v>
      </c>
      <c r="G147" s="47"/>
      <c r="H147" s="95">
        <f>'[2]JAN-MAR'!$H$113</f>
        <v>80358300</v>
      </c>
      <c r="I147" s="47">
        <f t="shared" si="18"/>
        <v>80358300</v>
      </c>
      <c r="J147" s="47"/>
      <c r="K147" s="46">
        <f t="shared" si="19"/>
        <v>110501200</v>
      </c>
      <c r="L147" s="47">
        <f t="shared" si="15"/>
        <v>110501200</v>
      </c>
      <c r="M147" s="46">
        <f t="shared" si="16"/>
        <v>0</v>
      </c>
      <c r="N147" s="47">
        <f t="shared" si="14"/>
        <v>-85501200</v>
      </c>
    </row>
    <row r="148" spans="1:14" ht="15">
      <c r="A148" s="52" t="s">
        <v>58</v>
      </c>
      <c r="B148" s="59" t="s">
        <v>59</v>
      </c>
      <c r="C148" s="54">
        <v>600000000</v>
      </c>
      <c r="D148" s="55"/>
      <c r="E148" s="46">
        <f t="shared" si="20"/>
        <v>33572200</v>
      </c>
      <c r="F148" s="58">
        <f t="shared" si="17"/>
        <v>33572200</v>
      </c>
      <c r="G148" s="47"/>
      <c r="H148" s="95">
        <f>'[2]JAN-MAR'!$H$114</f>
        <v>38218000</v>
      </c>
      <c r="I148" s="47">
        <f t="shared" si="18"/>
        <v>38218000</v>
      </c>
      <c r="J148" s="47"/>
      <c r="K148" s="46">
        <f t="shared" si="19"/>
        <v>71790200</v>
      </c>
      <c r="L148" s="47">
        <f t="shared" si="15"/>
        <v>71790200</v>
      </c>
      <c r="M148" s="46">
        <f t="shared" si="16"/>
        <v>0</v>
      </c>
      <c r="N148" s="47">
        <f t="shared" si="14"/>
        <v>528209800</v>
      </c>
    </row>
    <row r="149" spans="1:14" ht="13.5" customHeight="1">
      <c r="A149" s="52" t="s">
        <v>60</v>
      </c>
      <c r="B149" s="59" t="s">
        <v>61</v>
      </c>
      <c r="C149" s="54">
        <v>0</v>
      </c>
      <c r="D149" s="55"/>
      <c r="E149" s="46">
        <f t="shared" si="20"/>
        <v>0</v>
      </c>
      <c r="F149" s="58">
        <f t="shared" si="17"/>
        <v>0</v>
      </c>
      <c r="G149" s="47"/>
      <c r="H149" s="95"/>
      <c r="I149" s="47">
        <f t="shared" si="18"/>
        <v>0</v>
      </c>
      <c r="J149" s="47"/>
      <c r="K149" s="46">
        <f t="shared" si="19"/>
        <v>0</v>
      </c>
      <c r="L149" s="47">
        <f t="shared" si="15"/>
        <v>0</v>
      </c>
      <c r="M149" s="46">
        <f t="shared" si="16"/>
        <v>0</v>
      </c>
      <c r="N149" s="47">
        <f>C149-K149</f>
        <v>0</v>
      </c>
    </row>
    <row r="150" spans="1:14" ht="15">
      <c r="A150" s="52" t="s">
        <v>62</v>
      </c>
      <c r="B150" s="59" t="s">
        <v>63</v>
      </c>
      <c r="C150" s="54">
        <v>1000000</v>
      </c>
      <c r="D150" s="55"/>
      <c r="E150" s="46">
        <f t="shared" si="20"/>
        <v>0</v>
      </c>
      <c r="F150" s="58">
        <f t="shared" si="17"/>
        <v>0</v>
      </c>
      <c r="G150" s="47"/>
      <c r="H150" s="95"/>
      <c r="I150" s="47">
        <f t="shared" si="18"/>
        <v>0</v>
      </c>
      <c r="J150" s="47"/>
      <c r="K150" s="46">
        <f t="shared" si="19"/>
        <v>0</v>
      </c>
      <c r="L150" s="47">
        <f t="shared" si="15"/>
        <v>0</v>
      </c>
      <c r="M150" s="46">
        <f t="shared" si="16"/>
        <v>0</v>
      </c>
      <c r="N150" s="47">
        <f>SUM(C150-K150)</f>
        <v>1000000</v>
      </c>
    </row>
    <row r="151" spans="1:14" ht="15">
      <c r="A151" s="52" t="s">
        <v>64</v>
      </c>
      <c r="B151" s="59" t="s">
        <v>65</v>
      </c>
      <c r="C151" s="54">
        <v>15000000</v>
      </c>
      <c r="D151" s="55"/>
      <c r="E151" s="46">
        <f t="shared" si="20"/>
        <v>3208600</v>
      </c>
      <c r="F151" s="58">
        <f t="shared" si="17"/>
        <v>3208600</v>
      </c>
      <c r="G151" s="47"/>
      <c r="H151" s="95"/>
      <c r="I151" s="47">
        <f t="shared" si="18"/>
        <v>0</v>
      </c>
      <c r="J151" s="47"/>
      <c r="K151" s="46">
        <f t="shared" si="19"/>
        <v>3208600</v>
      </c>
      <c r="L151" s="47">
        <f t="shared" si="15"/>
        <v>3208600</v>
      </c>
      <c r="M151" s="46">
        <f t="shared" si="16"/>
        <v>0</v>
      </c>
      <c r="N151" s="47">
        <f>SUM(C151-K151)</f>
        <v>11791400</v>
      </c>
    </row>
    <row r="152" spans="1:14" ht="15">
      <c r="A152" s="52" t="s">
        <v>66</v>
      </c>
      <c r="B152" s="59" t="s">
        <v>67</v>
      </c>
      <c r="C152" s="54">
        <v>200000</v>
      </c>
      <c r="D152" s="55"/>
      <c r="E152" s="46">
        <f t="shared" si="20"/>
        <v>0</v>
      </c>
      <c r="F152" s="58">
        <f t="shared" si="17"/>
        <v>0</v>
      </c>
      <c r="G152" s="47"/>
      <c r="H152" s="95"/>
      <c r="I152" s="47">
        <f t="shared" si="18"/>
        <v>0</v>
      </c>
      <c r="J152" s="47"/>
      <c r="K152" s="46">
        <f t="shared" si="19"/>
        <v>0</v>
      </c>
      <c r="L152" s="47">
        <f t="shared" si="15"/>
        <v>0</v>
      </c>
      <c r="M152" s="46">
        <f t="shared" si="16"/>
        <v>0</v>
      </c>
      <c r="N152" s="47">
        <f>SUM(C152-K152)</f>
        <v>200000</v>
      </c>
    </row>
    <row r="153" spans="1:14" ht="15">
      <c r="A153" s="52" t="s">
        <v>68</v>
      </c>
      <c r="B153" s="59" t="s">
        <v>69</v>
      </c>
      <c r="C153" s="54">
        <v>3800000</v>
      </c>
      <c r="D153" s="55"/>
      <c r="E153" s="46">
        <f t="shared" si="20"/>
        <v>0</v>
      </c>
      <c r="F153" s="58">
        <f t="shared" si="17"/>
        <v>0</v>
      </c>
      <c r="G153" s="47"/>
      <c r="H153" s="95"/>
      <c r="I153" s="47">
        <f t="shared" si="18"/>
        <v>0</v>
      </c>
      <c r="J153" s="47"/>
      <c r="K153" s="46">
        <f t="shared" si="19"/>
        <v>0</v>
      </c>
      <c r="L153" s="47">
        <f t="shared" si="15"/>
        <v>0</v>
      </c>
      <c r="M153" s="46">
        <f t="shared" si="16"/>
        <v>0</v>
      </c>
      <c r="N153" s="47">
        <f>SUM(C153-K153)</f>
        <v>3800000</v>
      </c>
    </row>
    <row r="154" spans="1:14" ht="12" customHeight="1">
      <c r="A154" s="52" t="s">
        <v>70</v>
      </c>
      <c r="B154" s="59" t="s">
        <v>71</v>
      </c>
      <c r="C154" s="54">
        <v>1500000000</v>
      </c>
      <c r="D154" s="55"/>
      <c r="E154" s="46">
        <f t="shared" si="20"/>
        <v>0</v>
      </c>
      <c r="F154" s="58">
        <f t="shared" si="17"/>
        <v>0</v>
      </c>
      <c r="G154" s="47"/>
      <c r="H154" s="94"/>
      <c r="I154" s="47">
        <f t="shared" si="18"/>
        <v>0</v>
      </c>
      <c r="J154" s="47"/>
      <c r="K154" s="46">
        <f t="shared" si="19"/>
        <v>0</v>
      </c>
      <c r="L154" s="47">
        <f>K154-J154</f>
        <v>0</v>
      </c>
      <c r="M154" s="47">
        <f t="shared" si="16"/>
        <v>0</v>
      </c>
      <c r="N154" s="47">
        <f>M154-L154</f>
        <v>0</v>
      </c>
    </row>
    <row r="155" spans="1:14" ht="15">
      <c r="A155" s="24" t="s">
        <v>72</v>
      </c>
      <c r="B155" s="96" t="s">
        <v>73</v>
      </c>
      <c r="C155" s="45">
        <f>SUM(C156:D158)</f>
        <v>2963000000</v>
      </c>
      <c r="D155" s="97"/>
      <c r="E155" s="98">
        <f>SUM(E156:E158)</f>
        <v>673489350</v>
      </c>
      <c r="F155" s="99">
        <f>SUM(F156:F158)</f>
        <v>673489350</v>
      </c>
      <c r="G155" s="100">
        <f>F155-E155</f>
        <v>0</v>
      </c>
      <c r="H155" s="98">
        <f>SUM(H156:H158)</f>
        <v>286054950</v>
      </c>
      <c r="I155" s="98">
        <f>H155</f>
        <v>286054950</v>
      </c>
      <c r="J155" s="98">
        <f>H155-I155</f>
        <v>0</v>
      </c>
      <c r="K155" s="101">
        <f>SUM(K156:K158)</f>
        <v>959544300</v>
      </c>
      <c r="L155" s="98">
        <f>F155+I155</f>
        <v>959544300</v>
      </c>
      <c r="M155" s="102">
        <f t="shared" si="16"/>
        <v>0</v>
      </c>
      <c r="N155" s="98">
        <f>SUM(C155-K155)</f>
        <v>2003455700</v>
      </c>
    </row>
    <row r="156" spans="1:14" ht="15">
      <c r="A156" s="52" t="s">
        <v>74</v>
      </c>
      <c r="B156" s="59" t="s">
        <v>104</v>
      </c>
      <c r="C156" s="54">
        <v>1103340000</v>
      </c>
      <c r="D156" s="55"/>
      <c r="E156" s="47">
        <f>K96</f>
        <v>247111500</v>
      </c>
      <c r="F156" s="51">
        <f>E156</f>
        <v>247111500</v>
      </c>
      <c r="G156" s="47"/>
      <c r="H156" s="103">
        <f>'[2]JAN-MAR'!$H$123</f>
        <v>158250000</v>
      </c>
      <c r="I156" s="47">
        <f>H156</f>
        <v>158250000</v>
      </c>
      <c r="J156" s="47"/>
      <c r="K156" s="51">
        <f>E156+H156</f>
        <v>405361500</v>
      </c>
      <c r="L156" s="47">
        <f>F156+I156</f>
        <v>405361500</v>
      </c>
      <c r="M156" s="51">
        <f t="shared" si="16"/>
        <v>0</v>
      </c>
      <c r="N156" s="47">
        <f>SUM(C156-K156)</f>
        <v>697978500</v>
      </c>
    </row>
    <row r="157" spans="1:14" ht="15">
      <c r="A157" s="52" t="s">
        <v>76</v>
      </c>
      <c r="B157" s="59" t="s">
        <v>77</v>
      </c>
      <c r="C157" s="54">
        <v>30000000</v>
      </c>
      <c r="D157" s="55"/>
      <c r="E157" s="47">
        <f>K97</f>
        <v>97098000</v>
      </c>
      <c r="F157" s="51">
        <f>E157</f>
        <v>97098000</v>
      </c>
      <c r="G157" s="47"/>
      <c r="H157" s="103">
        <f>'[2]JAN-MAR'!$H$124</f>
        <v>900000</v>
      </c>
      <c r="I157" s="47">
        <f>H157</f>
        <v>900000</v>
      </c>
      <c r="J157" s="47"/>
      <c r="K157" s="51">
        <f>E157+H157</f>
        <v>97998000</v>
      </c>
      <c r="L157" s="47">
        <f>F157+I157</f>
        <v>97998000</v>
      </c>
      <c r="M157" s="51">
        <f t="shared" si="16"/>
        <v>0</v>
      </c>
      <c r="N157" s="47">
        <f>SUM(C157-K157)</f>
        <v>-67998000</v>
      </c>
    </row>
    <row r="158" spans="1:14" ht="15">
      <c r="A158" s="52" t="s">
        <v>78</v>
      </c>
      <c r="B158" s="59" t="s">
        <v>79</v>
      </c>
      <c r="C158" s="54">
        <v>1829660000</v>
      </c>
      <c r="D158" s="55"/>
      <c r="E158" s="47">
        <f>K98</f>
        <v>329279850</v>
      </c>
      <c r="F158" s="51">
        <f>E158</f>
        <v>329279850</v>
      </c>
      <c r="G158" s="47"/>
      <c r="H158" s="103">
        <f>'[2]JAN-MAR'!$H$125</f>
        <v>126904950</v>
      </c>
      <c r="I158" s="47">
        <f>H158</f>
        <v>126904950</v>
      </c>
      <c r="J158" s="47"/>
      <c r="K158" s="51">
        <f>E158+H158</f>
        <v>456184800</v>
      </c>
      <c r="L158" s="47">
        <f>F158+I158</f>
        <v>456184800</v>
      </c>
      <c r="M158" s="51">
        <f t="shared" si="16"/>
        <v>0</v>
      </c>
      <c r="N158" s="47">
        <f>SUM(C158-K158)</f>
        <v>1373475200</v>
      </c>
    </row>
    <row r="159" spans="1:14" ht="15">
      <c r="A159" s="24" t="s">
        <v>80</v>
      </c>
      <c r="B159" s="96" t="s">
        <v>81</v>
      </c>
      <c r="C159" s="126" t="s">
        <v>53</v>
      </c>
      <c r="D159" s="127"/>
      <c r="E159" s="98">
        <f>SUM(E160:E162)</f>
        <v>2985000</v>
      </c>
      <c r="F159" s="99">
        <f>SUM(F160:F162)</f>
        <v>2985000</v>
      </c>
      <c r="G159" s="100">
        <f>F159-E159</f>
        <v>0</v>
      </c>
      <c r="H159" s="99"/>
      <c r="I159" s="98"/>
      <c r="J159" s="100"/>
      <c r="K159" s="99">
        <f>SUM(K160:K161)</f>
        <v>2985000</v>
      </c>
      <c r="L159" s="98">
        <f>SUM(L160:L161)</f>
        <v>2985000</v>
      </c>
      <c r="M159" s="102">
        <f t="shared" si="16"/>
        <v>0</v>
      </c>
      <c r="N159" s="118" t="s">
        <v>53</v>
      </c>
    </row>
    <row r="160" spans="1:14" ht="15">
      <c r="A160" s="52" t="s">
        <v>82</v>
      </c>
      <c r="B160" s="59" t="s">
        <v>83</v>
      </c>
      <c r="C160" s="54"/>
      <c r="D160" s="55"/>
      <c r="E160" s="47">
        <f>K101</f>
        <v>2310000</v>
      </c>
      <c r="F160" s="51">
        <f>E160</f>
        <v>2310000</v>
      </c>
      <c r="G160" s="47"/>
      <c r="H160" s="110"/>
      <c r="I160" s="47"/>
      <c r="J160" s="47"/>
      <c r="K160" s="51">
        <f>E160+H160</f>
        <v>2310000</v>
      </c>
      <c r="L160" s="47">
        <f>SUM(F160+I160)</f>
        <v>2310000</v>
      </c>
      <c r="M160" s="51">
        <f t="shared" si="16"/>
        <v>0</v>
      </c>
      <c r="N160" s="47"/>
    </row>
    <row r="161" spans="1:14" ht="15">
      <c r="A161" s="52" t="s">
        <v>84</v>
      </c>
      <c r="B161" s="59" t="s">
        <v>85</v>
      </c>
      <c r="C161" s="54"/>
      <c r="D161" s="55"/>
      <c r="E161" s="47">
        <f>K102</f>
        <v>675000</v>
      </c>
      <c r="F161" s="51">
        <f>E161</f>
        <v>675000</v>
      </c>
      <c r="G161" s="47"/>
      <c r="H161" s="110"/>
      <c r="I161" s="47"/>
      <c r="J161" s="47"/>
      <c r="K161" s="51">
        <f>E161+H161</f>
        <v>675000</v>
      </c>
      <c r="L161" s="47">
        <f>SUM(F161+I161)</f>
        <v>675000</v>
      </c>
      <c r="M161" s="51">
        <f t="shared" si="16"/>
        <v>0</v>
      </c>
      <c r="N161" s="47"/>
    </row>
    <row r="162" spans="1:14" ht="15">
      <c r="A162" s="52" t="s">
        <v>86</v>
      </c>
      <c r="B162" s="111" t="s">
        <v>87</v>
      </c>
      <c r="C162" s="112"/>
      <c r="D162" s="113"/>
      <c r="E162" s="47">
        <f>K103</f>
        <v>0</v>
      </c>
      <c r="F162" s="51">
        <f>E162</f>
        <v>0</v>
      </c>
      <c r="G162" s="114"/>
      <c r="H162" s="116"/>
      <c r="I162" s="114"/>
      <c r="J162" s="114"/>
      <c r="K162" s="115">
        <f>G162+E162</f>
        <v>0</v>
      </c>
      <c r="L162" s="114">
        <f>F162+I162</f>
        <v>0</v>
      </c>
      <c r="M162" s="115">
        <f t="shared" si="16"/>
        <v>0</v>
      </c>
      <c r="N162" s="114"/>
    </row>
    <row r="163" spans="1:14" ht="15">
      <c r="A163" s="52"/>
      <c r="B163" s="71" t="s">
        <v>88</v>
      </c>
      <c r="C163" s="72"/>
      <c r="D163" s="73"/>
      <c r="E163" s="117">
        <f>E137+E155+E159</f>
        <v>1771150350</v>
      </c>
      <c r="F163" s="117">
        <f>F137+F155+F159</f>
        <v>1771150350</v>
      </c>
      <c r="G163" s="75"/>
      <c r="H163" s="117">
        <f>H137+H155+H159</f>
        <v>1163336050</v>
      </c>
      <c r="I163" s="117">
        <f>I137+I155+I159</f>
        <v>1163336050</v>
      </c>
      <c r="J163" s="98"/>
      <c r="K163" s="76">
        <f>E163+H163</f>
        <v>2934486400</v>
      </c>
      <c r="L163" s="76">
        <f>K163</f>
        <v>2934486400</v>
      </c>
      <c r="M163" s="77"/>
      <c r="N163" s="78"/>
    </row>
    <row r="164" spans="1:14" ht="15">
      <c r="A164" s="24" t="s">
        <v>89</v>
      </c>
      <c r="B164" s="96" t="s">
        <v>90</v>
      </c>
      <c r="C164" s="45">
        <f>-C165</f>
        <v>0</v>
      </c>
      <c r="D164" s="97"/>
      <c r="E164" s="98">
        <f>E165+E167</f>
        <v>16288220</v>
      </c>
      <c r="F164" s="99">
        <f>E164</f>
        <v>16288220</v>
      </c>
      <c r="G164" s="100">
        <f>F164-E164</f>
        <v>0</v>
      </c>
      <c r="H164" s="98">
        <f>SUM(H165:H168)</f>
        <v>30748400</v>
      </c>
      <c r="I164" s="99">
        <f>H164</f>
        <v>30748400</v>
      </c>
      <c r="J164" s="98"/>
      <c r="K164" s="98">
        <f>SUM(K165:K168)</f>
        <v>47036620</v>
      </c>
      <c r="L164" s="98">
        <f>L165+L167</f>
        <v>47036620</v>
      </c>
      <c r="M164" s="99">
        <f t="shared" si="16"/>
        <v>0</v>
      </c>
      <c r="N164" s="118" t="s">
        <v>53</v>
      </c>
    </row>
    <row r="165" spans="1:14" ht="15">
      <c r="A165" s="52" t="s">
        <v>91</v>
      </c>
      <c r="B165" s="59" t="s">
        <v>92</v>
      </c>
      <c r="C165" s="54"/>
      <c r="D165" s="55"/>
      <c r="E165" s="51">
        <f>K106</f>
        <v>11700000</v>
      </c>
      <c r="F165" s="58">
        <f>E165</f>
        <v>11700000</v>
      </c>
      <c r="G165" s="47"/>
      <c r="H165" s="119">
        <f>'[2]JAN-MAR'!$H$132</f>
        <v>30181400</v>
      </c>
      <c r="I165" s="120">
        <f>H165</f>
        <v>30181400</v>
      </c>
      <c r="J165" s="47"/>
      <c r="K165" s="51">
        <f>E165+H165</f>
        <v>41881400</v>
      </c>
      <c r="L165" s="47">
        <f>F165+I165</f>
        <v>41881400</v>
      </c>
      <c r="M165" s="51">
        <f t="shared" si="16"/>
        <v>0</v>
      </c>
      <c r="N165" s="47"/>
    </row>
    <row r="166" spans="1:14" ht="3.75" customHeight="1">
      <c r="A166" s="52"/>
      <c r="B166" s="59"/>
      <c r="C166" s="66"/>
      <c r="D166" s="67"/>
      <c r="E166" s="51">
        <f>K107</f>
        <v>0</v>
      </c>
      <c r="F166" s="58">
        <f>E166</f>
        <v>0</v>
      </c>
      <c r="G166" s="47"/>
      <c r="H166" s="119"/>
      <c r="I166" s="120"/>
      <c r="J166" s="47"/>
      <c r="K166" s="51"/>
      <c r="L166" s="47"/>
      <c r="M166" s="51"/>
      <c r="N166" s="47"/>
    </row>
    <row r="167" spans="1:14" ht="15">
      <c r="A167" s="52" t="s">
        <v>93</v>
      </c>
      <c r="B167" s="59" t="s">
        <v>94</v>
      </c>
      <c r="C167" s="66"/>
      <c r="D167" s="67"/>
      <c r="E167" s="51">
        <f>K108</f>
        <v>4588220</v>
      </c>
      <c r="F167" s="58">
        <f>E167</f>
        <v>4588220</v>
      </c>
      <c r="G167" s="47"/>
      <c r="H167" s="103">
        <f>'[2]JAN-MAR'!$H$133</f>
        <v>567000</v>
      </c>
      <c r="I167" s="47">
        <f>H167</f>
        <v>567000</v>
      </c>
      <c r="J167" s="47"/>
      <c r="K167" s="47">
        <f>E167+H167</f>
        <v>5155220</v>
      </c>
      <c r="L167" s="47">
        <f>F167+I167</f>
        <v>5155220</v>
      </c>
      <c r="M167" s="51">
        <f>L167-K167</f>
        <v>0</v>
      </c>
      <c r="N167" s="47"/>
    </row>
    <row r="168" spans="1:14" ht="3.75" customHeight="1">
      <c r="A168" s="52"/>
      <c r="B168" s="111"/>
      <c r="C168" s="112"/>
      <c r="D168" s="113"/>
      <c r="E168" s="115"/>
      <c r="F168" s="121"/>
      <c r="G168" s="114"/>
      <c r="H168" s="114"/>
      <c r="I168" s="122"/>
      <c r="J168" s="114"/>
      <c r="K168" s="115"/>
      <c r="L168" s="114"/>
      <c r="M168" s="122"/>
      <c r="N168" s="114"/>
    </row>
    <row r="169" spans="1:14" ht="15">
      <c r="A169" s="123"/>
      <c r="B169" s="83" t="s">
        <v>95</v>
      </c>
      <c r="C169" s="84">
        <f>C137+C155+C164</f>
        <v>10000000000</v>
      </c>
      <c r="D169" s="85"/>
      <c r="E169" s="76">
        <f>E163+E164</f>
        <v>1787438570</v>
      </c>
      <c r="F169" s="76">
        <f>F163+F164</f>
        <v>1787438570</v>
      </c>
      <c r="G169" s="124"/>
      <c r="H169" s="76">
        <f>H163+H164</f>
        <v>1194084450</v>
      </c>
      <c r="I169" s="76">
        <f>I163+I164</f>
        <v>1194084450</v>
      </c>
      <c r="J169" s="76"/>
      <c r="K169" s="76">
        <f>K163+K164</f>
        <v>2981523020</v>
      </c>
      <c r="L169" s="76">
        <f>L163+L164</f>
        <v>2981523020</v>
      </c>
      <c r="M169" s="124"/>
      <c r="N169" s="76">
        <f>C169-K169</f>
        <v>7018476980</v>
      </c>
    </row>
    <row r="170" spans="1:14" ht="11.2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87" t="s">
        <v>106</v>
      </c>
      <c r="L170" s="87"/>
      <c r="M170" s="87"/>
      <c r="N170" s="87"/>
    </row>
    <row r="171" spans="1:14" ht="10.5" customHeight="1">
      <c r="A171" s="87" t="s">
        <v>96</v>
      </c>
      <c r="B171" s="87"/>
      <c r="C171" s="88"/>
      <c r="D171" s="48"/>
      <c r="E171" s="48"/>
      <c r="F171" s="48"/>
      <c r="G171" s="48"/>
      <c r="H171" s="48"/>
      <c r="I171" s="48"/>
      <c r="J171" s="48"/>
      <c r="K171" s="88"/>
      <c r="L171" s="88"/>
      <c r="M171" s="88"/>
      <c r="N171" s="88"/>
    </row>
    <row r="172" spans="1:14" ht="15">
      <c r="A172" s="87" t="s">
        <v>98</v>
      </c>
      <c r="B172" s="87"/>
      <c r="C172" s="88"/>
      <c r="D172" s="48"/>
      <c r="E172" s="48"/>
      <c r="F172" s="48"/>
      <c r="G172" s="48"/>
      <c r="H172" s="48"/>
      <c r="I172" s="48"/>
      <c r="J172" s="48"/>
      <c r="K172" s="87" t="s">
        <v>8</v>
      </c>
      <c r="L172" s="87"/>
      <c r="M172" s="87"/>
      <c r="N172" s="87"/>
    </row>
    <row r="173" spans="1:14" ht="15">
      <c r="A173" s="87" t="s">
        <v>0</v>
      </c>
      <c r="B173" s="87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</row>
    <row r="174" spans="1:14" ht="15">
      <c r="A174" s="87" t="s">
        <v>99</v>
      </c>
      <c r="B174" s="87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</row>
    <row r="175" spans="1:14" ht="15">
      <c r="A175" s="88"/>
      <c r="B175" s="8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</row>
    <row r="176" spans="1:14" ht="12" customHeight="1">
      <c r="A176" s="48"/>
      <c r="B176" s="48"/>
      <c r="C176" s="48"/>
      <c r="D176" s="48"/>
      <c r="E176" s="48"/>
      <c r="F176" s="48"/>
      <c r="G176" s="48"/>
      <c r="H176" s="46"/>
      <c r="I176" s="48"/>
      <c r="J176" s="48"/>
      <c r="K176" s="48"/>
      <c r="L176" s="48"/>
      <c r="M176" s="48"/>
      <c r="N176" s="48"/>
    </row>
    <row r="177" spans="1:14" ht="15">
      <c r="A177" s="87" t="s">
        <v>100</v>
      </c>
      <c r="B177" s="87"/>
      <c r="C177" s="88"/>
      <c r="D177" s="48"/>
      <c r="E177" s="48"/>
      <c r="F177" s="48"/>
      <c r="G177" s="48"/>
      <c r="H177" s="46"/>
      <c r="I177" s="48"/>
      <c r="J177" s="48"/>
      <c r="K177" s="87" t="s">
        <v>9</v>
      </c>
      <c r="L177" s="87"/>
      <c r="M177" s="87"/>
      <c r="N177" s="87"/>
    </row>
    <row r="178" spans="1:14" ht="15">
      <c r="A178" s="87" t="s">
        <v>101</v>
      </c>
      <c r="B178" s="87"/>
      <c r="C178" s="88"/>
      <c r="D178" s="48"/>
      <c r="E178" s="48"/>
      <c r="F178" s="48"/>
      <c r="G178" s="48"/>
      <c r="H178" s="48"/>
      <c r="I178" s="48"/>
      <c r="J178" s="48"/>
      <c r="K178" s="87" t="s">
        <v>102</v>
      </c>
      <c r="L178" s="87"/>
      <c r="M178" s="87"/>
      <c r="N178" s="87"/>
    </row>
    <row r="179" spans="1:14">
      <c r="A179" s="89" t="s">
        <v>103</v>
      </c>
      <c r="B179" s="89"/>
    </row>
    <row r="180" spans="1:14" ht="4.5" customHeight="1">
      <c r="A180" s="48"/>
      <c r="B180" s="48"/>
      <c r="C180" s="48"/>
      <c r="D180" s="48"/>
      <c r="E180" s="48"/>
      <c r="F180" s="48"/>
      <c r="G180" s="48"/>
      <c r="H180" s="46"/>
      <c r="I180" s="48"/>
      <c r="J180" s="48"/>
      <c r="K180" s="48"/>
      <c r="L180" s="48"/>
      <c r="M180" s="48"/>
      <c r="N180" s="48"/>
    </row>
    <row r="181" spans="1:14" ht="14.25">
      <c r="A181" s="1" t="s"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4.25">
      <c r="A182" s="1" t="s">
        <v>1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4.25">
      <c r="A183" s="1" t="s">
        <v>2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3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4.25">
      <c r="A185" s="3" t="s">
        <v>3</v>
      </c>
      <c r="B185" s="3"/>
      <c r="C185" s="4"/>
      <c r="D185" s="4" t="s">
        <v>4</v>
      </c>
      <c r="E185" s="5" t="s">
        <v>5</v>
      </c>
      <c r="F185" s="6"/>
      <c r="G185" s="6"/>
      <c r="H185" s="6"/>
      <c r="I185" s="6"/>
      <c r="J185" s="6"/>
      <c r="K185" s="6"/>
      <c r="L185" s="6"/>
      <c r="M185" s="6"/>
      <c r="N185" s="6"/>
    </row>
    <row r="186" spans="1:14" ht="14.25">
      <c r="A186" s="3" t="s">
        <v>6</v>
      </c>
      <c r="B186" s="3"/>
      <c r="C186" s="4"/>
      <c r="D186" s="4" t="s">
        <v>4</v>
      </c>
      <c r="E186" s="3" t="s">
        <v>7</v>
      </c>
      <c r="F186" s="6"/>
      <c r="G186" s="6"/>
      <c r="H186" s="6"/>
      <c r="I186" s="6"/>
      <c r="J186" s="6"/>
      <c r="K186" s="6"/>
      <c r="L186" s="6"/>
      <c r="M186" s="6"/>
      <c r="N186" s="6"/>
    </row>
    <row r="187" spans="1:14" ht="14.25">
      <c r="A187" s="3" t="s">
        <v>8</v>
      </c>
      <c r="B187" s="3"/>
      <c r="C187" s="4"/>
      <c r="D187" s="4" t="s">
        <v>4</v>
      </c>
      <c r="E187" s="3" t="s">
        <v>9</v>
      </c>
      <c r="F187" s="6"/>
      <c r="G187" s="6"/>
      <c r="H187" s="6"/>
      <c r="I187" s="6"/>
      <c r="J187" s="6"/>
      <c r="K187" s="6"/>
      <c r="L187" s="6"/>
      <c r="M187" s="6"/>
      <c r="N187" s="6"/>
    </row>
    <row r="188" spans="1:14" ht="3" customHeight="1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14.25">
      <c r="A189" s="7"/>
      <c r="B189" s="7"/>
      <c r="C189" s="8"/>
      <c r="D189" s="9"/>
      <c r="E189" s="10" t="s">
        <v>10</v>
      </c>
      <c r="F189" s="10"/>
      <c r="G189" s="10"/>
      <c r="H189" s="11" t="s">
        <v>11</v>
      </c>
      <c r="I189" s="10"/>
      <c r="J189" s="12"/>
      <c r="K189" s="13" t="s">
        <v>12</v>
      </c>
      <c r="L189" s="14"/>
      <c r="M189" s="14"/>
      <c r="N189" s="15"/>
    </row>
    <row r="190" spans="1:14" ht="14.25">
      <c r="A190" s="16"/>
      <c r="B190" s="17"/>
      <c r="C190" s="18" t="s">
        <v>13</v>
      </c>
      <c r="D190" s="19"/>
      <c r="E190" s="3"/>
      <c r="F190" s="20"/>
      <c r="G190" s="3"/>
      <c r="H190" s="20"/>
      <c r="I190" s="3"/>
      <c r="J190" s="20"/>
      <c r="K190" s="90"/>
      <c r="L190" s="22"/>
      <c r="M190" s="90"/>
      <c r="N190" s="22"/>
    </row>
    <row r="191" spans="1:14" ht="14.25">
      <c r="A191" s="24" t="s">
        <v>14</v>
      </c>
      <c r="B191" s="25" t="s">
        <v>15</v>
      </c>
      <c r="C191" s="18" t="s">
        <v>16</v>
      </c>
      <c r="D191" s="19"/>
      <c r="E191" s="2" t="s">
        <v>17</v>
      </c>
      <c r="F191" s="24" t="s">
        <v>18</v>
      </c>
      <c r="G191" s="24" t="s">
        <v>19</v>
      </c>
      <c r="H191" s="91" t="s">
        <v>17</v>
      </c>
      <c r="I191" s="2" t="s">
        <v>18</v>
      </c>
      <c r="J191" s="24" t="s">
        <v>19</v>
      </c>
      <c r="K191" s="92" t="s">
        <v>20</v>
      </c>
      <c r="L191" s="27" t="s">
        <v>20</v>
      </c>
      <c r="M191" s="92" t="s">
        <v>21</v>
      </c>
      <c r="N191" s="27" t="s">
        <v>22</v>
      </c>
    </row>
    <row r="192" spans="1:14" ht="14.25">
      <c r="A192" s="16"/>
      <c r="B192" s="3"/>
      <c r="C192" s="29"/>
      <c r="D192" s="30"/>
      <c r="E192" s="2"/>
      <c r="F192" s="24"/>
      <c r="G192" s="24"/>
      <c r="H192" s="91"/>
      <c r="I192" s="2"/>
      <c r="J192" s="24"/>
      <c r="K192" s="92" t="s">
        <v>23</v>
      </c>
      <c r="L192" s="27" t="s">
        <v>24</v>
      </c>
      <c r="M192" s="92" t="s">
        <v>25</v>
      </c>
      <c r="N192" s="27" t="s">
        <v>26</v>
      </c>
    </row>
    <row r="193" spans="1:14" ht="14.25">
      <c r="A193" s="16"/>
      <c r="B193" s="3"/>
      <c r="C193" s="31"/>
      <c r="D193" s="30"/>
      <c r="E193" s="2"/>
      <c r="F193" s="24"/>
      <c r="G193" s="24"/>
      <c r="H193" s="91"/>
      <c r="I193" s="2"/>
      <c r="J193" s="24"/>
      <c r="K193" s="92"/>
      <c r="L193" s="27" t="s">
        <v>27</v>
      </c>
      <c r="M193" s="92" t="s">
        <v>27</v>
      </c>
      <c r="N193" s="27" t="s">
        <v>28</v>
      </c>
    </row>
    <row r="194" spans="1:14" ht="12.75" customHeight="1">
      <c r="A194" s="32"/>
      <c r="B194" s="33"/>
      <c r="C194" s="34"/>
      <c r="D194" s="35"/>
      <c r="E194" s="36"/>
      <c r="F194" s="37"/>
      <c r="G194" s="37"/>
      <c r="H194" s="93"/>
      <c r="I194" s="36"/>
      <c r="J194" s="37"/>
      <c r="K194" s="40"/>
      <c r="L194" s="39"/>
      <c r="M194" s="40"/>
      <c r="N194" s="39" t="s">
        <v>16</v>
      </c>
    </row>
    <row r="195" spans="1:14" ht="14.25">
      <c r="A195" s="41">
        <v>1</v>
      </c>
      <c r="B195" s="42">
        <v>2</v>
      </c>
      <c r="C195" s="43">
        <v>3</v>
      </c>
      <c r="D195" s="44"/>
      <c r="E195" s="42">
        <v>4</v>
      </c>
      <c r="F195" s="41">
        <v>5</v>
      </c>
      <c r="G195" s="41" t="s">
        <v>29</v>
      </c>
      <c r="H195" s="44">
        <v>7</v>
      </c>
      <c r="I195" s="42">
        <v>8</v>
      </c>
      <c r="J195" s="41" t="s">
        <v>30</v>
      </c>
      <c r="K195" s="42" t="s">
        <v>31</v>
      </c>
      <c r="L195" s="41" t="s">
        <v>32</v>
      </c>
      <c r="M195" s="42" t="s">
        <v>33</v>
      </c>
      <c r="N195" s="41" t="s">
        <v>34</v>
      </c>
    </row>
    <row r="196" spans="1:14" ht="15">
      <c r="A196" s="16" t="s">
        <v>35</v>
      </c>
      <c r="B196" s="3" t="s">
        <v>36</v>
      </c>
      <c r="C196" s="45">
        <f>SUM(C197:D213)</f>
        <v>7037000000</v>
      </c>
      <c r="D196" s="9"/>
      <c r="E196" s="49">
        <f>SUM(E197:E213)</f>
        <v>1971957100</v>
      </c>
      <c r="F196" s="49">
        <f>SUM(F197:F213)</f>
        <v>1971957100</v>
      </c>
      <c r="G196" s="47">
        <f>F196-E196</f>
        <v>0</v>
      </c>
      <c r="H196" s="49">
        <f>SUM(H197:H213)</f>
        <v>347404500</v>
      </c>
      <c r="I196" s="49">
        <f>H196</f>
        <v>347404500</v>
      </c>
      <c r="J196" s="49">
        <f>H196-I196</f>
        <v>0</v>
      </c>
      <c r="K196" s="65">
        <f>SUM(K197:K213)</f>
        <v>2319361600</v>
      </c>
      <c r="L196" s="49">
        <f>F196+I196</f>
        <v>2319361600</v>
      </c>
      <c r="M196" s="46">
        <f>L196-K196</f>
        <v>0</v>
      </c>
      <c r="N196" s="49">
        <f t="shared" ref="N196:N207" si="21">SUM(C196-K196)</f>
        <v>4717638400</v>
      </c>
    </row>
    <row r="197" spans="1:14" ht="15">
      <c r="A197" s="52" t="s">
        <v>37</v>
      </c>
      <c r="B197" s="53" t="s">
        <v>38</v>
      </c>
      <c r="C197" s="54">
        <v>25000000</v>
      </c>
      <c r="D197" s="55"/>
      <c r="E197" s="46">
        <f>K138</f>
        <v>3671500</v>
      </c>
      <c r="F197" s="58">
        <f>E197</f>
        <v>3671500</v>
      </c>
      <c r="G197" s="47"/>
      <c r="H197" s="94"/>
      <c r="I197" s="47">
        <f>H197</f>
        <v>0</v>
      </c>
      <c r="J197" s="47"/>
      <c r="K197" s="46">
        <f>E197+H197</f>
        <v>3671500</v>
      </c>
      <c r="L197" s="47">
        <f t="shared" ref="L197:L212" si="22">F197+I197</f>
        <v>3671500</v>
      </c>
      <c r="M197" s="46">
        <f t="shared" ref="M197:M221" si="23">L197-K197</f>
        <v>0</v>
      </c>
      <c r="N197" s="47">
        <f t="shared" si="21"/>
        <v>21328500</v>
      </c>
    </row>
    <row r="198" spans="1:14" ht="15">
      <c r="A198" s="52" t="s">
        <v>39</v>
      </c>
      <c r="B198" s="59" t="s">
        <v>40</v>
      </c>
      <c r="C198" s="54">
        <v>1550000000</v>
      </c>
      <c r="D198" s="55"/>
      <c r="E198" s="46">
        <f t="shared" ref="E198:E210" si="24">K139</f>
        <v>628722600</v>
      </c>
      <c r="F198" s="58">
        <f t="shared" ref="E198:F213" si="25">E198</f>
        <v>628722600</v>
      </c>
      <c r="G198" s="47"/>
      <c r="H198" s="94">
        <f>'[2]APR-JUN'!$H$10</f>
        <v>55802600</v>
      </c>
      <c r="I198" s="47">
        <f t="shared" ref="H198:I213" si="26">H198</f>
        <v>55802600</v>
      </c>
      <c r="J198" s="47"/>
      <c r="K198" s="46">
        <f t="shared" ref="K198:K213" si="27">E198+H198</f>
        <v>684525200</v>
      </c>
      <c r="L198" s="47">
        <f t="shared" si="22"/>
        <v>684525200</v>
      </c>
      <c r="M198" s="46">
        <f t="shared" si="23"/>
        <v>0</v>
      </c>
      <c r="N198" s="47">
        <f t="shared" si="21"/>
        <v>865474800</v>
      </c>
    </row>
    <row r="199" spans="1:14" ht="15">
      <c r="A199" s="52" t="s">
        <v>41</v>
      </c>
      <c r="B199" s="59" t="s">
        <v>42</v>
      </c>
      <c r="C199" s="54">
        <v>750000000</v>
      </c>
      <c r="D199" s="55"/>
      <c r="E199" s="46">
        <f t="shared" si="24"/>
        <v>128146000</v>
      </c>
      <c r="F199" s="58">
        <f t="shared" si="25"/>
        <v>128146000</v>
      </c>
      <c r="G199" s="47"/>
      <c r="H199" s="94">
        <f>'[2]APR-JUN'!$H$11</f>
        <v>42023800</v>
      </c>
      <c r="I199" s="47">
        <f t="shared" si="26"/>
        <v>42023800</v>
      </c>
      <c r="J199" s="47"/>
      <c r="K199" s="46">
        <f t="shared" si="27"/>
        <v>170169800</v>
      </c>
      <c r="L199" s="47">
        <f t="shared" si="22"/>
        <v>170169800</v>
      </c>
      <c r="M199" s="46">
        <f t="shared" si="23"/>
        <v>0</v>
      </c>
      <c r="N199" s="47">
        <f t="shared" si="21"/>
        <v>579830200</v>
      </c>
    </row>
    <row r="200" spans="1:14" ht="15">
      <c r="A200" s="52" t="s">
        <v>43</v>
      </c>
      <c r="B200" s="59" t="s">
        <v>44</v>
      </c>
      <c r="C200" s="54">
        <v>250000000</v>
      </c>
      <c r="D200" s="55"/>
      <c r="E200" s="46">
        <f t="shared" si="24"/>
        <v>40030600</v>
      </c>
      <c r="F200" s="58">
        <f t="shared" si="25"/>
        <v>40030600</v>
      </c>
      <c r="G200" s="47"/>
      <c r="H200" s="94">
        <f>'[2]APR-JUN'!$H$12</f>
        <v>17341100</v>
      </c>
      <c r="I200" s="47">
        <f t="shared" si="26"/>
        <v>17341100</v>
      </c>
      <c r="J200" s="47"/>
      <c r="K200" s="46">
        <f t="shared" si="27"/>
        <v>57371700</v>
      </c>
      <c r="L200" s="47">
        <f t="shared" si="22"/>
        <v>57371700</v>
      </c>
      <c r="M200" s="46">
        <f t="shared" si="23"/>
        <v>0</v>
      </c>
      <c r="N200" s="47">
        <f t="shared" si="21"/>
        <v>192628300</v>
      </c>
    </row>
    <row r="201" spans="1:14" ht="13.5" customHeight="1">
      <c r="A201" s="52" t="s">
        <v>45</v>
      </c>
      <c r="B201" s="59" t="s">
        <v>46</v>
      </c>
      <c r="C201" s="54">
        <v>5000000</v>
      </c>
      <c r="D201" s="55"/>
      <c r="E201" s="46">
        <f t="shared" si="24"/>
        <v>0</v>
      </c>
      <c r="F201" s="58">
        <f t="shared" si="25"/>
        <v>0</v>
      </c>
      <c r="G201" s="47"/>
      <c r="H201" s="94"/>
      <c r="I201" s="47">
        <f t="shared" si="26"/>
        <v>0</v>
      </c>
      <c r="J201" s="47"/>
      <c r="K201" s="46">
        <f t="shared" si="27"/>
        <v>0</v>
      </c>
      <c r="L201" s="47">
        <f t="shared" si="22"/>
        <v>0</v>
      </c>
      <c r="M201" s="46">
        <f t="shared" si="23"/>
        <v>0</v>
      </c>
      <c r="N201" s="47">
        <f t="shared" si="21"/>
        <v>5000000</v>
      </c>
    </row>
    <row r="202" spans="1:14" ht="15">
      <c r="A202" s="52" t="s">
        <v>47</v>
      </c>
      <c r="B202" s="59" t="s">
        <v>48</v>
      </c>
      <c r="C202" s="54">
        <v>50000000</v>
      </c>
      <c r="D202" s="55"/>
      <c r="E202" s="46">
        <f t="shared" si="24"/>
        <v>9683400</v>
      </c>
      <c r="F202" s="58">
        <f t="shared" si="25"/>
        <v>9683400</v>
      </c>
      <c r="G202" s="47"/>
      <c r="H202" s="94"/>
      <c r="I202" s="47">
        <f t="shared" si="26"/>
        <v>0</v>
      </c>
      <c r="J202" s="47"/>
      <c r="K202" s="46">
        <f t="shared" si="27"/>
        <v>9683400</v>
      </c>
      <c r="L202" s="47">
        <f t="shared" si="22"/>
        <v>9683400</v>
      </c>
      <c r="M202" s="46">
        <f t="shared" si="23"/>
        <v>0</v>
      </c>
      <c r="N202" s="47">
        <f t="shared" si="21"/>
        <v>40316600</v>
      </c>
    </row>
    <row r="203" spans="1:14" ht="15">
      <c r="A203" s="52" t="s">
        <v>49</v>
      </c>
      <c r="B203" s="59" t="s">
        <v>50</v>
      </c>
      <c r="C203" s="54">
        <v>1137000000</v>
      </c>
      <c r="D203" s="55"/>
      <c r="E203" s="46">
        <f t="shared" si="24"/>
        <v>370579800</v>
      </c>
      <c r="F203" s="58">
        <f t="shared" si="25"/>
        <v>370579800</v>
      </c>
      <c r="G203" s="47"/>
      <c r="H203" s="95">
        <f>'[2]APR-JUN'!$H$15</f>
        <v>185140900</v>
      </c>
      <c r="I203" s="47">
        <f t="shared" si="26"/>
        <v>185140900</v>
      </c>
      <c r="J203" s="47"/>
      <c r="K203" s="46">
        <f t="shared" si="27"/>
        <v>555720700</v>
      </c>
      <c r="L203" s="47">
        <f t="shared" si="22"/>
        <v>555720700</v>
      </c>
      <c r="M203" s="46">
        <f t="shared" si="23"/>
        <v>0</v>
      </c>
      <c r="N203" s="47">
        <f t="shared" si="21"/>
        <v>581279300</v>
      </c>
    </row>
    <row r="204" spans="1:14" ht="15">
      <c r="A204" s="52" t="s">
        <v>51</v>
      </c>
      <c r="B204" s="59" t="s">
        <v>52</v>
      </c>
      <c r="C204" s="54">
        <v>1100000000</v>
      </c>
      <c r="D204" s="55"/>
      <c r="E204" s="46">
        <f t="shared" si="24"/>
        <v>596841500</v>
      </c>
      <c r="F204" s="58">
        <f t="shared" si="25"/>
        <v>596841500</v>
      </c>
      <c r="G204" s="47"/>
      <c r="H204" s="95">
        <f>'[2]APR-JUN'!$H$16</f>
        <v>4586800</v>
      </c>
      <c r="I204" s="47">
        <f t="shared" si="26"/>
        <v>4586800</v>
      </c>
      <c r="J204" s="61"/>
      <c r="K204" s="46">
        <f t="shared" si="27"/>
        <v>601428300</v>
      </c>
      <c r="L204" s="47">
        <f t="shared" si="22"/>
        <v>601428300</v>
      </c>
      <c r="M204" s="46">
        <f t="shared" si="23"/>
        <v>0</v>
      </c>
      <c r="N204" s="47">
        <f t="shared" si="21"/>
        <v>498571700</v>
      </c>
    </row>
    <row r="205" spans="1:14" ht="15">
      <c r="A205" s="52" t="s">
        <v>54</v>
      </c>
      <c r="B205" s="53" t="s">
        <v>55</v>
      </c>
      <c r="C205" s="54">
        <v>25000000</v>
      </c>
      <c r="D205" s="55"/>
      <c r="E205" s="46">
        <f t="shared" si="24"/>
        <v>8781700</v>
      </c>
      <c r="F205" s="58">
        <f t="shared" si="25"/>
        <v>8781700</v>
      </c>
      <c r="G205" s="47"/>
      <c r="H205" s="95"/>
      <c r="I205" s="47">
        <f t="shared" si="26"/>
        <v>0</v>
      </c>
      <c r="J205" s="47"/>
      <c r="K205" s="46">
        <f t="shared" si="27"/>
        <v>8781700</v>
      </c>
      <c r="L205" s="47">
        <f t="shared" si="22"/>
        <v>8781700</v>
      </c>
      <c r="M205" s="46">
        <f t="shared" si="23"/>
        <v>0</v>
      </c>
      <c r="N205" s="47">
        <f t="shared" si="21"/>
        <v>16218300</v>
      </c>
    </row>
    <row r="206" spans="1:14" ht="15">
      <c r="A206" s="52" t="s">
        <v>56</v>
      </c>
      <c r="B206" s="59" t="s">
        <v>57</v>
      </c>
      <c r="C206" s="54">
        <v>25000000</v>
      </c>
      <c r="D206" s="55"/>
      <c r="E206" s="46">
        <f t="shared" si="24"/>
        <v>110501200</v>
      </c>
      <c r="F206" s="58">
        <f t="shared" si="25"/>
        <v>110501200</v>
      </c>
      <c r="G206" s="47"/>
      <c r="H206" s="95">
        <f>'[2]APR-JUN'!$H$18</f>
        <v>3913300</v>
      </c>
      <c r="I206" s="47">
        <f t="shared" si="26"/>
        <v>3913300</v>
      </c>
      <c r="J206" s="47"/>
      <c r="K206" s="46">
        <f t="shared" si="27"/>
        <v>114414500</v>
      </c>
      <c r="L206" s="47">
        <f t="shared" si="22"/>
        <v>114414500</v>
      </c>
      <c r="M206" s="46">
        <f t="shared" si="23"/>
        <v>0</v>
      </c>
      <c r="N206" s="47">
        <f t="shared" si="21"/>
        <v>-89414500</v>
      </c>
    </row>
    <row r="207" spans="1:14" ht="15">
      <c r="A207" s="52" t="s">
        <v>58</v>
      </c>
      <c r="B207" s="59" t="s">
        <v>59</v>
      </c>
      <c r="C207" s="54">
        <v>600000000</v>
      </c>
      <c r="D207" s="55"/>
      <c r="E207" s="46">
        <f t="shared" si="24"/>
        <v>71790200</v>
      </c>
      <c r="F207" s="58">
        <f t="shared" si="25"/>
        <v>71790200</v>
      </c>
      <c r="G207" s="47"/>
      <c r="H207" s="95">
        <f>'[2]APR-JUN'!$H$19</f>
        <v>38372600</v>
      </c>
      <c r="I207" s="47">
        <f t="shared" si="26"/>
        <v>38372600</v>
      </c>
      <c r="J207" s="47"/>
      <c r="K207" s="46">
        <f t="shared" si="27"/>
        <v>110162800</v>
      </c>
      <c r="L207" s="47">
        <f t="shared" si="22"/>
        <v>110162800</v>
      </c>
      <c r="M207" s="46">
        <f t="shared" si="23"/>
        <v>0</v>
      </c>
      <c r="N207" s="47">
        <f t="shared" si="21"/>
        <v>489837200</v>
      </c>
    </row>
    <row r="208" spans="1:14" ht="12" customHeight="1">
      <c r="A208" s="52" t="s">
        <v>60</v>
      </c>
      <c r="B208" s="59" t="s">
        <v>61</v>
      </c>
      <c r="C208" s="54">
        <v>0</v>
      </c>
      <c r="D208" s="55"/>
      <c r="E208" s="46">
        <f t="shared" si="24"/>
        <v>0</v>
      </c>
      <c r="F208" s="58">
        <f t="shared" si="25"/>
        <v>0</v>
      </c>
      <c r="G208" s="47"/>
      <c r="H208" s="95"/>
      <c r="I208" s="47">
        <f t="shared" si="26"/>
        <v>0</v>
      </c>
      <c r="J208" s="47"/>
      <c r="K208" s="46">
        <f t="shared" si="27"/>
        <v>0</v>
      </c>
      <c r="L208" s="47">
        <f t="shared" si="22"/>
        <v>0</v>
      </c>
      <c r="M208" s="46">
        <f t="shared" si="23"/>
        <v>0</v>
      </c>
      <c r="N208" s="47">
        <f>C208-K208</f>
        <v>0</v>
      </c>
    </row>
    <row r="209" spans="1:14" ht="15">
      <c r="A209" s="52" t="s">
        <v>62</v>
      </c>
      <c r="B209" s="59" t="s">
        <v>63</v>
      </c>
      <c r="C209" s="54">
        <v>1000000</v>
      </c>
      <c r="D209" s="55"/>
      <c r="E209" s="46">
        <f t="shared" si="24"/>
        <v>0</v>
      </c>
      <c r="F209" s="58">
        <f t="shared" si="25"/>
        <v>0</v>
      </c>
      <c r="G209" s="47"/>
      <c r="H209" s="95"/>
      <c r="I209" s="47">
        <f t="shared" si="26"/>
        <v>0</v>
      </c>
      <c r="J209" s="47"/>
      <c r="K209" s="46">
        <f t="shared" si="27"/>
        <v>0</v>
      </c>
      <c r="L209" s="47">
        <f t="shared" si="22"/>
        <v>0</v>
      </c>
      <c r="M209" s="46">
        <f t="shared" si="23"/>
        <v>0</v>
      </c>
      <c r="N209" s="47">
        <f t="shared" ref="N209:N217" si="28">SUM(C209-K209)</f>
        <v>1000000</v>
      </c>
    </row>
    <row r="210" spans="1:14" ht="15">
      <c r="A210" s="52" t="s">
        <v>64</v>
      </c>
      <c r="B210" s="59" t="s">
        <v>65</v>
      </c>
      <c r="C210" s="54">
        <v>15000000</v>
      </c>
      <c r="D210" s="55"/>
      <c r="E210" s="46">
        <f t="shared" si="24"/>
        <v>3208600</v>
      </c>
      <c r="F210" s="58">
        <f>E210</f>
        <v>3208600</v>
      </c>
      <c r="G210" s="47"/>
      <c r="H210" s="95">
        <f>'[2]APR-JUN'!$H$22</f>
        <v>223400</v>
      </c>
      <c r="I210" s="47">
        <f t="shared" si="26"/>
        <v>223400</v>
      </c>
      <c r="J210" s="47"/>
      <c r="K210" s="46">
        <f t="shared" si="27"/>
        <v>3432000</v>
      </c>
      <c r="L210" s="47">
        <f t="shared" si="22"/>
        <v>3432000</v>
      </c>
      <c r="M210" s="46">
        <f t="shared" si="23"/>
        <v>0</v>
      </c>
      <c r="N210" s="47">
        <f t="shared" si="28"/>
        <v>11568000</v>
      </c>
    </row>
    <row r="211" spans="1:14" ht="15">
      <c r="A211" s="52" t="s">
        <v>66</v>
      </c>
      <c r="B211" s="59" t="s">
        <v>67</v>
      </c>
      <c r="C211" s="54">
        <v>200000</v>
      </c>
      <c r="D211" s="55"/>
      <c r="E211" s="58">
        <f t="shared" si="25"/>
        <v>0</v>
      </c>
      <c r="F211" s="58">
        <f t="shared" si="25"/>
        <v>0</v>
      </c>
      <c r="G211" s="47"/>
      <c r="H211" s="47">
        <f t="shared" si="26"/>
        <v>0</v>
      </c>
      <c r="I211" s="47">
        <f t="shared" si="26"/>
        <v>0</v>
      </c>
      <c r="J211" s="47"/>
      <c r="K211" s="46">
        <f t="shared" si="27"/>
        <v>0</v>
      </c>
      <c r="L211" s="47">
        <f t="shared" si="22"/>
        <v>0</v>
      </c>
      <c r="M211" s="46">
        <f t="shared" si="23"/>
        <v>0</v>
      </c>
      <c r="N211" s="47">
        <f t="shared" si="28"/>
        <v>200000</v>
      </c>
    </row>
    <row r="212" spans="1:14" ht="15">
      <c r="A212" s="52" t="s">
        <v>68</v>
      </c>
      <c r="B212" s="59" t="s">
        <v>69</v>
      </c>
      <c r="C212" s="54">
        <v>3800000</v>
      </c>
      <c r="D212" s="55"/>
      <c r="E212" s="46">
        <f>K152</f>
        <v>0</v>
      </c>
      <c r="F212" s="58">
        <f t="shared" si="25"/>
        <v>0</v>
      </c>
      <c r="G212" s="47"/>
      <c r="H212" s="95"/>
      <c r="I212" s="47">
        <f t="shared" si="26"/>
        <v>0</v>
      </c>
      <c r="J212" s="47"/>
      <c r="K212" s="46">
        <f t="shared" si="27"/>
        <v>0</v>
      </c>
      <c r="L212" s="47">
        <f t="shared" si="22"/>
        <v>0</v>
      </c>
      <c r="M212" s="46">
        <f t="shared" si="23"/>
        <v>0</v>
      </c>
      <c r="N212" s="47">
        <f t="shared" si="28"/>
        <v>3800000</v>
      </c>
    </row>
    <row r="213" spans="1:14" ht="14.25" customHeight="1">
      <c r="A213" s="52" t="s">
        <v>70</v>
      </c>
      <c r="B213" s="59" t="s">
        <v>71</v>
      </c>
      <c r="C213" s="54">
        <v>1500000000</v>
      </c>
      <c r="D213" s="55"/>
      <c r="E213" s="46">
        <f>K153</f>
        <v>0</v>
      </c>
      <c r="F213" s="58">
        <f t="shared" si="25"/>
        <v>0</v>
      </c>
      <c r="G213" s="47"/>
      <c r="H213" s="94"/>
      <c r="I213" s="47">
        <f t="shared" si="26"/>
        <v>0</v>
      </c>
      <c r="J213" s="47"/>
      <c r="K213" s="46">
        <f t="shared" si="27"/>
        <v>0</v>
      </c>
      <c r="L213" s="47">
        <f>K213-J213</f>
        <v>0</v>
      </c>
      <c r="M213" s="47">
        <f t="shared" si="23"/>
        <v>0</v>
      </c>
      <c r="N213" s="47">
        <f t="shared" si="28"/>
        <v>1500000000</v>
      </c>
    </row>
    <row r="214" spans="1:14" ht="15">
      <c r="A214" s="24" t="s">
        <v>72</v>
      </c>
      <c r="B214" s="96" t="s">
        <v>73</v>
      </c>
      <c r="C214" s="45">
        <f>SUM(C215:D217)</f>
        <v>2963000000</v>
      </c>
      <c r="D214" s="97"/>
      <c r="E214" s="98">
        <f>SUM(E215:E217)</f>
        <v>959544300</v>
      </c>
      <c r="F214" s="99">
        <f>SUM(F215:F217)</f>
        <v>959544300</v>
      </c>
      <c r="G214" s="100">
        <f>F214-E214</f>
        <v>0</v>
      </c>
      <c r="H214" s="98">
        <f>SUM(H215:H217)</f>
        <v>378597240</v>
      </c>
      <c r="I214" s="98">
        <f>H214</f>
        <v>378597240</v>
      </c>
      <c r="J214" s="98">
        <f>H214-I214</f>
        <v>0</v>
      </c>
      <c r="K214" s="101">
        <f>SUM(K215:K217)</f>
        <v>1338141540</v>
      </c>
      <c r="L214" s="98">
        <f>F214+I214</f>
        <v>1338141540</v>
      </c>
      <c r="M214" s="102">
        <f t="shared" si="23"/>
        <v>0</v>
      </c>
      <c r="N214" s="98">
        <f t="shared" si="28"/>
        <v>1624858460</v>
      </c>
    </row>
    <row r="215" spans="1:14" ht="15">
      <c r="A215" s="52" t="s">
        <v>74</v>
      </c>
      <c r="B215" s="59" t="s">
        <v>104</v>
      </c>
      <c r="C215" s="54">
        <v>1103340000</v>
      </c>
      <c r="D215" s="55"/>
      <c r="E215" s="47">
        <f>K156</f>
        <v>405361500</v>
      </c>
      <c r="F215" s="51">
        <f>E215</f>
        <v>405361500</v>
      </c>
      <c r="G215" s="47"/>
      <c r="H215" s="103">
        <f>'[2]APR-JUN'!$H$27</f>
        <v>73350000</v>
      </c>
      <c r="I215" s="47">
        <f>H215</f>
        <v>73350000</v>
      </c>
      <c r="J215" s="47"/>
      <c r="K215" s="51">
        <f>E215+H215</f>
        <v>478711500</v>
      </c>
      <c r="L215" s="47">
        <f>F215+I215</f>
        <v>478711500</v>
      </c>
      <c r="M215" s="51">
        <f t="shared" si="23"/>
        <v>0</v>
      </c>
      <c r="N215" s="47">
        <f t="shared" si="28"/>
        <v>624628500</v>
      </c>
    </row>
    <row r="216" spans="1:14" ht="15">
      <c r="A216" s="52" t="s">
        <v>76</v>
      </c>
      <c r="B216" s="59" t="s">
        <v>77</v>
      </c>
      <c r="C216" s="54">
        <v>30000000</v>
      </c>
      <c r="D216" s="55"/>
      <c r="E216" s="47">
        <f>K157</f>
        <v>97998000</v>
      </c>
      <c r="F216" s="51">
        <f>E216</f>
        <v>97998000</v>
      </c>
      <c r="G216" s="47"/>
      <c r="H216" s="103">
        <f>'[2]APR-JUN'!$H$28</f>
        <v>4200000</v>
      </c>
      <c r="I216" s="47">
        <f>H216</f>
        <v>4200000</v>
      </c>
      <c r="J216" s="47"/>
      <c r="K216" s="51">
        <f>E216+H216</f>
        <v>102198000</v>
      </c>
      <c r="L216" s="47">
        <f>F216+I216</f>
        <v>102198000</v>
      </c>
      <c r="M216" s="51">
        <f t="shared" si="23"/>
        <v>0</v>
      </c>
      <c r="N216" s="47">
        <f t="shared" si="28"/>
        <v>-72198000</v>
      </c>
    </row>
    <row r="217" spans="1:14" ht="15">
      <c r="A217" s="52" t="s">
        <v>78</v>
      </c>
      <c r="B217" s="59" t="s">
        <v>79</v>
      </c>
      <c r="C217" s="54">
        <v>1829660000</v>
      </c>
      <c r="D217" s="55"/>
      <c r="E217" s="47">
        <f>K158</f>
        <v>456184800</v>
      </c>
      <c r="F217" s="51">
        <f>E217</f>
        <v>456184800</v>
      </c>
      <c r="G217" s="47"/>
      <c r="H217" s="103">
        <f>'[2]APR-JUN'!$H$29</f>
        <v>301047240</v>
      </c>
      <c r="I217" s="47">
        <f>H217</f>
        <v>301047240</v>
      </c>
      <c r="J217" s="47"/>
      <c r="K217" s="51">
        <f>E217+H217</f>
        <v>757232040</v>
      </c>
      <c r="L217" s="47">
        <f>F217+I217</f>
        <v>757232040</v>
      </c>
      <c r="M217" s="51">
        <f t="shared" si="23"/>
        <v>0</v>
      </c>
      <c r="N217" s="47">
        <f t="shared" si="28"/>
        <v>1072427960</v>
      </c>
    </row>
    <row r="218" spans="1:14" ht="15">
      <c r="A218" s="24" t="s">
        <v>80</v>
      </c>
      <c r="B218" s="96" t="s">
        <v>81</v>
      </c>
      <c r="C218" s="126" t="s">
        <v>53</v>
      </c>
      <c r="D218" s="127"/>
      <c r="E218" s="98">
        <f>SUM(E219:E221)</f>
        <v>2985000</v>
      </c>
      <c r="F218" s="99">
        <f>SUM(F219:F221)</f>
        <v>2985000</v>
      </c>
      <c r="G218" s="100">
        <f>F218-E218</f>
        <v>0</v>
      </c>
      <c r="H218" s="98">
        <f>SUM(H219:H221)</f>
        <v>1265000</v>
      </c>
      <c r="I218" s="98">
        <f>SUM(I219:I221)</f>
        <v>1265000</v>
      </c>
      <c r="J218" s="100"/>
      <c r="K218" s="99">
        <f>SUM(K219:K220)</f>
        <v>4250000</v>
      </c>
      <c r="L218" s="98">
        <f>SUM(L219:L220)</f>
        <v>4250000</v>
      </c>
      <c r="M218" s="102">
        <f t="shared" si="23"/>
        <v>0</v>
      </c>
      <c r="N218" s="118" t="s">
        <v>53</v>
      </c>
    </row>
    <row r="219" spans="1:14" ht="15">
      <c r="A219" s="52" t="s">
        <v>82</v>
      </c>
      <c r="B219" s="59" t="s">
        <v>83</v>
      </c>
      <c r="C219" s="54"/>
      <c r="D219" s="55"/>
      <c r="E219" s="47">
        <f>K160</f>
        <v>2310000</v>
      </c>
      <c r="F219" s="51">
        <f>E219</f>
        <v>2310000</v>
      </c>
      <c r="G219" s="47"/>
      <c r="H219" s="47">
        <f>'[2]APR-JUN'!$H$31</f>
        <v>990000</v>
      </c>
      <c r="I219" s="51">
        <f>H219</f>
        <v>990000</v>
      </c>
      <c r="J219" s="47"/>
      <c r="K219" s="51">
        <f>E219+H219</f>
        <v>3300000</v>
      </c>
      <c r="L219" s="47">
        <f>SUM(F219+I219)</f>
        <v>3300000</v>
      </c>
      <c r="M219" s="51">
        <f t="shared" si="23"/>
        <v>0</v>
      </c>
      <c r="N219" s="47"/>
    </row>
    <row r="220" spans="1:14" ht="15">
      <c r="A220" s="52" t="s">
        <v>84</v>
      </c>
      <c r="B220" s="59" t="s">
        <v>85</v>
      </c>
      <c r="C220" s="54"/>
      <c r="D220" s="55"/>
      <c r="E220" s="47">
        <f>K161</f>
        <v>675000</v>
      </c>
      <c r="F220" s="51">
        <f>E220</f>
        <v>675000</v>
      </c>
      <c r="G220" s="47"/>
      <c r="H220" s="47">
        <f>'[2]APR-JUN'!$H$32</f>
        <v>275000</v>
      </c>
      <c r="I220" s="51">
        <f>H220</f>
        <v>275000</v>
      </c>
      <c r="J220" s="47"/>
      <c r="K220" s="51">
        <f>E220+H220</f>
        <v>950000</v>
      </c>
      <c r="L220" s="47">
        <f>SUM(F220+I220)</f>
        <v>950000</v>
      </c>
      <c r="M220" s="51">
        <f t="shared" si="23"/>
        <v>0</v>
      </c>
      <c r="N220" s="47"/>
    </row>
    <row r="221" spans="1:14" ht="9.75" customHeight="1">
      <c r="A221" s="52" t="s">
        <v>86</v>
      </c>
      <c r="B221" s="111" t="s">
        <v>87</v>
      </c>
      <c r="C221" s="112"/>
      <c r="D221" s="113"/>
      <c r="E221" s="47">
        <f>K162</f>
        <v>0</v>
      </c>
      <c r="F221" s="51">
        <f>E221</f>
        <v>0</v>
      </c>
      <c r="G221" s="114"/>
      <c r="H221" s="116"/>
      <c r="I221" s="114"/>
      <c r="J221" s="114"/>
      <c r="K221" s="115">
        <f>G221+E221</f>
        <v>0</v>
      </c>
      <c r="L221" s="114">
        <f>F221+I221</f>
        <v>0</v>
      </c>
      <c r="M221" s="115">
        <f t="shared" si="23"/>
        <v>0</v>
      </c>
      <c r="N221" s="114"/>
    </row>
    <row r="222" spans="1:14" ht="15">
      <c r="A222" s="52"/>
      <c r="B222" s="71" t="s">
        <v>88</v>
      </c>
      <c r="C222" s="72"/>
      <c r="D222" s="73"/>
      <c r="E222" s="117">
        <f>E196+E214+E218</f>
        <v>2934486400</v>
      </c>
      <c r="F222" s="117">
        <f>F196+F214+F218</f>
        <v>2934486400</v>
      </c>
      <c r="G222" s="75"/>
      <c r="H222" s="117">
        <f>H196+H214+H218</f>
        <v>727266740</v>
      </c>
      <c r="I222" s="117">
        <f>I196+I214+I218</f>
        <v>727266740</v>
      </c>
      <c r="J222" s="98"/>
      <c r="K222" s="76">
        <f>E222+H222</f>
        <v>3661753140</v>
      </c>
      <c r="L222" s="76">
        <f>K222</f>
        <v>3661753140</v>
      </c>
      <c r="M222" s="77"/>
      <c r="N222" s="78"/>
    </row>
    <row r="223" spans="1:14" ht="15">
      <c r="A223" s="24" t="s">
        <v>89</v>
      </c>
      <c r="B223" s="96" t="s">
        <v>90</v>
      </c>
      <c r="C223" s="45">
        <f>-C224</f>
        <v>0</v>
      </c>
      <c r="D223" s="97"/>
      <c r="E223" s="98">
        <f>E224+E226</f>
        <v>47036620</v>
      </c>
      <c r="F223" s="99">
        <f>E223</f>
        <v>47036620</v>
      </c>
      <c r="G223" s="100">
        <f>F223-E223</f>
        <v>0</v>
      </c>
      <c r="H223" s="98">
        <f>SUM(H224:H227)</f>
        <v>6650300</v>
      </c>
      <c r="I223" s="99">
        <f>H223</f>
        <v>6650300</v>
      </c>
      <c r="J223" s="98"/>
      <c r="K223" s="98">
        <f>SUM(K224:K227)</f>
        <v>53686920</v>
      </c>
      <c r="L223" s="98">
        <f>L224+L226</f>
        <v>53686920</v>
      </c>
      <c r="M223" s="99">
        <f>L223-K223</f>
        <v>0</v>
      </c>
      <c r="N223" s="118" t="s">
        <v>53</v>
      </c>
    </row>
    <row r="224" spans="1:14" ht="15">
      <c r="A224" s="52" t="s">
        <v>91</v>
      </c>
      <c r="B224" s="59" t="s">
        <v>92</v>
      </c>
      <c r="C224" s="54"/>
      <c r="D224" s="55"/>
      <c r="E224" s="51">
        <f>K165</f>
        <v>41881400</v>
      </c>
      <c r="F224" s="58">
        <f>E224</f>
        <v>41881400</v>
      </c>
      <c r="G224" s="47"/>
      <c r="H224" s="119">
        <f>'[2]APR-JUN'!$H$35</f>
        <v>6566300</v>
      </c>
      <c r="I224" s="120">
        <f>H224</f>
        <v>6566300</v>
      </c>
      <c r="J224" s="47"/>
      <c r="K224" s="51">
        <f>E224+H224</f>
        <v>48447700</v>
      </c>
      <c r="L224" s="47">
        <f>F224+I224</f>
        <v>48447700</v>
      </c>
      <c r="M224" s="51">
        <f>L224-K224</f>
        <v>0</v>
      </c>
      <c r="N224" s="47"/>
    </row>
    <row r="225" spans="1:14" ht="6.75" customHeight="1">
      <c r="A225" s="52"/>
      <c r="B225" s="59"/>
      <c r="C225" s="66"/>
      <c r="D225" s="67"/>
      <c r="E225" s="51">
        <f>K166</f>
        <v>0</v>
      </c>
      <c r="F225" s="58">
        <f>E225</f>
        <v>0</v>
      </c>
      <c r="G225" s="47"/>
      <c r="H225" s="119"/>
      <c r="I225" s="120"/>
      <c r="J225" s="47"/>
      <c r="K225" s="51"/>
      <c r="L225" s="47"/>
      <c r="M225" s="51"/>
      <c r="N225" s="47"/>
    </row>
    <row r="226" spans="1:14" ht="15">
      <c r="A226" s="52" t="s">
        <v>93</v>
      </c>
      <c r="B226" s="59" t="s">
        <v>94</v>
      </c>
      <c r="C226" s="66"/>
      <c r="D226" s="67"/>
      <c r="E226" s="51">
        <f>K167</f>
        <v>5155220</v>
      </c>
      <c r="F226" s="58">
        <f>E226</f>
        <v>5155220</v>
      </c>
      <c r="G226" s="47"/>
      <c r="H226" s="103">
        <f>'[2]APR-JUN'!$H$36</f>
        <v>84000</v>
      </c>
      <c r="I226" s="47">
        <f>H226</f>
        <v>84000</v>
      </c>
      <c r="J226" s="47"/>
      <c r="K226" s="47">
        <f>E226+H226</f>
        <v>5239220</v>
      </c>
      <c r="L226" s="47">
        <f>F226+I226</f>
        <v>5239220</v>
      </c>
      <c r="M226" s="51">
        <f>L226-K226</f>
        <v>0</v>
      </c>
      <c r="N226" s="47"/>
    </row>
    <row r="227" spans="1:14" ht="2.25" customHeight="1">
      <c r="A227" s="52"/>
      <c r="B227" s="111"/>
      <c r="C227" s="112"/>
      <c r="D227" s="113"/>
      <c r="E227" s="115"/>
      <c r="F227" s="121"/>
      <c r="G227" s="114"/>
      <c r="H227" s="114"/>
      <c r="I227" s="122"/>
      <c r="J227" s="114"/>
      <c r="K227" s="115"/>
      <c r="L227" s="114"/>
      <c r="M227" s="122"/>
      <c r="N227" s="114"/>
    </row>
    <row r="228" spans="1:14" ht="15">
      <c r="A228" s="123"/>
      <c r="B228" s="83" t="s">
        <v>95</v>
      </c>
      <c r="C228" s="84">
        <f>C196+C214+C223</f>
        <v>10000000000</v>
      </c>
      <c r="D228" s="85"/>
      <c r="E228" s="76">
        <f>E222+E223</f>
        <v>2981523020</v>
      </c>
      <c r="F228" s="76">
        <f>F222+F223</f>
        <v>2981523020</v>
      </c>
      <c r="G228" s="124"/>
      <c r="H228" s="76">
        <f>H222+H223</f>
        <v>733917040</v>
      </c>
      <c r="I228" s="76">
        <f>I222+I223</f>
        <v>733917040</v>
      </c>
      <c r="J228" s="76"/>
      <c r="K228" s="76">
        <f>K222+K223</f>
        <v>3715440060</v>
      </c>
      <c r="L228" s="76">
        <f>L222+L223</f>
        <v>3715440060</v>
      </c>
      <c r="M228" s="124"/>
      <c r="N228" s="76">
        <f>C228-K228</f>
        <v>6284559940</v>
      </c>
    </row>
    <row r="229" spans="1:14" ht="14.25" customHeight="1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87" t="s">
        <v>107</v>
      </c>
      <c r="L229" s="87"/>
      <c r="M229" s="87"/>
      <c r="N229" s="87"/>
    </row>
    <row r="230" spans="1:14" ht="12.75" customHeight="1">
      <c r="A230" s="87" t="s">
        <v>96</v>
      </c>
      <c r="B230" s="87"/>
      <c r="C230" s="88"/>
      <c r="D230" s="48"/>
      <c r="E230" s="48"/>
      <c r="F230" s="48"/>
      <c r="G230" s="48"/>
      <c r="H230" s="48"/>
      <c r="I230" s="48"/>
      <c r="J230" s="48"/>
      <c r="K230" s="88"/>
      <c r="L230" s="88"/>
      <c r="M230" s="88"/>
      <c r="N230" s="88"/>
    </row>
    <row r="231" spans="1:14" ht="15">
      <c r="A231" s="87" t="s">
        <v>98</v>
      </c>
      <c r="B231" s="87"/>
      <c r="C231" s="88"/>
      <c r="D231" s="48"/>
      <c r="E231" s="48"/>
      <c r="F231" s="48"/>
      <c r="G231" s="48"/>
      <c r="H231" s="48"/>
      <c r="I231" s="48"/>
      <c r="J231" s="48"/>
      <c r="K231" s="87" t="s">
        <v>8</v>
      </c>
      <c r="L231" s="87"/>
      <c r="M231" s="87"/>
      <c r="N231" s="87"/>
    </row>
    <row r="232" spans="1:14" ht="14.25" customHeight="1">
      <c r="A232" s="87" t="s">
        <v>0</v>
      </c>
      <c r="B232" s="87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</row>
    <row r="233" spans="1:14" ht="15">
      <c r="A233" s="87" t="s">
        <v>99</v>
      </c>
      <c r="B233" s="87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</row>
    <row r="234" spans="1:14" ht="15">
      <c r="A234" s="88"/>
      <c r="B234" s="8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</row>
    <row r="235" spans="1:14" ht="12.75" customHeight="1">
      <c r="A235" s="48"/>
      <c r="B235" s="48"/>
      <c r="C235" s="48"/>
      <c r="D235" s="48"/>
      <c r="E235" s="48"/>
      <c r="F235" s="48"/>
      <c r="G235" s="48"/>
      <c r="H235" s="46"/>
      <c r="I235" s="48"/>
      <c r="J235" s="48"/>
      <c r="K235" s="48"/>
      <c r="L235" s="48"/>
      <c r="M235" s="48"/>
      <c r="N235" s="48"/>
    </row>
    <row r="236" spans="1:14" ht="15">
      <c r="A236" s="87" t="s">
        <v>100</v>
      </c>
      <c r="B236" s="87"/>
      <c r="C236" s="88"/>
      <c r="D236" s="48"/>
      <c r="E236" s="48"/>
      <c r="F236" s="48"/>
      <c r="G236" s="48"/>
      <c r="H236" s="46"/>
      <c r="I236" s="48"/>
      <c r="J236" s="48"/>
      <c r="K236" s="87" t="s">
        <v>9</v>
      </c>
      <c r="L236" s="87"/>
      <c r="M236" s="87"/>
      <c r="N236" s="87"/>
    </row>
    <row r="237" spans="1:14" ht="15">
      <c r="A237" s="87" t="s">
        <v>101</v>
      </c>
      <c r="B237" s="87"/>
      <c r="C237" s="88"/>
      <c r="D237" s="48"/>
      <c r="E237" s="48"/>
      <c r="F237" s="48"/>
      <c r="G237" s="48"/>
      <c r="H237" s="48"/>
      <c r="I237" s="48"/>
      <c r="J237" s="48"/>
      <c r="K237" s="87" t="s">
        <v>102</v>
      </c>
      <c r="L237" s="87"/>
      <c r="M237" s="87"/>
      <c r="N237" s="87"/>
    </row>
    <row r="238" spans="1:14">
      <c r="A238" s="89" t="s">
        <v>103</v>
      </c>
      <c r="B238" s="89"/>
    </row>
    <row r="239" spans="1:14" ht="3.75" customHeight="1"/>
    <row r="240" spans="1:14" ht="14.25">
      <c r="A240" s="1" t="s">
        <v>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4.25">
      <c r="A241" s="1" t="s">
        <v>1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4.25">
      <c r="A242" s="1" t="s">
        <v>2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4.25">
      <c r="A244" s="3" t="s">
        <v>3</v>
      </c>
      <c r="B244" s="3"/>
      <c r="C244" s="4"/>
      <c r="D244" s="4" t="s">
        <v>4</v>
      </c>
      <c r="E244" s="5" t="s">
        <v>5</v>
      </c>
      <c r="F244" s="6"/>
      <c r="G244" s="6"/>
      <c r="H244" s="6"/>
      <c r="I244" s="6"/>
      <c r="J244" s="6"/>
      <c r="K244" s="6"/>
      <c r="L244" s="6"/>
      <c r="M244" s="6"/>
      <c r="N244" s="6"/>
    </row>
    <row r="245" spans="1:14" ht="14.25">
      <c r="A245" s="3" t="s">
        <v>6</v>
      </c>
      <c r="B245" s="3"/>
      <c r="C245" s="4"/>
      <c r="D245" s="4" t="s">
        <v>4</v>
      </c>
      <c r="E245" s="3" t="s">
        <v>7</v>
      </c>
      <c r="F245" s="6"/>
      <c r="G245" s="6"/>
      <c r="H245" s="6"/>
      <c r="I245" s="6"/>
      <c r="J245" s="6"/>
      <c r="K245" s="6"/>
      <c r="L245" s="6"/>
      <c r="M245" s="6"/>
      <c r="N245" s="6"/>
    </row>
    <row r="246" spans="1:14" ht="14.25">
      <c r="A246" s="3" t="s">
        <v>8</v>
      </c>
      <c r="B246" s="3"/>
      <c r="C246" s="4"/>
      <c r="D246" s="4" t="s">
        <v>4</v>
      </c>
      <c r="E246" s="3" t="s">
        <v>9</v>
      </c>
      <c r="F246" s="6"/>
      <c r="G246" s="6"/>
      <c r="H246" s="6"/>
      <c r="I246" s="6"/>
      <c r="J246" s="6"/>
      <c r="K246" s="6"/>
      <c r="L246" s="6"/>
      <c r="M246" s="6"/>
      <c r="N246" s="6"/>
    </row>
    <row r="247" spans="1:14" ht="3.75" customHeight="1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ht="14.25">
      <c r="A248" s="7"/>
      <c r="B248" s="7"/>
      <c r="C248" s="8"/>
      <c r="D248" s="9"/>
      <c r="E248" s="10" t="s">
        <v>10</v>
      </c>
      <c r="F248" s="10"/>
      <c r="G248" s="10"/>
      <c r="H248" s="11" t="s">
        <v>11</v>
      </c>
      <c r="I248" s="10"/>
      <c r="J248" s="12"/>
      <c r="K248" s="13" t="s">
        <v>12</v>
      </c>
      <c r="L248" s="14"/>
      <c r="M248" s="14"/>
      <c r="N248" s="15"/>
    </row>
    <row r="249" spans="1:14" ht="11.25" customHeight="1">
      <c r="A249" s="16"/>
      <c r="B249" s="17"/>
      <c r="C249" s="18" t="s">
        <v>13</v>
      </c>
      <c r="D249" s="19"/>
      <c r="E249" s="3"/>
      <c r="F249" s="20"/>
      <c r="G249" s="3"/>
      <c r="H249" s="20"/>
      <c r="I249" s="3"/>
      <c r="J249" s="20"/>
      <c r="K249" s="90"/>
      <c r="L249" s="22"/>
      <c r="M249" s="90"/>
      <c r="N249" s="22"/>
    </row>
    <row r="250" spans="1:14" ht="14.25">
      <c r="A250" s="24" t="s">
        <v>14</v>
      </c>
      <c r="B250" s="25" t="s">
        <v>15</v>
      </c>
      <c r="C250" s="18" t="s">
        <v>16</v>
      </c>
      <c r="D250" s="19"/>
      <c r="E250" s="2" t="s">
        <v>17</v>
      </c>
      <c r="F250" s="24" t="s">
        <v>18</v>
      </c>
      <c r="G250" s="24" t="s">
        <v>19</v>
      </c>
      <c r="H250" s="91" t="s">
        <v>17</v>
      </c>
      <c r="I250" s="2" t="s">
        <v>18</v>
      </c>
      <c r="J250" s="24" t="s">
        <v>19</v>
      </c>
      <c r="K250" s="92" t="s">
        <v>20</v>
      </c>
      <c r="L250" s="27" t="s">
        <v>20</v>
      </c>
      <c r="M250" s="92" t="s">
        <v>21</v>
      </c>
      <c r="N250" s="27" t="s">
        <v>22</v>
      </c>
    </row>
    <row r="251" spans="1:14" ht="14.25">
      <c r="A251" s="16"/>
      <c r="B251" s="3"/>
      <c r="C251" s="29"/>
      <c r="D251" s="30"/>
      <c r="E251" s="2"/>
      <c r="F251" s="24"/>
      <c r="G251" s="24"/>
      <c r="H251" s="91"/>
      <c r="I251" s="2"/>
      <c r="J251" s="24"/>
      <c r="K251" s="92" t="s">
        <v>23</v>
      </c>
      <c r="L251" s="27" t="s">
        <v>24</v>
      </c>
      <c r="M251" s="92" t="s">
        <v>25</v>
      </c>
      <c r="N251" s="27" t="s">
        <v>26</v>
      </c>
    </row>
    <row r="252" spans="1:14" ht="14.25">
      <c r="A252" s="16"/>
      <c r="B252" s="3"/>
      <c r="C252" s="31"/>
      <c r="D252" s="30"/>
      <c r="E252" s="2"/>
      <c r="F252" s="24"/>
      <c r="G252" s="24"/>
      <c r="H252" s="91"/>
      <c r="I252" s="2"/>
      <c r="J252" s="24"/>
      <c r="K252" s="92"/>
      <c r="L252" s="27" t="s">
        <v>27</v>
      </c>
      <c r="M252" s="92" t="s">
        <v>27</v>
      </c>
      <c r="N252" s="27" t="s">
        <v>28</v>
      </c>
    </row>
    <row r="253" spans="1:14" ht="14.25">
      <c r="A253" s="32"/>
      <c r="B253" s="33"/>
      <c r="C253" s="34"/>
      <c r="D253" s="35"/>
      <c r="E253" s="36"/>
      <c r="F253" s="37"/>
      <c r="G253" s="37"/>
      <c r="H253" s="93"/>
      <c r="I253" s="36"/>
      <c r="J253" s="37"/>
      <c r="K253" s="40"/>
      <c r="L253" s="39"/>
      <c r="M253" s="40"/>
      <c r="N253" s="39" t="s">
        <v>16</v>
      </c>
    </row>
    <row r="254" spans="1:14" ht="14.25">
      <c r="A254" s="41">
        <v>1</v>
      </c>
      <c r="B254" s="42">
        <v>2</v>
      </c>
      <c r="C254" s="43">
        <v>3</v>
      </c>
      <c r="D254" s="44"/>
      <c r="E254" s="42">
        <v>4</v>
      </c>
      <c r="F254" s="41">
        <v>5</v>
      </c>
      <c r="G254" s="41" t="s">
        <v>29</v>
      </c>
      <c r="H254" s="44">
        <v>7</v>
      </c>
      <c r="I254" s="42">
        <v>8</v>
      </c>
      <c r="J254" s="41" t="s">
        <v>30</v>
      </c>
      <c r="K254" s="42" t="s">
        <v>31</v>
      </c>
      <c r="L254" s="41" t="s">
        <v>32</v>
      </c>
      <c r="M254" s="42" t="s">
        <v>33</v>
      </c>
      <c r="N254" s="41" t="s">
        <v>34</v>
      </c>
    </row>
    <row r="255" spans="1:14" ht="15">
      <c r="A255" s="16" t="s">
        <v>35</v>
      </c>
      <c r="B255" s="3" t="s">
        <v>36</v>
      </c>
      <c r="C255" s="45">
        <f>SUM(C256:D272)</f>
        <v>7037000000</v>
      </c>
      <c r="D255" s="9"/>
      <c r="E255" s="49">
        <f>SUM(E256:E272)</f>
        <v>2319361600</v>
      </c>
      <c r="F255" s="49">
        <f>SUM(F256:F272)</f>
        <v>2319361600</v>
      </c>
      <c r="G255" s="47">
        <f>F255-E255</f>
        <v>0</v>
      </c>
      <c r="H255" s="49">
        <f>SUM(H256:H272)</f>
        <v>373433900</v>
      </c>
      <c r="I255" s="49">
        <f>H255</f>
        <v>373433900</v>
      </c>
      <c r="J255" s="49">
        <f>H255-I255</f>
        <v>0</v>
      </c>
      <c r="K255" s="65">
        <f>SUM(K256:K272)</f>
        <v>2692795500</v>
      </c>
      <c r="L255" s="49">
        <f>F255+I255</f>
        <v>2692795500</v>
      </c>
      <c r="M255" s="46">
        <f>L255-K255</f>
        <v>0</v>
      </c>
      <c r="N255" s="49">
        <f t="shared" ref="N255:N266" si="29">SUM(C255-K255)</f>
        <v>4344204500</v>
      </c>
    </row>
    <row r="256" spans="1:14" ht="15">
      <c r="A256" s="52" t="s">
        <v>37</v>
      </c>
      <c r="B256" s="53" t="s">
        <v>38</v>
      </c>
      <c r="C256" s="54">
        <v>25000000</v>
      </c>
      <c r="D256" s="55"/>
      <c r="E256" s="46">
        <f>K197</f>
        <v>3671500</v>
      </c>
      <c r="F256" s="58">
        <f>E256</f>
        <v>3671500</v>
      </c>
      <c r="G256" s="47"/>
      <c r="H256" s="94"/>
      <c r="I256" s="47">
        <f>H256</f>
        <v>0</v>
      </c>
      <c r="J256" s="47"/>
      <c r="K256" s="46">
        <f>E256+H256</f>
        <v>3671500</v>
      </c>
      <c r="L256" s="47">
        <f t="shared" ref="L256:L271" si="30">F256+I256</f>
        <v>3671500</v>
      </c>
      <c r="M256" s="46">
        <f t="shared" ref="M256:M280" si="31">L256-K256</f>
        <v>0</v>
      </c>
      <c r="N256" s="47">
        <f t="shared" si="29"/>
        <v>21328500</v>
      </c>
    </row>
    <row r="257" spans="1:14" ht="15">
      <c r="A257" s="52" t="s">
        <v>39</v>
      </c>
      <c r="B257" s="59" t="s">
        <v>40</v>
      </c>
      <c r="C257" s="54">
        <v>1550000000</v>
      </c>
      <c r="D257" s="55"/>
      <c r="E257" s="46">
        <f t="shared" ref="E257:E269" si="32">K198</f>
        <v>684525200</v>
      </c>
      <c r="F257" s="58">
        <f t="shared" ref="F257:F268" si="33">E257</f>
        <v>684525200</v>
      </c>
      <c r="G257" s="47"/>
      <c r="H257" s="94">
        <f>'[2]APR-JUN'!$H$56</f>
        <v>169361500</v>
      </c>
      <c r="I257" s="47">
        <f t="shared" ref="I257:I272" si="34">H257</f>
        <v>169361500</v>
      </c>
      <c r="J257" s="47"/>
      <c r="K257" s="46">
        <f t="shared" ref="K257:K272" si="35">E257+H257</f>
        <v>853886700</v>
      </c>
      <c r="L257" s="47">
        <f t="shared" si="30"/>
        <v>853886700</v>
      </c>
      <c r="M257" s="46">
        <f t="shared" si="31"/>
        <v>0</v>
      </c>
      <c r="N257" s="47">
        <f t="shared" si="29"/>
        <v>696113300</v>
      </c>
    </row>
    <row r="258" spans="1:14" ht="15">
      <c r="A258" s="52" t="s">
        <v>41</v>
      </c>
      <c r="B258" s="59" t="s">
        <v>42</v>
      </c>
      <c r="C258" s="54">
        <v>750000000</v>
      </c>
      <c r="D258" s="55"/>
      <c r="E258" s="46">
        <f t="shared" si="32"/>
        <v>170169800</v>
      </c>
      <c r="F258" s="58">
        <f t="shared" si="33"/>
        <v>170169800</v>
      </c>
      <c r="G258" s="47"/>
      <c r="H258" s="94">
        <f>'[2]APR-JUN'!$H$57</f>
        <v>3262300</v>
      </c>
      <c r="I258" s="47">
        <f t="shared" si="34"/>
        <v>3262300</v>
      </c>
      <c r="J258" s="47"/>
      <c r="K258" s="46">
        <f t="shared" si="35"/>
        <v>173432100</v>
      </c>
      <c r="L258" s="47">
        <f t="shared" si="30"/>
        <v>173432100</v>
      </c>
      <c r="M258" s="46">
        <f t="shared" si="31"/>
        <v>0</v>
      </c>
      <c r="N258" s="47">
        <f t="shared" si="29"/>
        <v>576567900</v>
      </c>
    </row>
    <row r="259" spans="1:14" ht="15">
      <c r="A259" s="52" t="s">
        <v>43</v>
      </c>
      <c r="B259" s="59" t="s">
        <v>44</v>
      </c>
      <c r="C259" s="54">
        <v>250000000</v>
      </c>
      <c r="D259" s="55"/>
      <c r="E259" s="46">
        <f t="shared" si="32"/>
        <v>57371700</v>
      </c>
      <c r="F259" s="58">
        <f t="shared" si="33"/>
        <v>57371700</v>
      </c>
      <c r="G259" s="47"/>
      <c r="H259" s="94">
        <f>'[2]APR-JUN'!$H$58</f>
        <v>17201200</v>
      </c>
      <c r="I259" s="47">
        <f t="shared" si="34"/>
        <v>17201200</v>
      </c>
      <c r="J259" s="47"/>
      <c r="K259" s="46">
        <f t="shared" si="35"/>
        <v>74572900</v>
      </c>
      <c r="L259" s="47">
        <f t="shared" si="30"/>
        <v>74572900</v>
      </c>
      <c r="M259" s="46">
        <f t="shared" si="31"/>
        <v>0</v>
      </c>
      <c r="N259" s="47">
        <f t="shared" si="29"/>
        <v>175427100</v>
      </c>
    </row>
    <row r="260" spans="1:14" ht="15">
      <c r="A260" s="52" t="s">
        <v>45</v>
      </c>
      <c r="B260" s="59" t="s">
        <v>46</v>
      </c>
      <c r="C260" s="54">
        <v>5000000</v>
      </c>
      <c r="D260" s="55"/>
      <c r="E260" s="46">
        <f t="shared" si="32"/>
        <v>0</v>
      </c>
      <c r="F260" s="58">
        <f t="shared" si="33"/>
        <v>0</v>
      </c>
      <c r="G260" s="47"/>
      <c r="H260" s="94"/>
      <c r="I260" s="47">
        <f t="shared" si="34"/>
        <v>0</v>
      </c>
      <c r="J260" s="47"/>
      <c r="K260" s="46">
        <f t="shared" si="35"/>
        <v>0</v>
      </c>
      <c r="L260" s="47">
        <f t="shared" si="30"/>
        <v>0</v>
      </c>
      <c r="M260" s="46">
        <f t="shared" si="31"/>
        <v>0</v>
      </c>
      <c r="N260" s="47">
        <f t="shared" si="29"/>
        <v>5000000</v>
      </c>
    </row>
    <row r="261" spans="1:14" ht="15">
      <c r="A261" s="52" t="s">
        <v>47</v>
      </c>
      <c r="B261" s="59" t="s">
        <v>48</v>
      </c>
      <c r="C261" s="54">
        <v>50000000</v>
      </c>
      <c r="D261" s="55"/>
      <c r="E261" s="46">
        <f t="shared" si="32"/>
        <v>9683400</v>
      </c>
      <c r="F261" s="58">
        <f t="shared" si="33"/>
        <v>9683400</v>
      </c>
      <c r="G261" s="47"/>
      <c r="H261" s="94"/>
      <c r="I261" s="47">
        <f t="shared" si="34"/>
        <v>0</v>
      </c>
      <c r="J261" s="47"/>
      <c r="K261" s="46">
        <f t="shared" si="35"/>
        <v>9683400</v>
      </c>
      <c r="L261" s="47">
        <f t="shared" si="30"/>
        <v>9683400</v>
      </c>
      <c r="M261" s="46">
        <f t="shared" si="31"/>
        <v>0</v>
      </c>
      <c r="N261" s="47">
        <f t="shared" si="29"/>
        <v>40316600</v>
      </c>
    </row>
    <row r="262" spans="1:14" ht="15">
      <c r="A262" s="52" t="s">
        <v>49</v>
      </c>
      <c r="B262" s="59" t="s">
        <v>50</v>
      </c>
      <c r="C262" s="54">
        <v>1137000000</v>
      </c>
      <c r="D262" s="55"/>
      <c r="E262" s="46">
        <f t="shared" si="32"/>
        <v>555720700</v>
      </c>
      <c r="F262" s="58">
        <f t="shared" si="33"/>
        <v>555720700</v>
      </c>
      <c r="G262" s="47"/>
      <c r="H262" s="95">
        <f>'[2]APR-JUN'!$H$61</f>
        <v>79994300</v>
      </c>
      <c r="I262" s="47">
        <f t="shared" si="34"/>
        <v>79994300</v>
      </c>
      <c r="J262" s="47"/>
      <c r="K262" s="46">
        <f t="shared" si="35"/>
        <v>635715000</v>
      </c>
      <c r="L262" s="47">
        <f t="shared" si="30"/>
        <v>635715000</v>
      </c>
      <c r="M262" s="46">
        <f t="shared" si="31"/>
        <v>0</v>
      </c>
      <c r="N262" s="47">
        <f t="shared" si="29"/>
        <v>501285000</v>
      </c>
    </row>
    <row r="263" spans="1:14" ht="15">
      <c r="A263" s="52" t="s">
        <v>51</v>
      </c>
      <c r="B263" s="59" t="s">
        <v>52</v>
      </c>
      <c r="C263" s="54">
        <v>1100000000</v>
      </c>
      <c r="D263" s="55"/>
      <c r="E263" s="46">
        <f t="shared" si="32"/>
        <v>601428300</v>
      </c>
      <c r="F263" s="58">
        <f t="shared" si="33"/>
        <v>601428300</v>
      </c>
      <c r="G263" s="47"/>
      <c r="H263" s="95"/>
      <c r="I263" s="47">
        <f t="shared" si="34"/>
        <v>0</v>
      </c>
      <c r="J263" s="61"/>
      <c r="K263" s="46">
        <f t="shared" si="35"/>
        <v>601428300</v>
      </c>
      <c r="L263" s="47">
        <f t="shared" si="30"/>
        <v>601428300</v>
      </c>
      <c r="M263" s="46">
        <f t="shared" si="31"/>
        <v>0</v>
      </c>
      <c r="N263" s="47">
        <f t="shared" si="29"/>
        <v>498571700</v>
      </c>
    </row>
    <row r="264" spans="1:14" ht="15">
      <c r="A264" s="52" t="s">
        <v>54</v>
      </c>
      <c r="B264" s="53" t="s">
        <v>55</v>
      </c>
      <c r="C264" s="54">
        <v>25000000</v>
      </c>
      <c r="D264" s="55"/>
      <c r="E264" s="46">
        <f t="shared" si="32"/>
        <v>8781700</v>
      </c>
      <c r="F264" s="58">
        <f t="shared" si="33"/>
        <v>8781700</v>
      </c>
      <c r="G264" s="47"/>
      <c r="H264" s="95"/>
      <c r="I264" s="47">
        <f t="shared" si="34"/>
        <v>0</v>
      </c>
      <c r="J264" s="47"/>
      <c r="K264" s="46">
        <f t="shared" si="35"/>
        <v>8781700</v>
      </c>
      <c r="L264" s="47">
        <f t="shared" si="30"/>
        <v>8781700</v>
      </c>
      <c r="M264" s="46">
        <f t="shared" si="31"/>
        <v>0</v>
      </c>
      <c r="N264" s="47">
        <f t="shared" si="29"/>
        <v>16218300</v>
      </c>
    </row>
    <row r="265" spans="1:14" ht="15">
      <c r="A265" s="52" t="s">
        <v>56</v>
      </c>
      <c r="B265" s="59" t="s">
        <v>57</v>
      </c>
      <c r="C265" s="54">
        <v>25000000</v>
      </c>
      <c r="D265" s="55"/>
      <c r="E265" s="46">
        <f t="shared" si="32"/>
        <v>114414500</v>
      </c>
      <c r="F265" s="58">
        <f t="shared" si="33"/>
        <v>114414500</v>
      </c>
      <c r="G265" s="47"/>
      <c r="H265" s="95">
        <f>'[2]APR-JUN'!$H$64</f>
        <v>18476700</v>
      </c>
      <c r="I265" s="47">
        <f t="shared" si="34"/>
        <v>18476700</v>
      </c>
      <c r="J265" s="47"/>
      <c r="K265" s="46">
        <f t="shared" si="35"/>
        <v>132891200</v>
      </c>
      <c r="L265" s="47">
        <f t="shared" si="30"/>
        <v>132891200</v>
      </c>
      <c r="M265" s="46">
        <f t="shared" si="31"/>
        <v>0</v>
      </c>
      <c r="N265" s="47">
        <f t="shared" si="29"/>
        <v>-107891200</v>
      </c>
    </row>
    <row r="266" spans="1:14" ht="15">
      <c r="A266" s="52" t="s">
        <v>58</v>
      </c>
      <c r="B266" s="59" t="s">
        <v>59</v>
      </c>
      <c r="C266" s="54">
        <v>600000000</v>
      </c>
      <c r="D266" s="55"/>
      <c r="E266" s="46">
        <f t="shared" si="32"/>
        <v>110162800</v>
      </c>
      <c r="F266" s="58">
        <f t="shared" si="33"/>
        <v>110162800</v>
      </c>
      <c r="G266" s="47"/>
      <c r="H266" s="95">
        <f>'[2]APR-JUN'!$H$65</f>
        <v>85137900</v>
      </c>
      <c r="I266" s="47">
        <f t="shared" si="34"/>
        <v>85137900</v>
      </c>
      <c r="J266" s="47"/>
      <c r="K266" s="46">
        <f t="shared" si="35"/>
        <v>195300700</v>
      </c>
      <c r="L266" s="47">
        <f t="shared" si="30"/>
        <v>195300700</v>
      </c>
      <c r="M266" s="46">
        <f t="shared" si="31"/>
        <v>0</v>
      </c>
      <c r="N266" s="47">
        <f t="shared" si="29"/>
        <v>404699300</v>
      </c>
    </row>
    <row r="267" spans="1:14" ht="12" customHeight="1">
      <c r="A267" s="52" t="s">
        <v>60</v>
      </c>
      <c r="B267" s="59" t="s">
        <v>61</v>
      </c>
      <c r="C267" s="54">
        <v>0</v>
      </c>
      <c r="D267" s="55"/>
      <c r="E267" s="46">
        <f t="shared" si="32"/>
        <v>0</v>
      </c>
      <c r="F267" s="58">
        <f t="shared" si="33"/>
        <v>0</v>
      </c>
      <c r="G267" s="47"/>
      <c r="H267" s="95"/>
      <c r="I267" s="47">
        <f t="shared" si="34"/>
        <v>0</v>
      </c>
      <c r="J267" s="47"/>
      <c r="K267" s="46">
        <f t="shared" si="35"/>
        <v>0</v>
      </c>
      <c r="L267" s="47">
        <f t="shared" si="30"/>
        <v>0</v>
      </c>
      <c r="M267" s="46">
        <f t="shared" si="31"/>
        <v>0</v>
      </c>
      <c r="N267" s="47">
        <f>C267-K267</f>
        <v>0</v>
      </c>
    </row>
    <row r="268" spans="1:14" ht="12.75" customHeight="1">
      <c r="A268" s="52" t="s">
        <v>62</v>
      </c>
      <c r="B268" s="59" t="s">
        <v>63</v>
      </c>
      <c r="C268" s="54">
        <v>1000000</v>
      </c>
      <c r="D268" s="55"/>
      <c r="E268" s="46">
        <f t="shared" si="32"/>
        <v>0</v>
      </c>
      <c r="F268" s="58">
        <f t="shared" si="33"/>
        <v>0</v>
      </c>
      <c r="G268" s="47"/>
      <c r="H268" s="95"/>
      <c r="I268" s="47">
        <f t="shared" si="34"/>
        <v>0</v>
      </c>
      <c r="J268" s="47"/>
      <c r="K268" s="46">
        <f t="shared" si="35"/>
        <v>0</v>
      </c>
      <c r="L268" s="47">
        <f t="shared" si="30"/>
        <v>0</v>
      </c>
      <c r="M268" s="46">
        <f t="shared" si="31"/>
        <v>0</v>
      </c>
      <c r="N268" s="47">
        <f t="shared" ref="N268:N276" si="36">SUM(C268-K268)</f>
        <v>1000000</v>
      </c>
    </row>
    <row r="269" spans="1:14" ht="15">
      <c r="A269" s="52" t="s">
        <v>64</v>
      </c>
      <c r="B269" s="59" t="s">
        <v>65</v>
      </c>
      <c r="C269" s="54">
        <v>15000000</v>
      </c>
      <c r="D269" s="55"/>
      <c r="E269" s="46">
        <f t="shared" si="32"/>
        <v>3432000</v>
      </c>
      <c r="F269" s="58">
        <f>E269</f>
        <v>3432000</v>
      </c>
      <c r="G269" s="47"/>
      <c r="H269" s="95"/>
      <c r="I269" s="47">
        <f t="shared" si="34"/>
        <v>0</v>
      </c>
      <c r="J269" s="47"/>
      <c r="K269" s="46">
        <f t="shared" si="35"/>
        <v>3432000</v>
      </c>
      <c r="L269" s="47">
        <f t="shared" si="30"/>
        <v>3432000</v>
      </c>
      <c r="M269" s="46">
        <f t="shared" si="31"/>
        <v>0</v>
      </c>
      <c r="N269" s="47">
        <f t="shared" si="36"/>
        <v>11568000</v>
      </c>
    </row>
    <row r="270" spans="1:14" ht="12.75" customHeight="1">
      <c r="A270" s="52" t="s">
        <v>66</v>
      </c>
      <c r="B270" s="59" t="s">
        <v>67</v>
      </c>
      <c r="C270" s="54">
        <v>200000</v>
      </c>
      <c r="D270" s="55"/>
      <c r="E270" s="58">
        <f>D270</f>
        <v>0</v>
      </c>
      <c r="F270" s="58">
        <f>E270</f>
        <v>0</v>
      </c>
      <c r="G270" s="47"/>
      <c r="H270" s="47">
        <f>G270</f>
        <v>0</v>
      </c>
      <c r="I270" s="47">
        <f t="shared" si="34"/>
        <v>0</v>
      </c>
      <c r="J270" s="47"/>
      <c r="K270" s="46">
        <f t="shared" si="35"/>
        <v>0</v>
      </c>
      <c r="L270" s="47">
        <f t="shared" si="30"/>
        <v>0</v>
      </c>
      <c r="M270" s="46">
        <f t="shared" si="31"/>
        <v>0</v>
      </c>
      <c r="N270" s="47">
        <f t="shared" si="36"/>
        <v>200000</v>
      </c>
    </row>
    <row r="271" spans="1:14" ht="13.5" customHeight="1">
      <c r="A271" s="52" t="s">
        <v>68</v>
      </c>
      <c r="B271" s="59" t="s">
        <v>69</v>
      </c>
      <c r="C271" s="54">
        <v>3800000</v>
      </c>
      <c r="D271" s="55"/>
      <c r="E271" s="46">
        <f>K211</f>
        <v>0</v>
      </c>
      <c r="F271" s="58">
        <f>E271</f>
        <v>0</v>
      </c>
      <c r="G271" s="47"/>
      <c r="H271" s="95"/>
      <c r="I271" s="47">
        <f t="shared" si="34"/>
        <v>0</v>
      </c>
      <c r="J271" s="47"/>
      <c r="K271" s="46">
        <f t="shared" si="35"/>
        <v>0</v>
      </c>
      <c r="L271" s="47">
        <f t="shared" si="30"/>
        <v>0</v>
      </c>
      <c r="M271" s="46">
        <f t="shared" si="31"/>
        <v>0</v>
      </c>
      <c r="N271" s="47">
        <f t="shared" si="36"/>
        <v>3800000</v>
      </c>
    </row>
    <row r="272" spans="1:14" ht="13.5" customHeight="1">
      <c r="A272" s="52" t="s">
        <v>70</v>
      </c>
      <c r="B272" s="59" t="s">
        <v>71</v>
      </c>
      <c r="C272" s="54">
        <v>1500000000</v>
      </c>
      <c r="D272" s="55"/>
      <c r="E272" s="46">
        <f>K212</f>
        <v>0</v>
      </c>
      <c r="F272" s="58">
        <f>E272</f>
        <v>0</v>
      </c>
      <c r="G272" s="47"/>
      <c r="H272" s="94"/>
      <c r="I272" s="47">
        <f t="shared" si="34"/>
        <v>0</v>
      </c>
      <c r="J272" s="47"/>
      <c r="K272" s="46">
        <f t="shared" si="35"/>
        <v>0</v>
      </c>
      <c r="L272" s="47">
        <f>K272-J272</f>
        <v>0</v>
      </c>
      <c r="M272" s="47">
        <f t="shared" si="31"/>
        <v>0</v>
      </c>
      <c r="N272" s="47">
        <f t="shared" si="36"/>
        <v>1500000000</v>
      </c>
    </row>
    <row r="273" spans="1:14" ht="15">
      <c r="A273" s="24" t="s">
        <v>72</v>
      </c>
      <c r="B273" s="96" t="s">
        <v>73</v>
      </c>
      <c r="C273" s="45">
        <f>SUM(C274:D276)</f>
        <v>2963000000</v>
      </c>
      <c r="D273" s="97"/>
      <c r="E273" s="98">
        <f>SUM(E274:E276)</f>
        <v>1338141540</v>
      </c>
      <c r="F273" s="99">
        <f>SUM(F274:F276)</f>
        <v>1338141540</v>
      </c>
      <c r="G273" s="100">
        <f>F273-E273</f>
        <v>0</v>
      </c>
      <c r="H273" s="98">
        <f>SUM(H274:H276)</f>
        <v>202605750</v>
      </c>
      <c r="I273" s="98">
        <f>H273</f>
        <v>202605750</v>
      </c>
      <c r="J273" s="98">
        <f>H273-I273</f>
        <v>0</v>
      </c>
      <c r="K273" s="101">
        <f>SUM(K274:K276)</f>
        <v>1540747290</v>
      </c>
      <c r="L273" s="98">
        <f>F273+I273</f>
        <v>1540747290</v>
      </c>
      <c r="M273" s="102">
        <f t="shared" si="31"/>
        <v>0</v>
      </c>
      <c r="N273" s="98">
        <f t="shared" si="36"/>
        <v>1422252710</v>
      </c>
    </row>
    <row r="274" spans="1:14" ht="15">
      <c r="A274" s="52" t="s">
        <v>74</v>
      </c>
      <c r="B274" s="59" t="s">
        <v>104</v>
      </c>
      <c r="C274" s="54">
        <v>1103340000</v>
      </c>
      <c r="D274" s="55"/>
      <c r="E274" s="47">
        <f>K215</f>
        <v>478711500</v>
      </c>
      <c r="F274" s="51">
        <f>E274</f>
        <v>478711500</v>
      </c>
      <c r="G274" s="47"/>
      <c r="H274" s="103">
        <f>'[2]APR-JUN'!$H$74</f>
        <v>81099000</v>
      </c>
      <c r="I274" s="47">
        <f>H274</f>
        <v>81099000</v>
      </c>
      <c r="J274" s="47"/>
      <c r="K274" s="51">
        <f>E274+H274</f>
        <v>559810500</v>
      </c>
      <c r="L274" s="47">
        <f>F274+I274</f>
        <v>559810500</v>
      </c>
      <c r="M274" s="51">
        <f t="shared" si="31"/>
        <v>0</v>
      </c>
      <c r="N274" s="47">
        <f t="shared" si="36"/>
        <v>543529500</v>
      </c>
    </row>
    <row r="275" spans="1:14" ht="15">
      <c r="A275" s="52" t="s">
        <v>76</v>
      </c>
      <c r="B275" s="59" t="s">
        <v>77</v>
      </c>
      <c r="C275" s="54">
        <v>30000000</v>
      </c>
      <c r="D275" s="55"/>
      <c r="E275" s="47">
        <f>K216</f>
        <v>102198000</v>
      </c>
      <c r="F275" s="51">
        <f>E275</f>
        <v>102198000</v>
      </c>
      <c r="G275" s="47"/>
      <c r="H275" s="103">
        <f>'[2]APR-JUN'!$H$75</f>
        <v>15148500</v>
      </c>
      <c r="I275" s="47">
        <f>H275</f>
        <v>15148500</v>
      </c>
      <c r="J275" s="47"/>
      <c r="K275" s="51">
        <f>E275+H275</f>
        <v>117346500</v>
      </c>
      <c r="L275" s="47">
        <f>F275+I275</f>
        <v>117346500</v>
      </c>
      <c r="M275" s="51">
        <f t="shared" si="31"/>
        <v>0</v>
      </c>
      <c r="N275" s="47">
        <f t="shared" si="36"/>
        <v>-87346500</v>
      </c>
    </row>
    <row r="276" spans="1:14" ht="15">
      <c r="A276" s="52" t="s">
        <v>78</v>
      </c>
      <c r="B276" s="59" t="s">
        <v>79</v>
      </c>
      <c r="C276" s="54">
        <v>1829660000</v>
      </c>
      <c r="D276" s="55"/>
      <c r="E276" s="47">
        <f>K217</f>
        <v>757232040</v>
      </c>
      <c r="F276" s="51">
        <f>E276</f>
        <v>757232040</v>
      </c>
      <c r="G276" s="47"/>
      <c r="H276" s="103">
        <f>'[2]APR-JUN'!$H$76</f>
        <v>106358250</v>
      </c>
      <c r="I276" s="47">
        <f>H276</f>
        <v>106358250</v>
      </c>
      <c r="J276" s="47"/>
      <c r="K276" s="51">
        <f>E276+H276</f>
        <v>863590290</v>
      </c>
      <c r="L276" s="47">
        <f>F276+I276</f>
        <v>863590290</v>
      </c>
      <c r="M276" s="51">
        <f t="shared" si="31"/>
        <v>0</v>
      </c>
      <c r="N276" s="47">
        <f t="shared" si="36"/>
        <v>966069710</v>
      </c>
    </row>
    <row r="277" spans="1:14" ht="15">
      <c r="A277" s="24" t="s">
        <v>80</v>
      </c>
      <c r="B277" s="96" t="s">
        <v>81</v>
      </c>
      <c r="C277" s="126" t="s">
        <v>53</v>
      </c>
      <c r="D277" s="127"/>
      <c r="E277" s="98">
        <f>SUM(E278:E280)</f>
        <v>4250000</v>
      </c>
      <c r="F277" s="99">
        <f>SUM(F278:F280)</f>
        <v>4250000</v>
      </c>
      <c r="G277" s="100">
        <f>F277-E277</f>
        <v>0</v>
      </c>
      <c r="H277" s="98">
        <f>SUM(H278:H280)</f>
        <v>4685000</v>
      </c>
      <c r="I277" s="98">
        <f>SUM(I278:I280)</f>
        <v>4685000</v>
      </c>
      <c r="J277" s="100"/>
      <c r="K277" s="99">
        <f>SUM(K278:K279)</f>
        <v>8935000</v>
      </c>
      <c r="L277" s="98">
        <f>SUM(L278:L279)</f>
        <v>8935000</v>
      </c>
      <c r="M277" s="102">
        <f t="shared" si="31"/>
        <v>0</v>
      </c>
      <c r="N277" s="118" t="s">
        <v>53</v>
      </c>
    </row>
    <row r="278" spans="1:14" ht="15">
      <c r="A278" s="52" t="s">
        <v>82</v>
      </c>
      <c r="B278" s="59" t="s">
        <v>83</v>
      </c>
      <c r="C278" s="54"/>
      <c r="D278" s="55"/>
      <c r="E278" s="47">
        <f>K219</f>
        <v>3300000</v>
      </c>
      <c r="F278" s="51">
        <f>E278</f>
        <v>3300000</v>
      </c>
      <c r="G278" s="47"/>
      <c r="H278" s="47">
        <f>'[2]APR-JUN'!$H$79</f>
        <v>3770000</v>
      </c>
      <c r="I278" s="51">
        <f>H278</f>
        <v>3770000</v>
      </c>
      <c r="J278" s="47"/>
      <c r="K278" s="51">
        <f>E278+H278</f>
        <v>7070000</v>
      </c>
      <c r="L278" s="47">
        <f>SUM(F278+I278)</f>
        <v>7070000</v>
      </c>
      <c r="M278" s="51">
        <f t="shared" si="31"/>
        <v>0</v>
      </c>
      <c r="N278" s="47"/>
    </row>
    <row r="279" spans="1:14" ht="15">
      <c r="A279" s="52" t="s">
        <v>84</v>
      </c>
      <c r="B279" s="59" t="s">
        <v>85</v>
      </c>
      <c r="C279" s="54"/>
      <c r="D279" s="55"/>
      <c r="E279" s="47">
        <f>K220</f>
        <v>950000</v>
      </c>
      <c r="F279" s="51">
        <f>E279</f>
        <v>950000</v>
      </c>
      <c r="G279" s="47"/>
      <c r="H279" s="47">
        <f>'[2]APR-JUN'!$H$80</f>
        <v>915000</v>
      </c>
      <c r="I279" s="51">
        <f>H279</f>
        <v>915000</v>
      </c>
      <c r="J279" s="47"/>
      <c r="K279" s="51">
        <f>E279+H279</f>
        <v>1865000</v>
      </c>
      <c r="L279" s="47">
        <f>SUM(F279+I279)</f>
        <v>1865000</v>
      </c>
      <c r="M279" s="51">
        <f t="shared" si="31"/>
        <v>0</v>
      </c>
      <c r="N279" s="47"/>
    </row>
    <row r="280" spans="1:14" ht="12.75" customHeight="1">
      <c r="A280" s="52" t="s">
        <v>86</v>
      </c>
      <c r="B280" s="111" t="s">
        <v>87</v>
      </c>
      <c r="C280" s="112"/>
      <c r="D280" s="113"/>
      <c r="E280" s="47">
        <f>K221</f>
        <v>0</v>
      </c>
      <c r="F280" s="51">
        <f>E280</f>
        <v>0</v>
      </c>
      <c r="G280" s="114"/>
      <c r="H280" s="116"/>
      <c r="I280" s="114"/>
      <c r="J280" s="114"/>
      <c r="K280" s="115">
        <f>G280+E280</f>
        <v>0</v>
      </c>
      <c r="L280" s="114">
        <f>F280+I280</f>
        <v>0</v>
      </c>
      <c r="M280" s="115">
        <f t="shared" si="31"/>
        <v>0</v>
      </c>
      <c r="N280" s="114"/>
    </row>
    <row r="281" spans="1:14" ht="15">
      <c r="A281" s="52"/>
      <c r="B281" s="71" t="s">
        <v>88</v>
      </c>
      <c r="C281" s="72"/>
      <c r="D281" s="73"/>
      <c r="E281" s="117">
        <f>E255+E273+E277</f>
        <v>3661753140</v>
      </c>
      <c r="F281" s="117">
        <f>F255+F273+F277</f>
        <v>3661753140</v>
      </c>
      <c r="G281" s="75"/>
      <c r="H281" s="117">
        <f>H255+H273+H277</f>
        <v>580724650</v>
      </c>
      <c r="I281" s="117">
        <f>I255+I273+I277</f>
        <v>580724650</v>
      </c>
      <c r="J281" s="98"/>
      <c r="K281" s="76">
        <f>E281+H281</f>
        <v>4242477790</v>
      </c>
      <c r="L281" s="76">
        <f>K281</f>
        <v>4242477790</v>
      </c>
      <c r="M281" s="77"/>
      <c r="N281" s="78"/>
    </row>
    <row r="282" spans="1:14" ht="15">
      <c r="A282" s="24" t="s">
        <v>89</v>
      </c>
      <c r="B282" s="96" t="s">
        <v>90</v>
      </c>
      <c r="C282" s="45">
        <f>-C283</f>
        <v>0</v>
      </c>
      <c r="D282" s="97"/>
      <c r="E282" s="98">
        <f>E283+E285</f>
        <v>53686920</v>
      </c>
      <c r="F282" s="99">
        <f>E282</f>
        <v>53686920</v>
      </c>
      <c r="G282" s="100">
        <f>F282-E282</f>
        <v>0</v>
      </c>
      <c r="H282" s="98">
        <f>SUM(H283:H286)</f>
        <v>19844420</v>
      </c>
      <c r="I282" s="99">
        <f>H282</f>
        <v>19844420</v>
      </c>
      <c r="J282" s="98"/>
      <c r="K282" s="98">
        <f>SUM(K283:K286)</f>
        <v>73531340</v>
      </c>
      <c r="L282" s="98">
        <f>L283+L285</f>
        <v>73531340</v>
      </c>
      <c r="M282" s="99">
        <f>L282-K282</f>
        <v>0</v>
      </c>
      <c r="N282" s="118" t="s">
        <v>53</v>
      </c>
    </row>
    <row r="283" spans="1:14" ht="15">
      <c r="A283" s="52" t="s">
        <v>91</v>
      </c>
      <c r="B283" s="59" t="s">
        <v>92</v>
      </c>
      <c r="C283" s="54"/>
      <c r="D283" s="55"/>
      <c r="E283" s="51">
        <f>K224</f>
        <v>48447700</v>
      </c>
      <c r="F283" s="58">
        <f>E283</f>
        <v>48447700</v>
      </c>
      <c r="G283" s="47"/>
      <c r="H283" s="119">
        <f>'[2]APR-JUN'!$H$83</f>
        <v>18972500</v>
      </c>
      <c r="I283" s="120">
        <f>H283</f>
        <v>18972500</v>
      </c>
      <c r="J283" s="47"/>
      <c r="K283" s="51">
        <f>E283+H283</f>
        <v>67420200</v>
      </c>
      <c r="L283" s="47">
        <f>F283+I283</f>
        <v>67420200</v>
      </c>
      <c r="M283" s="51">
        <f>L283-K283</f>
        <v>0</v>
      </c>
      <c r="N283" s="47"/>
    </row>
    <row r="284" spans="1:14" ht="2.25" customHeight="1">
      <c r="A284" s="52"/>
      <c r="B284" s="59"/>
      <c r="C284" s="66"/>
      <c r="D284" s="67"/>
      <c r="E284" s="51">
        <f>K225</f>
        <v>0</v>
      </c>
      <c r="F284" s="58">
        <f>E284</f>
        <v>0</v>
      </c>
      <c r="G284" s="47"/>
      <c r="H284" s="119"/>
      <c r="I284" s="120"/>
      <c r="J284" s="47"/>
      <c r="K284" s="51"/>
      <c r="L284" s="47"/>
      <c r="M284" s="51"/>
      <c r="N284" s="47"/>
    </row>
    <row r="285" spans="1:14" ht="15">
      <c r="A285" s="52" t="s">
        <v>93</v>
      </c>
      <c r="B285" s="59" t="s">
        <v>94</v>
      </c>
      <c r="C285" s="66"/>
      <c r="D285" s="67"/>
      <c r="E285" s="51">
        <f>K226</f>
        <v>5239220</v>
      </c>
      <c r="F285" s="58">
        <f>E285</f>
        <v>5239220</v>
      </c>
      <c r="G285" s="47"/>
      <c r="H285" s="103">
        <f>'[2]APR-JUN'!$H$84</f>
        <v>871920</v>
      </c>
      <c r="I285" s="47">
        <f>H285</f>
        <v>871920</v>
      </c>
      <c r="J285" s="47"/>
      <c r="K285" s="47">
        <f>E285+H285</f>
        <v>6111140</v>
      </c>
      <c r="L285" s="47">
        <f>F285+I285</f>
        <v>6111140</v>
      </c>
      <c r="M285" s="51">
        <f>L285-K285</f>
        <v>0</v>
      </c>
      <c r="N285" s="47"/>
    </row>
    <row r="286" spans="1:14" ht="3.75" customHeight="1">
      <c r="A286" s="52"/>
      <c r="B286" s="111"/>
      <c r="C286" s="112"/>
      <c r="D286" s="113"/>
      <c r="E286" s="115"/>
      <c r="F286" s="121"/>
      <c r="G286" s="114"/>
      <c r="H286" s="114"/>
      <c r="I286" s="122"/>
      <c r="J286" s="114"/>
      <c r="K286" s="115"/>
      <c r="L286" s="114"/>
      <c r="M286" s="122"/>
      <c r="N286" s="114"/>
    </row>
    <row r="287" spans="1:14" ht="15">
      <c r="A287" s="123"/>
      <c r="B287" s="83" t="s">
        <v>95</v>
      </c>
      <c r="C287" s="84">
        <f>C255+C273+C282</f>
        <v>10000000000</v>
      </c>
      <c r="D287" s="85"/>
      <c r="E287" s="76">
        <f>E281+E282</f>
        <v>3715440060</v>
      </c>
      <c r="F287" s="76">
        <f>F281+F282</f>
        <v>3715440060</v>
      </c>
      <c r="G287" s="124"/>
      <c r="H287" s="76">
        <f>H281+H282</f>
        <v>600569070</v>
      </c>
      <c r="I287" s="76">
        <f>I281+I282</f>
        <v>600569070</v>
      </c>
      <c r="J287" s="76"/>
      <c r="K287" s="76">
        <f>K281+K282</f>
        <v>4316009130</v>
      </c>
      <c r="L287" s="76">
        <f>L281+L282</f>
        <v>4316009130</v>
      </c>
      <c r="M287" s="124"/>
      <c r="N287" s="76">
        <f>C287-K287</f>
        <v>5683990870</v>
      </c>
    </row>
    <row r="288" spans="1:14" ht="14.25" customHeight="1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87" t="s">
        <v>108</v>
      </c>
      <c r="L288" s="87"/>
      <c r="M288" s="87"/>
      <c r="N288" s="87"/>
    </row>
    <row r="289" spans="1:14" ht="15">
      <c r="A289" s="87" t="s">
        <v>96</v>
      </c>
      <c r="B289" s="87"/>
      <c r="C289" s="88"/>
      <c r="D289" s="48"/>
      <c r="E289" s="48"/>
      <c r="F289" s="48"/>
      <c r="G289" s="48"/>
      <c r="H289" s="48"/>
      <c r="I289" s="48"/>
      <c r="J289" s="48"/>
      <c r="K289" s="88"/>
      <c r="L289" s="88"/>
      <c r="M289" s="88"/>
      <c r="N289" s="88"/>
    </row>
    <row r="290" spans="1:14" ht="15">
      <c r="A290" s="87" t="s">
        <v>98</v>
      </c>
      <c r="B290" s="87"/>
      <c r="C290" s="88"/>
      <c r="D290" s="48"/>
      <c r="E290" s="48"/>
      <c r="F290" s="48"/>
      <c r="G290" s="48"/>
      <c r="H290" s="48"/>
      <c r="I290" s="48"/>
      <c r="J290" s="48"/>
      <c r="K290" s="87" t="s">
        <v>8</v>
      </c>
      <c r="L290" s="87"/>
      <c r="M290" s="87"/>
      <c r="N290" s="87"/>
    </row>
    <row r="291" spans="1:14" ht="15">
      <c r="A291" s="87" t="s">
        <v>0</v>
      </c>
      <c r="B291" s="87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</row>
    <row r="292" spans="1:14" ht="15">
      <c r="A292" s="87" t="s">
        <v>99</v>
      </c>
      <c r="B292" s="87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</row>
    <row r="293" spans="1:14" ht="15">
      <c r="A293" s="88"/>
      <c r="B293" s="8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</row>
    <row r="294" spans="1:14" ht="15">
      <c r="A294" s="48"/>
      <c r="B294" s="48"/>
      <c r="C294" s="48"/>
      <c r="D294" s="48"/>
      <c r="E294" s="48"/>
      <c r="F294" s="48"/>
      <c r="G294" s="48"/>
      <c r="H294" s="46"/>
      <c r="I294" s="48"/>
      <c r="J294" s="48"/>
      <c r="K294" s="48"/>
      <c r="L294" s="48"/>
      <c r="M294" s="48"/>
      <c r="N294" s="48"/>
    </row>
    <row r="295" spans="1:14" ht="15">
      <c r="A295" s="87" t="s">
        <v>100</v>
      </c>
      <c r="B295" s="87"/>
      <c r="C295" s="88"/>
      <c r="D295" s="48"/>
      <c r="E295" s="48"/>
      <c r="F295" s="48"/>
      <c r="G295" s="48"/>
      <c r="H295" s="46"/>
      <c r="I295" s="48"/>
      <c r="J295" s="48"/>
      <c r="K295" s="87" t="s">
        <v>9</v>
      </c>
      <c r="L295" s="87"/>
      <c r="M295" s="87"/>
      <c r="N295" s="87"/>
    </row>
    <row r="296" spans="1:14" ht="15">
      <c r="A296" s="87" t="s">
        <v>101</v>
      </c>
      <c r="B296" s="87"/>
      <c r="C296" s="88"/>
      <c r="D296" s="48"/>
      <c r="E296" s="48"/>
      <c r="F296" s="48"/>
      <c r="G296" s="48"/>
      <c r="H296" s="48"/>
      <c r="I296" s="48"/>
      <c r="J296" s="48"/>
      <c r="K296" s="87" t="s">
        <v>102</v>
      </c>
      <c r="L296" s="87"/>
      <c r="M296" s="87"/>
      <c r="N296" s="87"/>
    </row>
    <row r="297" spans="1:14">
      <c r="A297" s="89" t="s">
        <v>103</v>
      </c>
      <c r="B297" s="89"/>
    </row>
    <row r="298" spans="1:14" ht="2.25" customHeight="1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ht="14.25">
      <c r="A299" s="1" t="s"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4.25">
      <c r="A300" s="1" t="s">
        <v>1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4.25">
      <c r="A301" s="1" t="s">
        <v>2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3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4.25">
      <c r="A303" s="3" t="s">
        <v>3</v>
      </c>
      <c r="B303" s="3"/>
      <c r="C303" s="4"/>
      <c r="D303" s="4" t="s">
        <v>4</v>
      </c>
      <c r="E303" s="5" t="s">
        <v>5</v>
      </c>
      <c r="F303" s="6"/>
      <c r="G303" s="6"/>
      <c r="H303" s="6"/>
      <c r="I303" s="6"/>
      <c r="J303" s="6"/>
      <c r="K303" s="6"/>
      <c r="L303" s="6"/>
      <c r="M303" s="6"/>
      <c r="N303" s="6"/>
    </row>
    <row r="304" spans="1:14" ht="14.25">
      <c r="A304" s="3" t="s">
        <v>6</v>
      </c>
      <c r="B304" s="3"/>
      <c r="C304" s="4"/>
      <c r="D304" s="4" t="s">
        <v>4</v>
      </c>
      <c r="E304" s="3" t="s">
        <v>7</v>
      </c>
      <c r="F304" s="6"/>
      <c r="G304" s="6"/>
      <c r="H304" s="6"/>
      <c r="I304" s="6"/>
      <c r="J304" s="6"/>
      <c r="K304" s="6"/>
      <c r="L304" s="6"/>
      <c r="M304" s="6"/>
      <c r="N304" s="6"/>
    </row>
    <row r="305" spans="1:14" ht="14.25">
      <c r="A305" s="3" t="s">
        <v>8</v>
      </c>
      <c r="B305" s="3"/>
      <c r="C305" s="4"/>
      <c r="D305" s="4" t="s">
        <v>4</v>
      </c>
      <c r="E305" s="3" t="s">
        <v>9</v>
      </c>
      <c r="F305" s="6"/>
      <c r="G305" s="6"/>
      <c r="H305" s="6"/>
      <c r="I305" s="6"/>
      <c r="J305" s="6"/>
      <c r="K305" s="6"/>
      <c r="L305" s="6"/>
      <c r="M305" s="6"/>
      <c r="N305" s="6"/>
    </row>
    <row r="306" spans="1:14" ht="2.25" customHeight="1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ht="14.25">
      <c r="A307" s="7"/>
      <c r="B307" s="7"/>
      <c r="C307" s="8"/>
      <c r="D307" s="9"/>
      <c r="E307" s="10" t="s">
        <v>10</v>
      </c>
      <c r="F307" s="10"/>
      <c r="G307" s="10"/>
      <c r="H307" s="11" t="s">
        <v>11</v>
      </c>
      <c r="I307" s="10"/>
      <c r="J307" s="12"/>
      <c r="K307" s="13" t="s">
        <v>12</v>
      </c>
      <c r="L307" s="14"/>
      <c r="M307" s="14"/>
      <c r="N307" s="15"/>
    </row>
    <row r="308" spans="1:14" ht="14.25">
      <c r="A308" s="16"/>
      <c r="B308" s="17"/>
      <c r="C308" s="18" t="s">
        <v>13</v>
      </c>
      <c r="D308" s="19"/>
      <c r="E308" s="3"/>
      <c r="F308" s="20"/>
      <c r="G308" s="3"/>
      <c r="H308" s="20"/>
      <c r="I308" s="3"/>
      <c r="J308" s="20"/>
      <c r="K308" s="90"/>
      <c r="L308" s="22"/>
      <c r="M308" s="90"/>
      <c r="N308" s="22"/>
    </row>
    <row r="309" spans="1:14" ht="14.25">
      <c r="A309" s="24" t="s">
        <v>14</v>
      </c>
      <c r="B309" s="25" t="s">
        <v>15</v>
      </c>
      <c r="C309" s="18" t="s">
        <v>16</v>
      </c>
      <c r="D309" s="19"/>
      <c r="E309" s="2" t="s">
        <v>17</v>
      </c>
      <c r="F309" s="24" t="s">
        <v>18</v>
      </c>
      <c r="G309" s="24" t="s">
        <v>19</v>
      </c>
      <c r="H309" s="91" t="s">
        <v>17</v>
      </c>
      <c r="I309" s="2" t="s">
        <v>18</v>
      </c>
      <c r="J309" s="24" t="s">
        <v>19</v>
      </c>
      <c r="K309" s="92" t="s">
        <v>20</v>
      </c>
      <c r="L309" s="27" t="s">
        <v>20</v>
      </c>
      <c r="M309" s="92" t="s">
        <v>21</v>
      </c>
      <c r="N309" s="27" t="s">
        <v>22</v>
      </c>
    </row>
    <row r="310" spans="1:14" ht="14.25">
      <c r="A310" s="16"/>
      <c r="B310" s="3"/>
      <c r="C310" s="29"/>
      <c r="D310" s="30"/>
      <c r="E310" s="2"/>
      <c r="F310" s="24"/>
      <c r="G310" s="24"/>
      <c r="H310" s="91"/>
      <c r="I310" s="2"/>
      <c r="J310" s="24"/>
      <c r="K310" s="92" t="s">
        <v>23</v>
      </c>
      <c r="L310" s="27" t="s">
        <v>24</v>
      </c>
      <c r="M310" s="92" t="s">
        <v>25</v>
      </c>
      <c r="N310" s="27" t="s">
        <v>26</v>
      </c>
    </row>
    <row r="311" spans="1:14" ht="14.25">
      <c r="A311" s="16"/>
      <c r="B311" s="3"/>
      <c r="C311" s="31"/>
      <c r="D311" s="30"/>
      <c r="E311" s="2"/>
      <c r="F311" s="24"/>
      <c r="G311" s="24"/>
      <c r="H311" s="91"/>
      <c r="I311" s="2"/>
      <c r="J311" s="24"/>
      <c r="K311" s="92"/>
      <c r="L311" s="27" t="s">
        <v>27</v>
      </c>
      <c r="M311" s="92" t="s">
        <v>27</v>
      </c>
      <c r="N311" s="27" t="s">
        <v>28</v>
      </c>
    </row>
    <row r="312" spans="1:14" ht="14.25">
      <c r="A312" s="32"/>
      <c r="B312" s="33"/>
      <c r="C312" s="34"/>
      <c r="D312" s="35"/>
      <c r="E312" s="36"/>
      <c r="F312" s="37"/>
      <c r="G312" s="37"/>
      <c r="H312" s="93"/>
      <c r="I312" s="36"/>
      <c r="J312" s="37"/>
      <c r="K312" s="40"/>
      <c r="L312" s="39"/>
      <c r="M312" s="40"/>
      <c r="N312" s="39" t="s">
        <v>16</v>
      </c>
    </row>
    <row r="313" spans="1:14" ht="14.25">
      <c r="A313" s="41">
        <v>1</v>
      </c>
      <c r="B313" s="42">
        <v>2</v>
      </c>
      <c r="C313" s="43">
        <v>3</v>
      </c>
      <c r="D313" s="44"/>
      <c r="E313" s="42">
        <v>4</v>
      </c>
      <c r="F313" s="41">
        <v>5</v>
      </c>
      <c r="G313" s="41" t="s">
        <v>29</v>
      </c>
      <c r="H313" s="44">
        <v>7</v>
      </c>
      <c r="I313" s="42">
        <v>8</v>
      </c>
      <c r="J313" s="41" t="s">
        <v>30</v>
      </c>
      <c r="K313" s="42" t="s">
        <v>31</v>
      </c>
      <c r="L313" s="41" t="s">
        <v>32</v>
      </c>
      <c r="M313" s="42" t="s">
        <v>33</v>
      </c>
      <c r="N313" s="41" t="s">
        <v>34</v>
      </c>
    </row>
    <row r="314" spans="1:14" ht="15">
      <c r="A314" s="16" t="s">
        <v>35</v>
      </c>
      <c r="B314" s="3" t="s">
        <v>36</v>
      </c>
      <c r="C314" s="45">
        <f>SUM(C315:D331)</f>
        <v>7037000000</v>
      </c>
      <c r="D314" s="9"/>
      <c r="E314" s="49">
        <f>SUM(E315:E331)</f>
        <v>2692795500</v>
      </c>
      <c r="F314" s="49">
        <f>SUM(F315:F331)</f>
        <v>2692795500</v>
      </c>
      <c r="G314" s="47">
        <f>F314-E314</f>
        <v>0</v>
      </c>
      <c r="H314" s="49">
        <f>SUM(H315:H331)</f>
        <v>184484900</v>
      </c>
      <c r="I314" s="49">
        <f>H314</f>
        <v>184484900</v>
      </c>
      <c r="J314" s="49">
        <f>H314-I314</f>
        <v>0</v>
      </c>
      <c r="K314" s="65">
        <f>SUM(K315:K331)</f>
        <v>2877280400</v>
      </c>
      <c r="L314" s="49">
        <f>F314+I314</f>
        <v>2877280400</v>
      </c>
      <c r="M314" s="46">
        <f>L314-K314</f>
        <v>0</v>
      </c>
      <c r="N314" s="49">
        <f t="shared" ref="N314:N325" si="37">SUM(C314-K314)</f>
        <v>4159719600</v>
      </c>
    </row>
    <row r="315" spans="1:14" ht="15">
      <c r="A315" s="52" t="s">
        <v>37</v>
      </c>
      <c r="B315" s="53" t="s">
        <v>38</v>
      </c>
      <c r="C315" s="54">
        <v>25000000</v>
      </c>
      <c r="D315" s="55"/>
      <c r="E315" s="46">
        <f>K256</f>
        <v>3671500</v>
      </c>
      <c r="F315" s="58">
        <f>E315</f>
        <v>3671500</v>
      </c>
      <c r="G315" s="47"/>
      <c r="H315" s="94"/>
      <c r="I315" s="47">
        <f>H315</f>
        <v>0</v>
      </c>
      <c r="J315" s="47"/>
      <c r="K315" s="46">
        <f>E315+H315</f>
        <v>3671500</v>
      </c>
      <c r="L315" s="47">
        <f t="shared" ref="L315:L330" si="38">F315+I315</f>
        <v>3671500</v>
      </c>
      <c r="M315" s="46">
        <f t="shared" ref="M315:M339" si="39">L315-K315</f>
        <v>0</v>
      </c>
      <c r="N315" s="47">
        <f t="shared" si="37"/>
        <v>21328500</v>
      </c>
    </row>
    <row r="316" spans="1:14" ht="15">
      <c r="A316" s="52" t="s">
        <v>39</v>
      </c>
      <c r="B316" s="59" t="s">
        <v>40</v>
      </c>
      <c r="C316" s="54">
        <v>1550000000</v>
      </c>
      <c r="D316" s="55"/>
      <c r="E316" s="46">
        <f t="shared" ref="E316:E328" si="40">K257</f>
        <v>853886700</v>
      </c>
      <c r="F316" s="58">
        <f t="shared" ref="F316:F327" si="41">E316</f>
        <v>853886700</v>
      </c>
      <c r="G316" s="47"/>
      <c r="H316" s="94">
        <f>'[2]APR-JUN'!$H$105</f>
        <v>82318800</v>
      </c>
      <c r="I316" s="47">
        <f t="shared" ref="I316:I331" si="42">H316</f>
        <v>82318800</v>
      </c>
      <c r="J316" s="47"/>
      <c r="K316" s="46">
        <f t="shared" ref="K316:K331" si="43">E316+H316</f>
        <v>936205500</v>
      </c>
      <c r="L316" s="47">
        <f t="shared" si="38"/>
        <v>936205500</v>
      </c>
      <c r="M316" s="46">
        <f t="shared" si="39"/>
        <v>0</v>
      </c>
      <c r="N316" s="47">
        <f t="shared" si="37"/>
        <v>613794500</v>
      </c>
    </row>
    <row r="317" spans="1:14" ht="15">
      <c r="A317" s="52" t="s">
        <v>41</v>
      </c>
      <c r="B317" s="59" t="s">
        <v>42</v>
      </c>
      <c r="C317" s="54">
        <v>750000000</v>
      </c>
      <c r="D317" s="55"/>
      <c r="E317" s="46">
        <f t="shared" si="40"/>
        <v>173432100</v>
      </c>
      <c r="F317" s="58">
        <f t="shared" si="41"/>
        <v>173432100</v>
      </c>
      <c r="G317" s="47"/>
      <c r="H317" s="94">
        <f>'[2]APR-JUN'!$H$106</f>
        <v>4222800</v>
      </c>
      <c r="I317" s="47">
        <f t="shared" si="42"/>
        <v>4222800</v>
      </c>
      <c r="J317" s="47"/>
      <c r="K317" s="46">
        <f t="shared" si="43"/>
        <v>177654900</v>
      </c>
      <c r="L317" s="47">
        <f t="shared" si="38"/>
        <v>177654900</v>
      </c>
      <c r="M317" s="46">
        <f t="shared" si="39"/>
        <v>0</v>
      </c>
      <c r="N317" s="47">
        <f t="shared" si="37"/>
        <v>572345100</v>
      </c>
    </row>
    <row r="318" spans="1:14" ht="15">
      <c r="A318" s="52" t="s">
        <v>43</v>
      </c>
      <c r="B318" s="59" t="s">
        <v>44</v>
      </c>
      <c r="C318" s="54">
        <v>250000000</v>
      </c>
      <c r="D318" s="55"/>
      <c r="E318" s="46">
        <f t="shared" si="40"/>
        <v>74572900</v>
      </c>
      <c r="F318" s="58">
        <f t="shared" si="41"/>
        <v>74572900</v>
      </c>
      <c r="G318" s="47"/>
      <c r="H318" s="94">
        <f>'[2]APR-JUN'!$H$107</f>
        <v>32281600</v>
      </c>
      <c r="I318" s="47">
        <f t="shared" si="42"/>
        <v>32281600</v>
      </c>
      <c r="J318" s="47"/>
      <c r="K318" s="46">
        <f t="shared" si="43"/>
        <v>106854500</v>
      </c>
      <c r="L318" s="47">
        <f t="shared" si="38"/>
        <v>106854500</v>
      </c>
      <c r="M318" s="46">
        <f t="shared" si="39"/>
        <v>0</v>
      </c>
      <c r="N318" s="47">
        <f t="shared" si="37"/>
        <v>143145500</v>
      </c>
    </row>
    <row r="319" spans="1:14" ht="15">
      <c r="A319" s="52" t="s">
        <v>45</v>
      </c>
      <c r="B319" s="59" t="s">
        <v>46</v>
      </c>
      <c r="C319" s="54">
        <v>5000000</v>
      </c>
      <c r="D319" s="55"/>
      <c r="E319" s="46">
        <f t="shared" si="40"/>
        <v>0</v>
      </c>
      <c r="F319" s="58">
        <f t="shared" si="41"/>
        <v>0</v>
      </c>
      <c r="G319" s="47"/>
      <c r="H319" s="94"/>
      <c r="I319" s="47">
        <f t="shared" si="42"/>
        <v>0</v>
      </c>
      <c r="J319" s="47"/>
      <c r="K319" s="46">
        <f t="shared" si="43"/>
        <v>0</v>
      </c>
      <c r="L319" s="47">
        <f t="shared" si="38"/>
        <v>0</v>
      </c>
      <c r="M319" s="46">
        <f t="shared" si="39"/>
        <v>0</v>
      </c>
      <c r="N319" s="47">
        <f t="shared" si="37"/>
        <v>5000000</v>
      </c>
    </row>
    <row r="320" spans="1:14" ht="15">
      <c r="A320" s="52" t="s">
        <v>47</v>
      </c>
      <c r="B320" s="59" t="s">
        <v>48</v>
      </c>
      <c r="C320" s="54">
        <v>50000000</v>
      </c>
      <c r="D320" s="55"/>
      <c r="E320" s="46">
        <f t="shared" si="40"/>
        <v>9683400</v>
      </c>
      <c r="F320" s="58">
        <f t="shared" si="41"/>
        <v>9683400</v>
      </c>
      <c r="G320" s="47"/>
      <c r="H320" s="94">
        <f>'[2]APR-JUN'!$H$109</f>
        <v>5319000</v>
      </c>
      <c r="I320" s="47">
        <f t="shared" si="42"/>
        <v>5319000</v>
      </c>
      <c r="J320" s="47"/>
      <c r="K320" s="46">
        <f t="shared" si="43"/>
        <v>15002400</v>
      </c>
      <c r="L320" s="47">
        <f t="shared" si="38"/>
        <v>15002400</v>
      </c>
      <c r="M320" s="46">
        <f t="shared" si="39"/>
        <v>0</v>
      </c>
      <c r="N320" s="47">
        <f t="shared" si="37"/>
        <v>34997600</v>
      </c>
    </row>
    <row r="321" spans="1:14" ht="15">
      <c r="A321" s="52" t="s">
        <v>49</v>
      </c>
      <c r="B321" s="59" t="s">
        <v>50</v>
      </c>
      <c r="C321" s="54">
        <v>1137000000</v>
      </c>
      <c r="D321" s="55"/>
      <c r="E321" s="46">
        <f t="shared" si="40"/>
        <v>635715000</v>
      </c>
      <c r="F321" s="58">
        <f t="shared" si="41"/>
        <v>635715000</v>
      </c>
      <c r="G321" s="47"/>
      <c r="H321" s="95">
        <f>'[2]APR-JUN'!$H$110</f>
        <v>29587200</v>
      </c>
      <c r="I321" s="47">
        <f t="shared" si="42"/>
        <v>29587200</v>
      </c>
      <c r="J321" s="47"/>
      <c r="K321" s="46">
        <f t="shared" si="43"/>
        <v>665302200</v>
      </c>
      <c r="L321" s="47">
        <f t="shared" si="38"/>
        <v>665302200</v>
      </c>
      <c r="M321" s="46">
        <f t="shared" si="39"/>
        <v>0</v>
      </c>
      <c r="N321" s="47">
        <f t="shared" si="37"/>
        <v>471697800</v>
      </c>
    </row>
    <row r="322" spans="1:14" ht="15">
      <c r="A322" s="52" t="s">
        <v>51</v>
      </c>
      <c r="B322" s="59" t="s">
        <v>52</v>
      </c>
      <c r="C322" s="54">
        <v>1100000000</v>
      </c>
      <c r="D322" s="55"/>
      <c r="E322" s="46">
        <f t="shared" si="40"/>
        <v>601428300</v>
      </c>
      <c r="F322" s="58">
        <f t="shared" si="41"/>
        <v>601428300</v>
      </c>
      <c r="G322" s="47"/>
      <c r="H322" s="95">
        <f>'[2]APR-JUN'!$H$111</f>
        <v>17510800</v>
      </c>
      <c r="I322" s="47">
        <f t="shared" si="42"/>
        <v>17510800</v>
      </c>
      <c r="J322" s="61"/>
      <c r="K322" s="46">
        <f t="shared" si="43"/>
        <v>618939100</v>
      </c>
      <c r="L322" s="47">
        <f t="shared" si="38"/>
        <v>618939100</v>
      </c>
      <c r="M322" s="46">
        <f t="shared" si="39"/>
        <v>0</v>
      </c>
      <c r="N322" s="47">
        <f t="shared" si="37"/>
        <v>481060900</v>
      </c>
    </row>
    <row r="323" spans="1:14" ht="15">
      <c r="A323" s="52" t="s">
        <v>54</v>
      </c>
      <c r="B323" s="53" t="s">
        <v>55</v>
      </c>
      <c r="C323" s="54">
        <v>25000000</v>
      </c>
      <c r="D323" s="55"/>
      <c r="E323" s="46">
        <f t="shared" si="40"/>
        <v>8781700</v>
      </c>
      <c r="F323" s="58">
        <f t="shared" si="41"/>
        <v>8781700</v>
      </c>
      <c r="G323" s="47"/>
      <c r="H323" s="95"/>
      <c r="I323" s="47">
        <f t="shared" si="42"/>
        <v>0</v>
      </c>
      <c r="J323" s="47"/>
      <c r="K323" s="46">
        <f t="shared" si="43"/>
        <v>8781700</v>
      </c>
      <c r="L323" s="47">
        <f t="shared" si="38"/>
        <v>8781700</v>
      </c>
      <c r="M323" s="46">
        <f t="shared" si="39"/>
        <v>0</v>
      </c>
      <c r="N323" s="47">
        <f t="shared" si="37"/>
        <v>16218300</v>
      </c>
    </row>
    <row r="324" spans="1:14" ht="15">
      <c r="A324" s="52" t="s">
        <v>56</v>
      </c>
      <c r="B324" s="59" t="s">
        <v>57</v>
      </c>
      <c r="C324" s="54">
        <v>25000000</v>
      </c>
      <c r="D324" s="55"/>
      <c r="E324" s="46">
        <f t="shared" si="40"/>
        <v>132891200</v>
      </c>
      <c r="F324" s="58">
        <f t="shared" si="41"/>
        <v>132891200</v>
      </c>
      <c r="G324" s="47"/>
      <c r="H324" s="95"/>
      <c r="I324" s="47">
        <f t="shared" si="42"/>
        <v>0</v>
      </c>
      <c r="J324" s="47"/>
      <c r="K324" s="46">
        <f t="shared" si="43"/>
        <v>132891200</v>
      </c>
      <c r="L324" s="47">
        <f t="shared" si="38"/>
        <v>132891200</v>
      </c>
      <c r="M324" s="46">
        <f t="shared" si="39"/>
        <v>0</v>
      </c>
      <c r="N324" s="47">
        <f t="shared" si="37"/>
        <v>-107891200</v>
      </c>
    </row>
    <row r="325" spans="1:14" ht="15">
      <c r="A325" s="52" t="s">
        <v>58</v>
      </c>
      <c r="B325" s="59" t="s">
        <v>59</v>
      </c>
      <c r="C325" s="54">
        <v>600000000</v>
      </c>
      <c r="D325" s="55"/>
      <c r="E325" s="46">
        <f t="shared" si="40"/>
        <v>195300700</v>
      </c>
      <c r="F325" s="58">
        <f t="shared" si="41"/>
        <v>195300700</v>
      </c>
      <c r="G325" s="47"/>
      <c r="H325" s="95">
        <f>'[2]APR-JUN'!$H$114</f>
        <v>13244700</v>
      </c>
      <c r="I325" s="47">
        <f t="shared" si="42"/>
        <v>13244700</v>
      </c>
      <c r="J325" s="47"/>
      <c r="K325" s="46">
        <f t="shared" si="43"/>
        <v>208545400</v>
      </c>
      <c r="L325" s="47">
        <f t="shared" si="38"/>
        <v>208545400</v>
      </c>
      <c r="M325" s="46">
        <f t="shared" si="39"/>
        <v>0</v>
      </c>
      <c r="N325" s="47">
        <f t="shared" si="37"/>
        <v>391454600</v>
      </c>
    </row>
    <row r="326" spans="1:14" ht="13.5" customHeight="1">
      <c r="A326" s="52" t="s">
        <v>60</v>
      </c>
      <c r="B326" s="59" t="s">
        <v>61</v>
      </c>
      <c r="C326" s="54">
        <v>0</v>
      </c>
      <c r="D326" s="55"/>
      <c r="E326" s="46">
        <f t="shared" si="40"/>
        <v>0</v>
      </c>
      <c r="F326" s="58">
        <f t="shared" si="41"/>
        <v>0</v>
      </c>
      <c r="G326" s="47"/>
      <c r="H326" s="95"/>
      <c r="I326" s="47">
        <f t="shared" si="42"/>
        <v>0</v>
      </c>
      <c r="J326" s="47"/>
      <c r="K326" s="46">
        <f t="shared" si="43"/>
        <v>0</v>
      </c>
      <c r="L326" s="47">
        <f t="shared" si="38"/>
        <v>0</v>
      </c>
      <c r="M326" s="46">
        <f t="shared" si="39"/>
        <v>0</v>
      </c>
      <c r="N326" s="47">
        <f>C326-K326</f>
        <v>0</v>
      </c>
    </row>
    <row r="327" spans="1:14" ht="13.5" customHeight="1">
      <c r="A327" s="52" t="s">
        <v>62</v>
      </c>
      <c r="B327" s="59" t="s">
        <v>63</v>
      </c>
      <c r="C327" s="54">
        <v>1000000</v>
      </c>
      <c r="D327" s="55"/>
      <c r="E327" s="46">
        <f t="shared" si="40"/>
        <v>0</v>
      </c>
      <c r="F327" s="58">
        <f t="shared" si="41"/>
        <v>0</v>
      </c>
      <c r="G327" s="47"/>
      <c r="H327" s="95"/>
      <c r="I327" s="47">
        <f t="shared" si="42"/>
        <v>0</v>
      </c>
      <c r="J327" s="47"/>
      <c r="K327" s="46">
        <f t="shared" si="43"/>
        <v>0</v>
      </c>
      <c r="L327" s="47">
        <f t="shared" si="38"/>
        <v>0</v>
      </c>
      <c r="M327" s="46">
        <f t="shared" si="39"/>
        <v>0</v>
      </c>
      <c r="N327" s="47">
        <f t="shared" ref="N327:N335" si="44">SUM(C327-K327)</f>
        <v>1000000</v>
      </c>
    </row>
    <row r="328" spans="1:14" ht="15">
      <c r="A328" s="52" t="s">
        <v>64</v>
      </c>
      <c r="B328" s="59" t="s">
        <v>65</v>
      </c>
      <c r="C328" s="54">
        <v>15000000</v>
      </c>
      <c r="D328" s="55"/>
      <c r="E328" s="46">
        <f t="shared" si="40"/>
        <v>3432000</v>
      </c>
      <c r="F328" s="58">
        <f>E328</f>
        <v>3432000</v>
      </c>
      <c r="G328" s="47"/>
      <c r="H328" s="95"/>
      <c r="I328" s="47">
        <f t="shared" si="42"/>
        <v>0</v>
      </c>
      <c r="J328" s="47"/>
      <c r="K328" s="46">
        <f t="shared" si="43"/>
        <v>3432000</v>
      </c>
      <c r="L328" s="47">
        <f t="shared" si="38"/>
        <v>3432000</v>
      </c>
      <c r="M328" s="46">
        <f t="shared" si="39"/>
        <v>0</v>
      </c>
      <c r="N328" s="47">
        <f t="shared" si="44"/>
        <v>11568000</v>
      </c>
    </row>
    <row r="329" spans="1:14" ht="12.75" customHeight="1">
      <c r="A329" s="52" t="s">
        <v>66</v>
      </c>
      <c r="B329" s="59" t="s">
        <v>67</v>
      </c>
      <c r="C329" s="54">
        <v>200000</v>
      </c>
      <c r="D329" s="55"/>
      <c r="E329" s="58">
        <f>D329</f>
        <v>0</v>
      </c>
      <c r="F329" s="58">
        <f>E329</f>
        <v>0</v>
      </c>
      <c r="G329" s="47"/>
      <c r="H329" s="47">
        <f>G329</f>
        <v>0</v>
      </c>
      <c r="I329" s="47">
        <f t="shared" si="42"/>
        <v>0</v>
      </c>
      <c r="J329" s="47"/>
      <c r="K329" s="46">
        <f t="shared" si="43"/>
        <v>0</v>
      </c>
      <c r="L329" s="47">
        <f t="shared" si="38"/>
        <v>0</v>
      </c>
      <c r="M329" s="46">
        <f t="shared" si="39"/>
        <v>0</v>
      </c>
      <c r="N329" s="47">
        <f t="shared" si="44"/>
        <v>200000</v>
      </c>
    </row>
    <row r="330" spans="1:14" ht="12.75" customHeight="1">
      <c r="A330" s="52" t="s">
        <v>68</v>
      </c>
      <c r="B330" s="59" t="s">
        <v>69</v>
      </c>
      <c r="C330" s="54">
        <v>3800000</v>
      </c>
      <c r="D330" s="55"/>
      <c r="E330" s="46">
        <f>K270</f>
        <v>0</v>
      </c>
      <c r="F330" s="58">
        <f>E330</f>
        <v>0</v>
      </c>
      <c r="G330" s="47"/>
      <c r="H330" s="95"/>
      <c r="I330" s="47">
        <f t="shared" si="42"/>
        <v>0</v>
      </c>
      <c r="J330" s="47"/>
      <c r="K330" s="46">
        <f t="shared" si="43"/>
        <v>0</v>
      </c>
      <c r="L330" s="47">
        <f t="shared" si="38"/>
        <v>0</v>
      </c>
      <c r="M330" s="46">
        <f t="shared" si="39"/>
        <v>0</v>
      </c>
      <c r="N330" s="47">
        <f t="shared" si="44"/>
        <v>3800000</v>
      </c>
    </row>
    <row r="331" spans="1:14" ht="12.75" customHeight="1">
      <c r="A331" s="52" t="s">
        <v>70</v>
      </c>
      <c r="B331" s="59" t="s">
        <v>71</v>
      </c>
      <c r="C331" s="54">
        <v>1500000000</v>
      </c>
      <c r="D331" s="55"/>
      <c r="E331" s="46">
        <f>K271</f>
        <v>0</v>
      </c>
      <c r="F331" s="58">
        <f>E331</f>
        <v>0</v>
      </c>
      <c r="G331" s="47"/>
      <c r="H331" s="94"/>
      <c r="I331" s="47">
        <f t="shared" si="42"/>
        <v>0</v>
      </c>
      <c r="J331" s="47"/>
      <c r="K331" s="46">
        <f t="shared" si="43"/>
        <v>0</v>
      </c>
      <c r="L331" s="47">
        <f>K331-J331</f>
        <v>0</v>
      </c>
      <c r="M331" s="47">
        <f t="shared" si="39"/>
        <v>0</v>
      </c>
      <c r="N331" s="47">
        <f t="shared" si="44"/>
        <v>1500000000</v>
      </c>
    </row>
    <row r="332" spans="1:14" ht="15">
      <c r="A332" s="24" t="s">
        <v>72</v>
      </c>
      <c r="B332" s="96" t="s">
        <v>73</v>
      </c>
      <c r="C332" s="45">
        <f>SUM(C333:D335)</f>
        <v>2963000000</v>
      </c>
      <c r="D332" s="97"/>
      <c r="E332" s="98">
        <f>SUM(E333:E335)</f>
        <v>1540747290</v>
      </c>
      <c r="F332" s="99">
        <f>SUM(F333:F335)</f>
        <v>1540747290</v>
      </c>
      <c r="G332" s="100">
        <f>F332-E332</f>
        <v>0</v>
      </c>
      <c r="H332" s="98">
        <f>SUM(H333:H335)</f>
        <v>311905020</v>
      </c>
      <c r="I332" s="98">
        <f>H332</f>
        <v>311905020</v>
      </c>
      <c r="J332" s="98">
        <f>H332-I332</f>
        <v>0</v>
      </c>
      <c r="K332" s="101">
        <f>SUM(K333:K335)</f>
        <v>1852652310</v>
      </c>
      <c r="L332" s="98">
        <f>F332+I332</f>
        <v>1852652310</v>
      </c>
      <c r="M332" s="102">
        <f t="shared" si="39"/>
        <v>0</v>
      </c>
      <c r="N332" s="98">
        <f t="shared" si="44"/>
        <v>1110347690</v>
      </c>
    </row>
    <row r="333" spans="1:14" ht="15">
      <c r="A333" s="52" t="s">
        <v>74</v>
      </c>
      <c r="B333" s="59" t="s">
        <v>104</v>
      </c>
      <c r="C333" s="54">
        <v>1103340000</v>
      </c>
      <c r="D333" s="55"/>
      <c r="E333" s="47">
        <f>K274</f>
        <v>559810500</v>
      </c>
      <c r="F333" s="51">
        <f>E333</f>
        <v>559810500</v>
      </c>
      <c r="G333" s="47"/>
      <c r="H333" s="103">
        <f>'[2]APR-JUN'!$H$123</f>
        <v>48397500</v>
      </c>
      <c r="I333" s="47">
        <f>H333</f>
        <v>48397500</v>
      </c>
      <c r="J333" s="47"/>
      <c r="K333" s="51">
        <f>E333+H333</f>
        <v>608208000</v>
      </c>
      <c r="L333" s="47">
        <f>F333+I333</f>
        <v>608208000</v>
      </c>
      <c r="M333" s="51">
        <f t="shared" si="39"/>
        <v>0</v>
      </c>
      <c r="N333" s="47">
        <f t="shared" si="44"/>
        <v>495132000</v>
      </c>
    </row>
    <row r="334" spans="1:14" ht="15">
      <c r="A334" s="52" t="s">
        <v>76</v>
      </c>
      <c r="B334" s="59" t="s">
        <v>77</v>
      </c>
      <c r="C334" s="54">
        <v>30000000</v>
      </c>
      <c r="D334" s="55"/>
      <c r="E334" s="47">
        <f>K275</f>
        <v>117346500</v>
      </c>
      <c r="F334" s="51">
        <f>E334</f>
        <v>117346500</v>
      </c>
      <c r="G334" s="47"/>
      <c r="H334" s="103">
        <f>'[2]APR-JUN'!$H$124</f>
        <v>88213500</v>
      </c>
      <c r="I334" s="47">
        <f>H334</f>
        <v>88213500</v>
      </c>
      <c r="J334" s="47"/>
      <c r="K334" s="51">
        <f>E334+H334</f>
        <v>205560000</v>
      </c>
      <c r="L334" s="47">
        <f>F334+I334</f>
        <v>205560000</v>
      </c>
      <c r="M334" s="51">
        <f t="shared" si="39"/>
        <v>0</v>
      </c>
      <c r="N334" s="47">
        <f t="shared" si="44"/>
        <v>-175560000</v>
      </c>
    </row>
    <row r="335" spans="1:14" ht="15">
      <c r="A335" s="52" t="s">
        <v>78</v>
      </c>
      <c r="B335" s="59" t="s">
        <v>79</v>
      </c>
      <c r="C335" s="54">
        <v>1829660000</v>
      </c>
      <c r="D335" s="55"/>
      <c r="E335" s="47">
        <f>K276</f>
        <v>863590290</v>
      </c>
      <c r="F335" s="51">
        <f>E335</f>
        <v>863590290</v>
      </c>
      <c r="G335" s="47"/>
      <c r="H335" s="103">
        <f>'[2]APR-JUN'!$H$125</f>
        <v>175294020</v>
      </c>
      <c r="I335" s="47">
        <f>H335</f>
        <v>175294020</v>
      </c>
      <c r="J335" s="47"/>
      <c r="K335" s="51">
        <f>E335+H335</f>
        <v>1038884310</v>
      </c>
      <c r="L335" s="47">
        <f>F335+I335</f>
        <v>1038884310</v>
      </c>
      <c r="M335" s="51">
        <f t="shared" si="39"/>
        <v>0</v>
      </c>
      <c r="N335" s="47">
        <f t="shared" si="44"/>
        <v>790775690</v>
      </c>
    </row>
    <row r="336" spans="1:14" ht="15">
      <c r="A336" s="24" t="s">
        <v>80</v>
      </c>
      <c r="B336" s="96" t="s">
        <v>81</v>
      </c>
      <c r="C336" s="126" t="s">
        <v>53</v>
      </c>
      <c r="D336" s="127"/>
      <c r="E336" s="98">
        <f>SUM(E337:E339)</f>
        <v>8935000</v>
      </c>
      <c r="F336" s="99">
        <f>SUM(F337:F339)</f>
        <v>8935000</v>
      </c>
      <c r="G336" s="100">
        <f>F336-E336</f>
        <v>0</v>
      </c>
      <c r="H336" s="98">
        <f>SUM(H337:H339)</f>
        <v>0</v>
      </c>
      <c r="I336" s="98">
        <f>SUM(I337:I339)</f>
        <v>0</v>
      </c>
      <c r="J336" s="100"/>
      <c r="K336" s="99">
        <f>SUM(K337:K338)</f>
        <v>8935000</v>
      </c>
      <c r="L336" s="98">
        <f>SUM(L337:L338)</f>
        <v>8935000</v>
      </c>
      <c r="M336" s="102">
        <f t="shared" si="39"/>
        <v>0</v>
      </c>
      <c r="N336" s="118" t="s">
        <v>53</v>
      </c>
    </row>
    <row r="337" spans="1:14" ht="15">
      <c r="A337" s="52" t="s">
        <v>82</v>
      </c>
      <c r="B337" s="59" t="s">
        <v>83</v>
      </c>
      <c r="C337" s="54"/>
      <c r="D337" s="55"/>
      <c r="E337" s="47">
        <f>K278</f>
        <v>7070000</v>
      </c>
      <c r="F337" s="51">
        <f>E337</f>
        <v>7070000</v>
      </c>
      <c r="G337" s="47"/>
      <c r="H337" s="47"/>
      <c r="I337" s="51">
        <f>H337</f>
        <v>0</v>
      </c>
      <c r="J337" s="47"/>
      <c r="K337" s="51">
        <f>E337+H337</f>
        <v>7070000</v>
      </c>
      <c r="L337" s="47">
        <f>SUM(F337+I337)</f>
        <v>7070000</v>
      </c>
      <c r="M337" s="51">
        <f t="shared" si="39"/>
        <v>0</v>
      </c>
      <c r="N337" s="47"/>
    </row>
    <row r="338" spans="1:14" ht="15">
      <c r="A338" s="52" t="s">
        <v>84</v>
      </c>
      <c r="B338" s="59" t="s">
        <v>85</v>
      </c>
      <c r="C338" s="54"/>
      <c r="D338" s="55"/>
      <c r="E338" s="47">
        <f>K279</f>
        <v>1865000</v>
      </c>
      <c r="F338" s="51">
        <f>E338</f>
        <v>1865000</v>
      </c>
      <c r="G338" s="47"/>
      <c r="H338" s="47"/>
      <c r="I338" s="51">
        <f>H338</f>
        <v>0</v>
      </c>
      <c r="J338" s="47"/>
      <c r="K338" s="51">
        <f>E338+H338</f>
        <v>1865000</v>
      </c>
      <c r="L338" s="47">
        <f>SUM(F338+I338)</f>
        <v>1865000</v>
      </c>
      <c r="M338" s="51">
        <f t="shared" si="39"/>
        <v>0</v>
      </c>
      <c r="N338" s="47"/>
    </row>
    <row r="339" spans="1:14" ht="14.25" customHeight="1">
      <c r="A339" s="52" t="s">
        <v>86</v>
      </c>
      <c r="B339" s="111" t="s">
        <v>87</v>
      </c>
      <c r="C339" s="112"/>
      <c r="D339" s="113"/>
      <c r="E339" s="47">
        <f>K280</f>
        <v>0</v>
      </c>
      <c r="F339" s="51">
        <f>E339</f>
        <v>0</v>
      </c>
      <c r="G339" s="114"/>
      <c r="H339" s="116"/>
      <c r="I339" s="114"/>
      <c r="J339" s="114"/>
      <c r="K339" s="115">
        <f>G339+E339</f>
        <v>0</v>
      </c>
      <c r="L339" s="114">
        <f>F339+I339</f>
        <v>0</v>
      </c>
      <c r="M339" s="115">
        <f t="shared" si="39"/>
        <v>0</v>
      </c>
      <c r="N339" s="114"/>
    </row>
    <row r="340" spans="1:14" ht="15">
      <c r="A340" s="52"/>
      <c r="B340" s="71" t="s">
        <v>88</v>
      </c>
      <c r="C340" s="72"/>
      <c r="D340" s="73"/>
      <c r="E340" s="117">
        <f>E314+E332+E336</f>
        <v>4242477790</v>
      </c>
      <c r="F340" s="117">
        <f>F314+F332+F336</f>
        <v>4242477790</v>
      </c>
      <c r="G340" s="75"/>
      <c r="H340" s="117">
        <f>H314+H332+H336</f>
        <v>496389920</v>
      </c>
      <c r="I340" s="117">
        <f>I314+I332+I336</f>
        <v>496389920</v>
      </c>
      <c r="J340" s="98"/>
      <c r="K340" s="76">
        <f>E340+H340</f>
        <v>4738867710</v>
      </c>
      <c r="L340" s="76">
        <f>K340</f>
        <v>4738867710</v>
      </c>
      <c r="M340" s="77"/>
      <c r="N340" s="78"/>
    </row>
    <row r="341" spans="1:14" ht="15">
      <c r="A341" s="24" t="s">
        <v>89</v>
      </c>
      <c r="B341" s="96" t="s">
        <v>90</v>
      </c>
      <c r="C341" s="45">
        <f>-C342</f>
        <v>0</v>
      </c>
      <c r="D341" s="97"/>
      <c r="E341" s="98">
        <f>E342+E344</f>
        <v>73531340</v>
      </c>
      <c r="F341" s="99">
        <f>E341</f>
        <v>73531340</v>
      </c>
      <c r="G341" s="100">
        <f>F341-E341</f>
        <v>0</v>
      </c>
      <c r="H341" s="98">
        <f>SUM(H342:H345)</f>
        <v>10264750</v>
      </c>
      <c r="I341" s="99">
        <f>H341</f>
        <v>10264750</v>
      </c>
      <c r="J341" s="98"/>
      <c r="K341" s="98">
        <f>SUM(K342:K345)</f>
        <v>83796090</v>
      </c>
      <c r="L341" s="98">
        <f>L342+L344</f>
        <v>83796090</v>
      </c>
      <c r="M341" s="99">
        <f>L341-K341</f>
        <v>0</v>
      </c>
      <c r="N341" s="118" t="s">
        <v>53</v>
      </c>
    </row>
    <row r="342" spans="1:14" ht="15">
      <c r="A342" s="52" t="s">
        <v>91</v>
      </c>
      <c r="B342" s="59" t="s">
        <v>92</v>
      </c>
      <c r="C342" s="54"/>
      <c r="D342" s="55"/>
      <c r="E342" s="51">
        <f>K283</f>
        <v>67420200</v>
      </c>
      <c r="F342" s="58">
        <f>E342</f>
        <v>67420200</v>
      </c>
      <c r="G342" s="47"/>
      <c r="H342" s="119">
        <f>'[2]APR-JUN'!$H$132</f>
        <v>10264750</v>
      </c>
      <c r="I342" s="120">
        <f>H342</f>
        <v>10264750</v>
      </c>
      <c r="J342" s="47"/>
      <c r="K342" s="51">
        <f>E342+H342</f>
        <v>77684950</v>
      </c>
      <c r="L342" s="47">
        <f>F342+I342</f>
        <v>77684950</v>
      </c>
      <c r="M342" s="51">
        <f>L342-K342</f>
        <v>0</v>
      </c>
      <c r="N342" s="47"/>
    </row>
    <row r="343" spans="1:14" ht="1.5" customHeight="1">
      <c r="A343" s="52"/>
      <c r="B343" s="59"/>
      <c r="C343" s="66"/>
      <c r="D343" s="67"/>
      <c r="E343" s="51">
        <f>K284</f>
        <v>0</v>
      </c>
      <c r="F343" s="58">
        <f>E343</f>
        <v>0</v>
      </c>
      <c r="G343" s="47"/>
      <c r="H343" s="119"/>
      <c r="I343" s="120"/>
      <c r="J343" s="47"/>
      <c r="K343" s="51"/>
      <c r="L343" s="47"/>
      <c r="M343" s="51"/>
      <c r="N343" s="47"/>
    </row>
    <row r="344" spans="1:14" ht="15">
      <c r="A344" s="52" t="s">
        <v>93</v>
      </c>
      <c r="B344" s="59" t="s">
        <v>94</v>
      </c>
      <c r="C344" s="66"/>
      <c r="D344" s="67"/>
      <c r="E344" s="51">
        <f>K285</f>
        <v>6111140</v>
      </c>
      <c r="F344" s="58">
        <f>E344</f>
        <v>6111140</v>
      </c>
      <c r="G344" s="47"/>
      <c r="H344" s="103"/>
      <c r="I344" s="47">
        <f>H344</f>
        <v>0</v>
      </c>
      <c r="J344" s="47"/>
      <c r="K344" s="47">
        <f>E344+H344</f>
        <v>6111140</v>
      </c>
      <c r="L344" s="47">
        <f>F344+I344</f>
        <v>6111140</v>
      </c>
      <c r="M344" s="51">
        <f>L344-K344</f>
        <v>0</v>
      </c>
      <c r="N344" s="47"/>
    </row>
    <row r="345" spans="1:14" ht="3.75" customHeight="1">
      <c r="A345" s="52"/>
      <c r="B345" s="111"/>
      <c r="C345" s="112"/>
      <c r="D345" s="113"/>
      <c r="E345" s="115"/>
      <c r="F345" s="121"/>
      <c r="G345" s="114"/>
      <c r="H345" s="114"/>
      <c r="I345" s="122"/>
      <c r="J345" s="114"/>
      <c r="K345" s="115"/>
      <c r="L345" s="114"/>
      <c r="M345" s="122"/>
      <c r="N345" s="114"/>
    </row>
    <row r="346" spans="1:14" ht="15">
      <c r="A346" s="123"/>
      <c r="B346" s="83" t="s">
        <v>95</v>
      </c>
      <c r="C346" s="84">
        <f>C314+C332+C341</f>
        <v>10000000000</v>
      </c>
      <c r="D346" s="85"/>
      <c r="E346" s="76">
        <f>E340+E341</f>
        <v>4316009130</v>
      </c>
      <c r="F346" s="76">
        <f>F340+F341</f>
        <v>4316009130</v>
      </c>
      <c r="G346" s="124"/>
      <c r="H346" s="76">
        <f>H340+H341</f>
        <v>506654670</v>
      </c>
      <c r="I346" s="76">
        <f>I340+I341</f>
        <v>506654670</v>
      </c>
      <c r="J346" s="76"/>
      <c r="K346" s="76">
        <f>K340+K341</f>
        <v>4822663800</v>
      </c>
      <c r="L346" s="76">
        <f>L340+L341</f>
        <v>4822663800</v>
      </c>
      <c r="M346" s="124"/>
      <c r="N346" s="76">
        <f>C346-K346</f>
        <v>5177336200</v>
      </c>
    </row>
    <row r="347" spans="1:14" ht="13.5" customHeight="1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87" t="s">
        <v>109</v>
      </c>
      <c r="L347" s="87"/>
      <c r="M347" s="87"/>
      <c r="N347" s="87"/>
    </row>
    <row r="348" spans="1:14" ht="15">
      <c r="A348" s="87" t="s">
        <v>96</v>
      </c>
      <c r="B348" s="87"/>
      <c r="C348" s="88"/>
      <c r="D348" s="48"/>
      <c r="E348" s="48"/>
      <c r="F348" s="48"/>
      <c r="G348" s="48"/>
      <c r="H348" s="48"/>
      <c r="I348" s="48"/>
      <c r="J348" s="48"/>
      <c r="K348" s="88"/>
      <c r="L348" s="88"/>
      <c r="M348" s="88"/>
      <c r="N348" s="88"/>
    </row>
    <row r="349" spans="1:14" ht="15">
      <c r="A349" s="87" t="s">
        <v>98</v>
      </c>
      <c r="B349" s="87"/>
      <c r="C349" s="88"/>
      <c r="D349" s="48"/>
      <c r="E349" s="48"/>
      <c r="F349" s="48"/>
      <c r="G349" s="48"/>
      <c r="H349" s="48"/>
      <c r="I349" s="48"/>
      <c r="J349" s="48"/>
      <c r="K349" s="87" t="s">
        <v>8</v>
      </c>
      <c r="L349" s="87"/>
      <c r="M349" s="87"/>
      <c r="N349" s="87"/>
    </row>
    <row r="350" spans="1:14" ht="15">
      <c r="A350" s="87" t="s">
        <v>0</v>
      </c>
      <c r="B350" s="87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</row>
    <row r="351" spans="1:14" ht="15">
      <c r="A351" s="87" t="s">
        <v>99</v>
      </c>
      <c r="B351" s="87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</row>
    <row r="352" spans="1:14" ht="15">
      <c r="A352" s="88"/>
      <c r="B352" s="8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</row>
    <row r="353" spans="1:14" ht="15">
      <c r="A353" s="48"/>
      <c r="B353" s="48"/>
      <c r="C353" s="48"/>
      <c r="D353" s="48"/>
      <c r="E353" s="48"/>
      <c r="F353" s="48"/>
      <c r="G353" s="48"/>
      <c r="H353" s="46"/>
      <c r="I353" s="48"/>
      <c r="J353" s="48"/>
      <c r="K353" s="48"/>
      <c r="L353" s="48"/>
      <c r="M353" s="48"/>
      <c r="N353" s="48"/>
    </row>
    <row r="354" spans="1:14" ht="15">
      <c r="A354" s="87" t="s">
        <v>100</v>
      </c>
      <c r="B354" s="87"/>
      <c r="C354" s="88"/>
      <c r="D354" s="48"/>
      <c r="E354" s="48"/>
      <c r="F354" s="48"/>
      <c r="G354" s="48"/>
      <c r="H354" s="46"/>
      <c r="I354" s="48"/>
      <c r="J354" s="48"/>
      <c r="K354" s="87" t="s">
        <v>9</v>
      </c>
      <c r="L354" s="87"/>
      <c r="M354" s="87"/>
      <c r="N354" s="87"/>
    </row>
    <row r="355" spans="1:14" ht="15">
      <c r="A355" s="87" t="s">
        <v>101</v>
      </c>
      <c r="B355" s="87"/>
      <c r="C355" s="88"/>
      <c r="D355" s="48"/>
      <c r="E355" s="48"/>
      <c r="F355" s="48"/>
      <c r="G355" s="48"/>
      <c r="H355" s="48"/>
      <c r="I355" s="48"/>
      <c r="J355" s="48"/>
      <c r="K355" s="87" t="s">
        <v>102</v>
      </c>
      <c r="L355" s="87"/>
      <c r="M355" s="87"/>
      <c r="N355" s="87"/>
    </row>
    <row r="356" spans="1:14">
      <c r="A356" s="89" t="s">
        <v>103</v>
      </c>
      <c r="B356" s="89"/>
    </row>
    <row r="357" spans="1:14" ht="3.75" customHeight="1"/>
    <row r="358" spans="1:14" ht="14.25">
      <c r="A358" s="1" t="s"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4.25">
      <c r="A359" s="1" t="s">
        <v>1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4.25">
      <c r="A360" s="1" t="s">
        <v>2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4.25">
      <c r="A362" s="3" t="s">
        <v>3</v>
      </c>
      <c r="B362" s="3"/>
      <c r="C362" s="4"/>
      <c r="D362" s="4" t="s">
        <v>4</v>
      </c>
      <c r="E362" s="5" t="s">
        <v>5</v>
      </c>
      <c r="F362" s="6"/>
      <c r="G362" s="6"/>
      <c r="H362" s="6"/>
      <c r="I362" s="6"/>
      <c r="J362" s="6"/>
      <c r="K362" s="6"/>
      <c r="L362" s="6"/>
      <c r="M362" s="6"/>
      <c r="N362" s="6"/>
    </row>
    <row r="363" spans="1:14" ht="14.25">
      <c r="A363" s="3" t="s">
        <v>6</v>
      </c>
      <c r="B363" s="3"/>
      <c r="C363" s="4"/>
      <c r="D363" s="4" t="s">
        <v>4</v>
      </c>
      <c r="E363" s="3" t="s">
        <v>7</v>
      </c>
      <c r="F363" s="6"/>
      <c r="G363" s="6"/>
      <c r="H363" s="6"/>
      <c r="I363" s="6"/>
      <c r="J363" s="6"/>
      <c r="K363" s="6"/>
      <c r="L363" s="6"/>
      <c r="M363" s="6"/>
      <c r="N363" s="6"/>
    </row>
    <row r="364" spans="1:14" ht="14.25">
      <c r="A364" s="3" t="s">
        <v>8</v>
      </c>
      <c r="B364" s="3"/>
      <c r="C364" s="4"/>
      <c r="D364" s="4" t="s">
        <v>4</v>
      </c>
      <c r="E364" s="3" t="s">
        <v>9</v>
      </c>
      <c r="F364" s="6"/>
      <c r="G364" s="6"/>
      <c r="H364" s="6"/>
      <c r="I364" s="6"/>
      <c r="J364" s="6"/>
      <c r="K364" s="6"/>
      <c r="L364" s="6"/>
      <c r="M364" s="6"/>
      <c r="N364" s="6"/>
    </row>
    <row r="365" spans="1:14" ht="2.25" customHeight="1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1:14" ht="14.25">
      <c r="A366" s="7"/>
      <c r="B366" s="7"/>
      <c r="C366" s="8"/>
      <c r="D366" s="9"/>
      <c r="E366" s="10" t="s">
        <v>10</v>
      </c>
      <c r="F366" s="10"/>
      <c r="G366" s="10"/>
      <c r="H366" s="11" t="s">
        <v>11</v>
      </c>
      <c r="I366" s="10"/>
      <c r="J366" s="12"/>
      <c r="K366" s="13" t="s">
        <v>12</v>
      </c>
      <c r="L366" s="14"/>
      <c r="M366" s="14"/>
      <c r="N366" s="15"/>
    </row>
    <row r="367" spans="1:14" ht="14.25">
      <c r="A367" s="16"/>
      <c r="B367" s="17"/>
      <c r="C367" s="18" t="s">
        <v>13</v>
      </c>
      <c r="D367" s="19"/>
      <c r="E367" s="3"/>
      <c r="F367" s="20"/>
      <c r="G367" s="3"/>
      <c r="H367" s="20"/>
      <c r="I367" s="3"/>
      <c r="J367" s="20"/>
      <c r="K367" s="90"/>
      <c r="L367" s="22"/>
      <c r="M367" s="90"/>
      <c r="N367" s="22"/>
    </row>
    <row r="368" spans="1:14" ht="14.25">
      <c r="A368" s="24" t="s">
        <v>14</v>
      </c>
      <c r="B368" s="25" t="s">
        <v>15</v>
      </c>
      <c r="C368" s="18" t="s">
        <v>16</v>
      </c>
      <c r="D368" s="19"/>
      <c r="E368" s="2" t="s">
        <v>17</v>
      </c>
      <c r="F368" s="24" t="s">
        <v>18</v>
      </c>
      <c r="G368" s="24" t="s">
        <v>19</v>
      </c>
      <c r="H368" s="91" t="s">
        <v>17</v>
      </c>
      <c r="I368" s="2" t="s">
        <v>18</v>
      </c>
      <c r="J368" s="24" t="s">
        <v>19</v>
      </c>
      <c r="K368" s="92" t="s">
        <v>20</v>
      </c>
      <c r="L368" s="27" t="s">
        <v>20</v>
      </c>
      <c r="M368" s="92" t="s">
        <v>21</v>
      </c>
      <c r="N368" s="27" t="s">
        <v>22</v>
      </c>
    </row>
    <row r="369" spans="1:14" ht="14.25">
      <c r="A369" s="16"/>
      <c r="B369" s="3"/>
      <c r="C369" s="29"/>
      <c r="D369" s="30"/>
      <c r="E369" s="2"/>
      <c r="F369" s="24"/>
      <c r="G369" s="24"/>
      <c r="H369" s="91"/>
      <c r="I369" s="2"/>
      <c r="J369" s="24"/>
      <c r="K369" s="92" t="s">
        <v>23</v>
      </c>
      <c r="L369" s="27" t="s">
        <v>24</v>
      </c>
      <c r="M369" s="92" t="s">
        <v>25</v>
      </c>
      <c r="N369" s="27" t="s">
        <v>26</v>
      </c>
    </row>
    <row r="370" spans="1:14" ht="14.25">
      <c r="A370" s="16"/>
      <c r="B370" s="3"/>
      <c r="C370" s="31"/>
      <c r="D370" s="30"/>
      <c r="E370" s="2"/>
      <c r="F370" s="24"/>
      <c r="G370" s="24"/>
      <c r="H370" s="91"/>
      <c r="I370" s="2"/>
      <c r="J370" s="24"/>
      <c r="K370" s="92"/>
      <c r="L370" s="27" t="s">
        <v>27</v>
      </c>
      <c r="M370" s="92" t="s">
        <v>27</v>
      </c>
      <c r="N370" s="27" t="s">
        <v>28</v>
      </c>
    </row>
    <row r="371" spans="1:14" ht="14.25">
      <c r="A371" s="32"/>
      <c r="B371" s="33"/>
      <c r="C371" s="34"/>
      <c r="D371" s="35"/>
      <c r="E371" s="36"/>
      <c r="F371" s="37"/>
      <c r="G371" s="37"/>
      <c r="H371" s="93"/>
      <c r="I371" s="36"/>
      <c r="J371" s="37"/>
      <c r="K371" s="40"/>
      <c r="L371" s="39"/>
      <c r="M371" s="40"/>
      <c r="N371" s="39" t="s">
        <v>16</v>
      </c>
    </row>
    <row r="372" spans="1:14" ht="14.25">
      <c r="A372" s="41">
        <v>1</v>
      </c>
      <c r="B372" s="42">
        <v>2</v>
      </c>
      <c r="C372" s="43">
        <v>3</v>
      </c>
      <c r="D372" s="44"/>
      <c r="E372" s="42">
        <v>4</v>
      </c>
      <c r="F372" s="41">
        <v>5</v>
      </c>
      <c r="G372" s="41" t="s">
        <v>29</v>
      </c>
      <c r="H372" s="44">
        <v>7</v>
      </c>
      <c r="I372" s="42">
        <v>8</v>
      </c>
      <c r="J372" s="41" t="s">
        <v>30</v>
      </c>
      <c r="K372" s="42" t="s">
        <v>31</v>
      </c>
      <c r="L372" s="41" t="s">
        <v>32</v>
      </c>
      <c r="M372" s="42" t="s">
        <v>33</v>
      </c>
      <c r="N372" s="41" t="s">
        <v>34</v>
      </c>
    </row>
    <row r="373" spans="1:14" ht="15">
      <c r="A373" s="16" t="s">
        <v>35</v>
      </c>
      <c r="B373" s="3" t="s">
        <v>36</v>
      </c>
      <c r="C373" s="45">
        <f>SUM(C374:D390)</f>
        <v>7037000000</v>
      </c>
      <c r="D373" s="9"/>
      <c r="E373" s="49">
        <f>SUM(E374:E390)</f>
        <v>2877280400</v>
      </c>
      <c r="F373" s="49">
        <f>SUM(F374:F390)</f>
        <v>2877280400</v>
      </c>
      <c r="G373" s="47">
        <f>F373-E373</f>
        <v>0</v>
      </c>
      <c r="H373" s="49">
        <f>SUM(H374:H390)</f>
        <v>719002700</v>
      </c>
      <c r="I373" s="49">
        <f>H373</f>
        <v>719002700</v>
      </c>
      <c r="J373" s="49">
        <f>H373-I373</f>
        <v>0</v>
      </c>
      <c r="K373" s="65">
        <f>SUM(K374:K390)</f>
        <v>3596283100</v>
      </c>
      <c r="L373" s="49">
        <f>F373+I373</f>
        <v>3596283100</v>
      </c>
      <c r="M373" s="46">
        <f>L373-K373</f>
        <v>0</v>
      </c>
      <c r="N373" s="49">
        <f t="shared" ref="N373:N384" si="45">SUM(C373-K373)</f>
        <v>3440716900</v>
      </c>
    </row>
    <row r="374" spans="1:14" ht="15">
      <c r="A374" s="52" t="s">
        <v>37</v>
      </c>
      <c r="B374" s="53" t="s">
        <v>38</v>
      </c>
      <c r="C374" s="54">
        <v>25000000</v>
      </c>
      <c r="D374" s="55"/>
      <c r="E374" s="46">
        <f>K315</f>
        <v>3671500</v>
      </c>
      <c r="F374" s="58">
        <f>E374</f>
        <v>3671500</v>
      </c>
      <c r="G374" s="47"/>
      <c r="H374" s="94"/>
      <c r="I374" s="47">
        <f>H374</f>
        <v>0</v>
      </c>
      <c r="J374" s="47"/>
      <c r="K374" s="46">
        <f>E374+H374</f>
        <v>3671500</v>
      </c>
      <c r="L374" s="47">
        <f t="shared" ref="L374:L389" si="46">F374+I374</f>
        <v>3671500</v>
      </c>
      <c r="M374" s="46">
        <f t="shared" ref="M374:M398" si="47">L374-K374</f>
        <v>0</v>
      </c>
      <c r="N374" s="47">
        <f t="shared" si="45"/>
        <v>21328500</v>
      </c>
    </row>
    <row r="375" spans="1:14" ht="15">
      <c r="A375" s="52" t="s">
        <v>39</v>
      </c>
      <c r="B375" s="59" t="s">
        <v>40</v>
      </c>
      <c r="C375" s="54">
        <v>1550000000</v>
      </c>
      <c r="D375" s="55"/>
      <c r="E375" s="46">
        <f t="shared" ref="E375:E387" si="48">K316</f>
        <v>936205500</v>
      </c>
      <c r="F375" s="58">
        <f t="shared" ref="F375:F386" si="49">E375</f>
        <v>936205500</v>
      </c>
      <c r="G375" s="47"/>
      <c r="H375" s="94">
        <f>'[2]JUL-SEP'!$H$10</f>
        <v>268368400</v>
      </c>
      <c r="I375" s="47">
        <f t="shared" ref="I375:I390" si="50">H375</f>
        <v>268368400</v>
      </c>
      <c r="J375" s="47"/>
      <c r="K375" s="46">
        <f t="shared" ref="K375:K390" si="51">E375+H375</f>
        <v>1204573900</v>
      </c>
      <c r="L375" s="47">
        <f t="shared" si="46"/>
        <v>1204573900</v>
      </c>
      <c r="M375" s="46">
        <f t="shared" si="47"/>
        <v>0</v>
      </c>
      <c r="N375" s="47">
        <f t="shared" si="45"/>
        <v>345426100</v>
      </c>
    </row>
    <row r="376" spans="1:14" ht="15">
      <c r="A376" s="52" t="s">
        <v>41</v>
      </c>
      <c r="B376" s="59" t="s">
        <v>42</v>
      </c>
      <c r="C376" s="54">
        <v>750000000</v>
      </c>
      <c r="D376" s="55"/>
      <c r="E376" s="46">
        <f t="shared" si="48"/>
        <v>177654900</v>
      </c>
      <c r="F376" s="58">
        <f t="shared" si="49"/>
        <v>177654900</v>
      </c>
      <c r="G376" s="47"/>
      <c r="H376" s="94"/>
      <c r="I376" s="47">
        <f t="shared" si="50"/>
        <v>0</v>
      </c>
      <c r="J376" s="47"/>
      <c r="K376" s="46">
        <f t="shared" si="51"/>
        <v>177654900</v>
      </c>
      <c r="L376" s="47">
        <f t="shared" si="46"/>
        <v>177654900</v>
      </c>
      <c r="M376" s="46">
        <f t="shared" si="47"/>
        <v>0</v>
      </c>
      <c r="N376" s="47">
        <f t="shared" si="45"/>
        <v>572345100</v>
      </c>
    </row>
    <row r="377" spans="1:14" ht="15">
      <c r="A377" s="52" t="s">
        <v>43</v>
      </c>
      <c r="B377" s="59" t="s">
        <v>44</v>
      </c>
      <c r="C377" s="54">
        <v>250000000</v>
      </c>
      <c r="D377" s="55"/>
      <c r="E377" s="46">
        <f t="shared" si="48"/>
        <v>106854500</v>
      </c>
      <c r="F377" s="58">
        <f t="shared" si="49"/>
        <v>106854500</v>
      </c>
      <c r="G377" s="47"/>
      <c r="H377" s="94">
        <f>'[2]JUL-SEP'!$H$12</f>
        <v>15885300</v>
      </c>
      <c r="I377" s="47">
        <f t="shared" si="50"/>
        <v>15885300</v>
      </c>
      <c r="J377" s="47"/>
      <c r="K377" s="46">
        <f t="shared" si="51"/>
        <v>122739800</v>
      </c>
      <c r="L377" s="47">
        <f t="shared" si="46"/>
        <v>122739800</v>
      </c>
      <c r="M377" s="46">
        <f t="shared" si="47"/>
        <v>0</v>
      </c>
      <c r="N377" s="47">
        <f t="shared" si="45"/>
        <v>127260200</v>
      </c>
    </row>
    <row r="378" spans="1:14" ht="15">
      <c r="A378" s="52" t="s">
        <v>45</v>
      </c>
      <c r="B378" s="59" t="s">
        <v>46</v>
      </c>
      <c r="C378" s="54">
        <v>5000000</v>
      </c>
      <c r="D378" s="55"/>
      <c r="E378" s="46">
        <f t="shared" si="48"/>
        <v>0</v>
      </c>
      <c r="F378" s="58">
        <f t="shared" si="49"/>
        <v>0</v>
      </c>
      <c r="G378" s="47"/>
      <c r="H378" s="94"/>
      <c r="I378" s="47">
        <f t="shared" si="50"/>
        <v>0</v>
      </c>
      <c r="J378" s="47"/>
      <c r="K378" s="46">
        <f t="shared" si="51"/>
        <v>0</v>
      </c>
      <c r="L378" s="47">
        <f t="shared" si="46"/>
        <v>0</v>
      </c>
      <c r="M378" s="46">
        <f t="shared" si="47"/>
        <v>0</v>
      </c>
      <c r="N378" s="47">
        <f t="shared" si="45"/>
        <v>5000000</v>
      </c>
    </row>
    <row r="379" spans="1:14" ht="15">
      <c r="A379" s="52" t="s">
        <v>47</v>
      </c>
      <c r="B379" s="59" t="s">
        <v>48</v>
      </c>
      <c r="C379" s="54">
        <v>50000000</v>
      </c>
      <c r="D379" s="55"/>
      <c r="E379" s="46">
        <f t="shared" si="48"/>
        <v>15002400</v>
      </c>
      <c r="F379" s="58">
        <f t="shared" si="49"/>
        <v>15002400</v>
      </c>
      <c r="G379" s="47"/>
      <c r="H379" s="94"/>
      <c r="I379" s="47">
        <f t="shared" si="50"/>
        <v>0</v>
      </c>
      <c r="J379" s="47"/>
      <c r="K379" s="46">
        <f t="shared" si="51"/>
        <v>15002400</v>
      </c>
      <c r="L379" s="47">
        <f t="shared" si="46"/>
        <v>15002400</v>
      </c>
      <c r="M379" s="46">
        <f t="shared" si="47"/>
        <v>0</v>
      </c>
      <c r="N379" s="47">
        <f t="shared" si="45"/>
        <v>34997600</v>
      </c>
    </row>
    <row r="380" spans="1:14" ht="15">
      <c r="A380" s="52" t="s">
        <v>49</v>
      </c>
      <c r="B380" s="59" t="s">
        <v>50</v>
      </c>
      <c r="C380" s="54">
        <v>1137000000</v>
      </c>
      <c r="D380" s="55"/>
      <c r="E380" s="46">
        <f t="shared" si="48"/>
        <v>665302200</v>
      </c>
      <c r="F380" s="58">
        <f t="shared" si="49"/>
        <v>665302200</v>
      </c>
      <c r="G380" s="47"/>
      <c r="H380" s="95">
        <f>'[2]JUL-SEP'!$H$15</f>
        <v>155863700</v>
      </c>
      <c r="I380" s="47">
        <f t="shared" si="50"/>
        <v>155863700</v>
      </c>
      <c r="J380" s="47"/>
      <c r="K380" s="46">
        <f t="shared" si="51"/>
        <v>821165900</v>
      </c>
      <c r="L380" s="47">
        <f t="shared" si="46"/>
        <v>821165900</v>
      </c>
      <c r="M380" s="46">
        <f t="shared" si="47"/>
        <v>0</v>
      </c>
      <c r="N380" s="47">
        <f t="shared" si="45"/>
        <v>315834100</v>
      </c>
    </row>
    <row r="381" spans="1:14" ht="15">
      <c r="A381" s="52" t="s">
        <v>51</v>
      </c>
      <c r="B381" s="59" t="s">
        <v>52</v>
      </c>
      <c r="C381" s="54">
        <v>1100000000</v>
      </c>
      <c r="D381" s="55"/>
      <c r="E381" s="46">
        <f t="shared" si="48"/>
        <v>618939100</v>
      </c>
      <c r="F381" s="58">
        <f t="shared" si="49"/>
        <v>618939100</v>
      </c>
      <c r="G381" s="47"/>
      <c r="H381" s="95">
        <f>'[2]JUL-SEP'!$H$16</f>
        <v>7943800</v>
      </c>
      <c r="I381" s="47">
        <f t="shared" si="50"/>
        <v>7943800</v>
      </c>
      <c r="J381" s="61"/>
      <c r="K381" s="46">
        <f t="shared" si="51"/>
        <v>626882900</v>
      </c>
      <c r="L381" s="47">
        <f t="shared" si="46"/>
        <v>626882900</v>
      </c>
      <c r="M381" s="46">
        <f t="shared" si="47"/>
        <v>0</v>
      </c>
      <c r="N381" s="47">
        <f t="shared" si="45"/>
        <v>473117100</v>
      </c>
    </row>
    <row r="382" spans="1:14" ht="15">
      <c r="A382" s="52" t="s">
        <v>54</v>
      </c>
      <c r="B382" s="53" t="s">
        <v>55</v>
      </c>
      <c r="C382" s="54">
        <v>25000000</v>
      </c>
      <c r="D382" s="55"/>
      <c r="E382" s="46">
        <f t="shared" si="48"/>
        <v>8781700</v>
      </c>
      <c r="F382" s="58">
        <f t="shared" si="49"/>
        <v>8781700</v>
      </c>
      <c r="G382" s="47"/>
      <c r="H382" s="95">
        <f>'[2]JUL-SEP'!$H$17</f>
        <v>24933200</v>
      </c>
      <c r="I382" s="47">
        <f t="shared" si="50"/>
        <v>24933200</v>
      </c>
      <c r="J382" s="47"/>
      <c r="K382" s="46">
        <f t="shared" si="51"/>
        <v>33714900</v>
      </c>
      <c r="L382" s="47">
        <f t="shared" si="46"/>
        <v>33714900</v>
      </c>
      <c r="M382" s="46">
        <f t="shared" si="47"/>
        <v>0</v>
      </c>
      <c r="N382" s="47">
        <f t="shared" si="45"/>
        <v>-8714900</v>
      </c>
    </row>
    <row r="383" spans="1:14" ht="15">
      <c r="A383" s="52" t="s">
        <v>56</v>
      </c>
      <c r="B383" s="59" t="s">
        <v>57</v>
      </c>
      <c r="C383" s="54">
        <v>25000000</v>
      </c>
      <c r="D383" s="55"/>
      <c r="E383" s="46">
        <f t="shared" si="48"/>
        <v>132891200</v>
      </c>
      <c r="F383" s="58">
        <f t="shared" si="49"/>
        <v>132891200</v>
      </c>
      <c r="G383" s="47"/>
      <c r="H383" s="95"/>
      <c r="I383" s="47">
        <f t="shared" si="50"/>
        <v>0</v>
      </c>
      <c r="J383" s="47"/>
      <c r="K383" s="46">
        <f t="shared" si="51"/>
        <v>132891200</v>
      </c>
      <c r="L383" s="47">
        <f t="shared" si="46"/>
        <v>132891200</v>
      </c>
      <c r="M383" s="46">
        <f t="shared" si="47"/>
        <v>0</v>
      </c>
      <c r="N383" s="47">
        <f t="shared" si="45"/>
        <v>-107891200</v>
      </c>
    </row>
    <row r="384" spans="1:14" ht="15">
      <c r="A384" s="52" t="s">
        <v>58</v>
      </c>
      <c r="B384" s="59" t="s">
        <v>59</v>
      </c>
      <c r="C384" s="54">
        <v>600000000</v>
      </c>
      <c r="D384" s="55"/>
      <c r="E384" s="46">
        <f t="shared" si="48"/>
        <v>208545400</v>
      </c>
      <c r="F384" s="58">
        <f t="shared" si="49"/>
        <v>208545400</v>
      </c>
      <c r="G384" s="47"/>
      <c r="H384" s="95">
        <f>'[2]JUL-SEP'!$H$19</f>
        <v>204977800</v>
      </c>
      <c r="I384" s="47">
        <f t="shared" si="50"/>
        <v>204977800</v>
      </c>
      <c r="J384" s="47"/>
      <c r="K384" s="46">
        <f t="shared" si="51"/>
        <v>413523200</v>
      </c>
      <c r="L384" s="47">
        <f t="shared" si="46"/>
        <v>413523200</v>
      </c>
      <c r="M384" s="46">
        <f t="shared" si="47"/>
        <v>0</v>
      </c>
      <c r="N384" s="47">
        <f t="shared" si="45"/>
        <v>186476800</v>
      </c>
    </row>
    <row r="385" spans="1:14" ht="13.5" customHeight="1">
      <c r="A385" s="52" t="s">
        <v>60</v>
      </c>
      <c r="B385" s="59" t="s">
        <v>61</v>
      </c>
      <c r="C385" s="54">
        <v>0</v>
      </c>
      <c r="D385" s="55"/>
      <c r="E385" s="46">
        <f t="shared" si="48"/>
        <v>0</v>
      </c>
      <c r="F385" s="58">
        <f t="shared" si="49"/>
        <v>0</v>
      </c>
      <c r="G385" s="47"/>
      <c r="H385" s="95"/>
      <c r="I385" s="47">
        <f t="shared" si="50"/>
        <v>0</v>
      </c>
      <c r="J385" s="47"/>
      <c r="K385" s="46">
        <f t="shared" si="51"/>
        <v>0</v>
      </c>
      <c r="L385" s="47">
        <f t="shared" si="46"/>
        <v>0</v>
      </c>
      <c r="M385" s="46">
        <f t="shared" si="47"/>
        <v>0</v>
      </c>
      <c r="N385" s="47">
        <f>C385-K385</f>
        <v>0</v>
      </c>
    </row>
    <row r="386" spans="1:14" ht="13.5" customHeight="1">
      <c r="A386" s="52" t="s">
        <v>62</v>
      </c>
      <c r="B386" s="59" t="s">
        <v>63</v>
      </c>
      <c r="C386" s="54">
        <v>1000000</v>
      </c>
      <c r="D386" s="55"/>
      <c r="E386" s="46">
        <f t="shared" si="48"/>
        <v>0</v>
      </c>
      <c r="F386" s="58">
        <f t="shared" si="49"/>
        <v>0</v>
      </c>
      <c r="G386" s="47"/>
      <c r="H386" s="95"/>
      <c r="I386" s="47">
        <f t="shared" si="50"/>
        <v>0</v>
      </c>
      <c r="J386" s="47"/>
      <c r="K386" s="46">
        <f t="shared" si="51"/>
        <v>0</v>
      </c>
      <c r="L386" s="47">
        <f t="shared" si="46"/>
        <v>0</v>
      </c>
      <c r="M386" s="46">
        <f t="shared" si="47"/>
        <v>0</v>
      </c>
      <c r="N386" s="47">
        <f t="shared" ref="N386:N394" si="52">SUM(C386-K386)</f>
        <v>1000000</v>
      </c>
    </row>
    <row r="387" spans="1:14" ht="15">
      <c r="A387" s="52" t="s">
        <v>64</v>
      </c>
      <c r="B387" s="59" t="s">
        <v>65</v>
      </c>
      <c r="C387" s="54">
        <v>15000000</v>
      </c>
      <c r="D387" s="55"/>
      <c r="E387" s="46">
        <f t="shared" si="48"/>
        <v>3432000</v>
      </c>
      <c r="F387" s="58">
        <f>E387</f>
        <v>3432000</v>
      </c>
      <c r="G387" s="47"/>
      <c r="H387" s="95">
        <f>'[2]JUL-SEP'!$H$22</f>
        <v>23828100</v>
      </c>
      <c r="I387" s="47">
        <f t="shared" si="50"/>
        <v>23828100</v>
      </c>
      <c r="J387" s="47"/>
      <c r="K387" s="46">
        <f t="shared" si="51"/>
        <v>27260100</v>
      </c>
      <c r="L387" s="47">
        <f t="shared" si="46"/>
        <v>27260100</v>
      </c>
      <c r="M387" s="46">
        <f t="shared" si="47"/>
        <v>0</v>
      </c>
      <c r="N387" s="47">
        <f t="shared" si="52"/>
        <v>-12260100</v>
      </c>
    </row>
    <row r="388" spans="1:14" ht="15">
      <c r="A388" s="52" t="s">
        <v>66</v>
      </c>
      <c r="B388" s="59" t="s">
        <v>67</v>
      </c>
      <c r="C388" s="54">
        <v>200000</v>
      </c>
      <c r="D388" s="55"/>
      <c r="E388" s="58">
        <f>D388</f>
        <v>0</v>
      </c>
      <c r="F388" s="58">
        <f>E388</f>
        <v>0</v>
      </c>
      <c r="G388" s="47"/>
      <c r="H388" s="47">
        <f>'[2]JUL-SEP'!$H$23</f>
        <v>17202400</v>
      </c>
      <c r="I388" s="47">
        <f t="shared" si="50"/>
        <v>17202400</v>
      </c>
      <c r="J388" s="47"/>
      <c r="K388" s="46">
        <f t="shared" si="51"/>
        <v>17202400</v>
      </c>
      <c r="L388" s="47">
        <f t="shared" si="46"/>
        <v>17202400</v>
      </c>
      <c r="M388" s="46">
        <f t="shared" si="47"/>
        <v>0</v>
      </c>
      <c r="N388" s="47">
        <f t="shared" si="52"/>
        <v>-17002400</v>
      </c>
    </row>
    <row r="389" spans="1:14" ht="13.5" customHeight="1">
      <c r="A389" s="52" t="s">
        <v>68</v>
      </c>
      <c r="B389" s="59" t="s">
        <v>69</v>
      </c>
      <c r="C389" s="54">
        <v>3800000</v>
      </c>
      <c r="D389" s="55"/>
      <c r="E389" s="46">
        <f>K329</f>
        <v>0</v>
      </c>
      <c r="F389" s="58">
        <f>E389</f>
        <v>0</v>
      </c>
      <c r="G389" s="47"/>
      <c r="H389" s="95"/>
      <c r="I389" s="47">
        <f t="shared" si="50"/>
        <v>0</v>
      </c>
      <c r="J389" s="47"/>
      <c r="K389" s="46">
        <f t="shared" si="51"/>
        <v>0</v>
      </c>
      <c r="L389" s="47">
        <f t="shared" si="46"/>
        <v>0</v>
      </c>
      <c r="M389" s="46">
        <f t="shared" si="47"/>
        <v>0</v>
      </c>
      <c r="N389" s="47">
        <f t="shared" si="52"/>
        <v>3800000</v>
      </c>
    </row>
    <row r="390" spans="1:14" ht="13.5" customHeight="1">
      <c r="A390" s="52" t="s">
        <v>70</v>
      </c>
      <c r="B390" s="59" t="s">
        <v>71</v>
      </c>
      <c r="C390" s="54">
        <v>1500000000</v>
      </c>
      <c r="D390" s="55"/>
      <c r="E390" s="46">
        <f>K330</f>
        <v>0</v>
      </c>
      <c r="F390" s="58">
        <f>E390</f>
        <v>0</v>
      </c>
      <c r="G390" s="47"/>
      <c r="H390" s="94"/>
      <c r="I390" s="47">
        <f t="shared" si="50"/>
        <v>0</v>
      </c>
      <c r="J390" s="47"/>
      <c r="K390" s="46">
        <f t="shared" si="51"/>
        <v>0</v>
      </c>
      <c r="L390" s="47">
        <f>K390-J390</f>
        <v>0</v>
      </c>
      <c r="M390" s="47">
        <f t="shared" si="47"/>
        <v>0</v>
      </c>
      <c r="N390" s="47">
        <f t="shared" si="52"/>
        <v>1500000000</v>
      </c>
    </row>
    <row r="391" spans="1:14" ht="15">
      <c r="A391" s="24" t="s">
        <v>72</v>
      </c>
      <c r="B391" s="96" t="s">
        <v>73</v>
      </c>
      <c r="C391" s="45">
        <f>SUM(C392:D394)</f>
        <v>2963000000</v>
      </c>
      <c r="D391" s="97"/>
      <c r="E391" s="98">
        <f>SUM(E392:E394)</f>
        <v>1852652310</v>
      </c>
      <c r="F391" s="99">
        <f>SUM(F392:F394)</f>
        <v>1852652310</v>
      </c>
      <c r="G391" s="100">
        <f>F391-E391</f>
        <v>0</v>
      </c>
      <c r="H391" s="98">
        <f>SUM(H392:H394)</f>
        <v>214684500</v>
      </c>
      <c r="I391" s="98">
        <f>H391</f>
        <v>214684500</v>
      </c>
      <c r="J391" s="98">
        <f>H391-I391</f>
        <v>0</v>
      </c>
      <c r="K391" s="101">
        <f>SUM(K392:K394)</f>
        <v>2067336810</v>
      </c>
      <c r="L391" s="98">
        <f>F391+I391</f>
        <v>2067336810</v>
      </c>
      <c r="M391" s="102">
        <f t="shared" si="47"/>
        <v>0</v>
      </c>
      <c r="N391" s="98">
        <f t="shared" si="52"/>
        <v>895663190</v>
      </c>
    </row>
    <row r="392" spans="1:14" ht="15">
      <c r="A392" s="52" t="s">
        <v>74</v>
      </c>
      <c r="B392" s="59" t="s">
        <v>104</v>
      </c>
      <c r="C392" s="54">
        <v>1103340000</v>
      </c>
      <c r="D392" s="55"/>
      <c r="E392" s="47">
        <f>K333</f>
        <v>608208000</v>
      </c>
      <c r="F392" s="51">
        <f>E392</f>
        <v>608208000</v>
      </c>
      <c r="G392" s="47"/>
      <c r="H392" s="103">
        <f>'[3]JUL-SEP'!$H$27</f>
        <v>92578500</v>
      </c>
      <c r="I392" s="47">
        <f>H392</f>
        <v>92578500</v>
      </c>
      <c r="J392" s="47"/>
      <c r="K392" s="51">
        <f>E392+H392</f>
        <v>700786500</v>
      </c>
      <c r="L392" s="47">
        <f>F392+I392</f>
        <v>700786500</v>
      </c>
      <c r="M392" s="51">
        <f t="shared" si="47"/>
        <v>0</v>
      </c>
      <c r="N392" s="47">
        <f t="shared" si="52"/>
        <v>402553500</v>
      </c>
    </row>
    <row r="393" spans="1:14" ht="15">
      <c r="A393" s="52" t="s">
        <v>76</v>
      </c>
      <c r="B393" s="59" t="s">
        <v>77</v>
      </c>
      <c r="C393" s="54">
        <v>30000000</v>
      </c>
      <c r="D393" s="55"/>
      <c r="E393" s="47">
        <f>K334</f>
        <v>205560000</v>
      </c>
      <c r="F393" s="51">
        <f>E393</f>
        <v>205560000</v>
      </c>
      <c r="G393" s="47"/>
      <c r="H393" s="103">
        <f>'[3]JUL-SEP'!$H$28</f>
        <v>61174500</v>
      </c>
      <c r="I393" s="47">
        <f>H393</f>
        <v>61174500</v>
      </c>
      <c r="J393" s="47"/>
      <c r="K393" s="51">
        <f>E393+H393</f>
        <v>266734500</v>
      </c>
      <c r="L393" s="47">
        <f>F393+I393</f>
        <v>266734500</v>
      </c>
      <c r="M393" s="51">
        <f t="shared" si="47"/>
        <v>0</v>
      </c>
      <c r="N393" s="47">
        <f t="shared" si="52"/>
        <v>-236734500</v>
      </c>
    </row>
    <row r="394" spans="1:14" ht="15">
      <c r="A394" s="52" t="s">
        <v>78</v>
      </c>
      <c r="B394" s="59" t="s">
        <v>79</v>
      </c>
      <c r="C394" s="54">
        <v>1829660000</v>
      </c>
      <c r="D394" s="55"/>
      <c r="E394" s="47">
        <f>K335</f>
        <v>1038884310</v>
      </c>
      <c r="F394" s="51">
        <f>E394</f>
        <v>1038884310</v>
      </c>
      <c r="G394" s="47"/>
      <c r="H394" s="103">
        <f>'[2]JUL-SEP'!$H$29</f>
        <v>60931500</v>
      </c>
      <c r="I394" s="47">
        <f>H394</f>
        <v>60931500</v>
      </c>
      <c r="J394" s="47"/>
      <c r="K394" s="51">
        <f>E394+H394</f>
        <v>1099815810</v>
      </c>
      <c r="L394" s="47">
        <f>F394+I394</f>
        <v>1099815810</v>
      </c>
      <c r="M394" s="51">
        <f t="shared" si="47"/>
        <v>0</v>
      </c>
      <c r="N394" s="47">
        <f t="shared" si="52"/>
        <v>729844190</v>
      </c>
    </row>
    <row r="395" spans="1:14" ht="15">
      <c r="A395" s="24" t="s">
        <v>80</v>
      </c>
      <c r="B395" s="96" t="s">
        <v>81</v>
      </c>
      <c r="C395" s="126" t="s">
        <v>53</v>
      </c>
      <c r="D395" s="127"/>
      <c r="E395" s="98">
        <f>SUM(E396:E398)</f>
        <v>8935000</v>
      </c>
      <c r="F395" s="99">
        <f>SUM(F396:F398)</f>
        <v>8935000</v>
      </c>
      <c r="G395" s="100">
        <f>F395-E395</f>
        <v>0</v>
      </c>
      <c r="H395" s="98">
        <f>SUM(H396:H398)</f>
        <v>920000</v>
      </c>
      <c r="I395" s="98">
        <f>SUM(I396:I398)</f>
        <v>920000</v>
      </c>
      <c r="J395" s="100"/>
      <c r="K395" s="99">
        <f>SUM(K396:K397)</f>
        <v>9855000</v>
      </c>
      <c r="L395" s="98">
        <f>SUM(L396:L397)</f>
        <v>9855000</v>
      </c>
      <c r="M395" s="102">
        <f t="shared" si="47"/>
        <v>0</v>
      </c>
      <c r="N395" s="118" t="s">
        <v>53</v>
      </c>
    </row>
    <row r="396" spans="1:14" ht="15">
      <c r="A396" s="52" t="s">
        <v>82</v>
      </c>
      <c r="B396" s="59" t="s">
        <v>83</v>
      </c>
      <c r="C396" s="54"/>
      <c r="D396" s="55"/>
      <c r="E396" s="47">
        <f>K337</f>
        <v>7070000</v>
      </c>
      <c r="F396" s="51">
        <f>E396</f>
        <v>7070000</v>
      </c>
      <c r="G396" s="47"/>
      <c r="H396" s="47">
        <f>'[2]JUL-SEP'!$H$31</f>
        <v>720000</v>
      </c>
      <c r="I396" s="51">
        <f>H396</f>
        <v>720000</v>
      </c>
      <c r="J396" s="47"/>
      <c r="K396" s="51">
        <f>E396+H396</f>
        <v>7790000</v>
      </c>
      <c r="L396" s="47">
        <f>SUM(F396+I396)</f>
        <v>7790000</v>
      </c>
      <c r="M396" s="51">
        <f t="shared" si="47"/>
        <v>0</v>
      </c>
      <c r="N396" s="47"/>
    </row>
    <row r="397" spans="1:14" ht="15">
      <c r="A397" s="52" t="s">
        <v>84</v>
      </c>
      <c r="B397" s="59" t="s">
        <v>85</v>
      </c>
      <c r="C397" s="54"/>
      <c r="D397" s="55"/>
      <c r="E397" s="47">
        <f>K338</f>
        <v>1865000</v>
      </c>
      <c r="F397" s="51">
        <f>E397</f>
        <v>1865000</v>
      </c>
      <c r="G397" s="47"/>
      <c r="H397" s="47">
        <f>'[3]JUL-SEP'!$H$32</f>
        <v>200000</v>
      </c>
      <c r="I397" s="51">
        <f>H397</f>
        <v>200000</v>
      </c>
      <c r="J397" s="47"/>
      <c r="K397" s="51">
        <f>E397+H397</f>
        <v>2065000</v>
      </c>
      <c r="L397" s="47">
        <f>SUM(F397+I397)</f>
        <v>2065000</v>
      </c>
      <c r="M397" s="51">
        <f t="shared" si="47"/>
        <v>0</v>
      </c>
      <c r="N397" s="47"/>
    </row>
    <row r="398" spans="1:14" ht="15">
      <c r="A398" s="52" t="s">
        <v>86</v>
      </c>
      <c r="B398" s="111" t="s">
        <v>87</v>
      </c>
      <c r="C398" s="112"/>
      <c r="D398" s="113"/>
      <c r="E398" s="47">
        <f>K339</f>
        <v>0</v>
      </c>
      <c r="F398" s="51">
        <f>E398</f>
        <v>0</v>
      </c>
      <c r="G398" s="114"/>
      <c r="H398" s="116"/>
      <c r="I398" s="114"/>
      <c r="J398" s="114"/>
      <c r="K398" s="115">
        <f>G398+E398</f>
        <v>0</v>
      </c>
      <c r="L398" s="114">
        <f>F398+I398</f>
        <v>0</v>
      </c>
      <c r="M398" s="115">
        <f t="shared" si="47"/>
        <v>0</v>
      </c>
      <c r="N398" s="114"/>
    </row>
    <row r="399" spans="1:14" ht="15">
      <c r="A399" s="52"/>
      <c r="B399" s="71" t="s">
        <v>88</v>
      </c>
      <c r="C399" s="72"/>
      <c r="D399" s="73"/>
      <c r="E399" s="117">
        <f>E373+E391+E395</f>
        <v>4738867710</v>
      </c>
      <c r="F399" s="117">
        <f>F373+F391+F395</f>
        <v>4738867710</v>
      </c>
      <c r="G399" s="75"/>
      <c r="H399" s="117">
        <f>H373+H391+H395</f>
        <v>934607200</v>
      </c>
      <c r="I399" s="117">
        <f>I373+I391+I395</f>
        <v>934607200</v>
      </c>
      <c r="J399" s="98"/>
      <c r="K399" s="76">
        <f>E399+H399</f>
        <v>5673474910</v>
      </c>
      <c r="L399" s="76">
        <f>K399</f>
        <v>5673474910</v>
      </c>
      <c r="M399" s="77"/>
      <c r="N399" s="78"/>
    </row>
    <row r="400" spans="1:14" ht="15">
      <c r="A400" s="24" t="s">
        <v>89</v>
      </c>
      <c r="B400" s="96" t="s">
        <v>90</v>
      </c>
      <c r="C400" s="45">
        <f>-C401</f>
        <v>0</v>
      </c>
      <c r="D400" s="97"/>
      <c r="E400" s="98">
        <f>E401+E403</f>
        <v>83796090</v>
      </c>
      <c r="F400" s="99">
        <f>E400</f>
        <v>83796090</v>
      </c>
      <c r="G400" s="100">
        <f>F400-E400</f>
        <v>0</v>
      </c>
      <c r="H400" s="98">
        <f>SUM(H401:H404)</f>
        <v>7935000</v>
      </c>
      <c r="I400" s="99">
        <f>H400</f>
        <v>7935000</v>
      </c>
      <c r="J400" s="98"/>
      <c r="K400" s="98">
        <f>SUM(K401:K404)</f>
        <v>91731090</v>
      </c>
      <c r="L400" s="98">
        <f>L401+L403</f>
        <v>91731090</v>
      </c>
      <c r="M400" s="99">
        <f>L400-K400</f>
        <v>0</v>
      </c>
      <c r="N400" s="118" t="s">
        <v>53</v>
      </c>
    </row>
    <row r="401" spans="1:14" ht="15">
      <c r="A401" s="52" t="s">
        <v>91</v>
      </c>
      <c r="B401" s="59" t="s">
        <v>92</v>
      </c>
      <c r="C401" s="54"/>
      <c r="D401" s="55"/>
      <c r="E401" s="51">
        <f>K342</f>
        <v>77684950</v>
      </c>
      <c r="F401" s="58">
        <f>E401</f>
        <v>77684950</v>
      </c>
      <c r="G401" s="47"/>
      <c r="H401" s="119">
        <f>'[2]JUL-SEP'!$H$35</f>
        <v>7935000</v>
      </c>
      <c r="I401" s="120">
        <f>H401</f>
        <v>7935000</v>
      </c>
      <c r="J401" s="47"/>
      <c r="K401" s="51">
        <f>E401+H401</f>
        <v>85619950</v>
      </c>
      <c r="L401" s="47">
        <f>F401+I401</f>
        <v>85619950</v>
      </c>
      <c r="M401" s="51">
        <f>L401-K401</f>
        <v>0</v>
      </c>
      <c r="N401" s="47"/>
    </row>
    <row r="402" spans="1:14" ht="1.5" customHeight="1">
      <c r="A402" s="52"/>
      <c r="B402" s="59"/>
      <c r="C402" s="66"/>
      <c r="D402" s="67"/>
      <c r="E402" s="51">
        <f>K343</f>
        <v>0</v>
      </c>
      <c r="F402" s="58">
        <f>E402</f>
        <v>0</v>
      </c>
      <c r="G402" s="47"/>
      <c r="H402" s="119"/>
      <c r="I402" s="120"/>
      <c r="J402" s="47"/>
      <c r="K402" s="51"/>
      <c r="L402" s="47"/>
      <c r="M402" s="51"/>
      <c r="N402" s="47"/>
    </row>
    <row r="403" spans="1:14" ht="15">
      <c r="A403" s="52" t="s">
        <v>93</v>
      </c>
      <c r="B403" s="59" t="s">
        <v>94</v>
      </c>
      <c r="C403" s="66"/>
      <c r="D403" s="67"/>
      <c r="E403" s="51">
        <f>K344</f>
        <v>6111140</v>
      </c>
      <c r="F403" s="58">
        <f>E403</f>
        <v>6111140</v>
      </c>
      <c r="G403" s="47"/>
      <c r="H403" s="103"/>
      <c r="I403" s="47">
        <f>H403</f>
        <v>0</v>
      </c>
      <c r="J403" s="47"/>
      <c r="K403" s="47">
        <f>E403+H403</f>
        <v>6111140</v>
      </c>
      <c r="L403" s="47">
        <f>F403+I403</f>
        <v>6111140</v>
      </c>
      <c r="M403" s="51">
        <f>L403-K403</f>
        <v>0</v>
      </c>
      <c r="N403" s="47"/>
    </row>
    <row r="404" spans="1:14" ht="2.25" customHeight="1">
      <c r="A404" s="52"/>
      <c r="B404" s="111"/>
      <c r="C404" s="112"/>
      <c r="D404" s="113"/>
      <c r="E404" s="115"/>
      <c r="F404" s="121"/>
      <c r="G404" s="114"/>
      <c r="H404" s="114"/>
      <c r="I404" s="122"/>
      <c r="J404" s="114"/>
      <c r="K404" s="115"/>
      <c r="L404" s="114"/>
      <c r="M404" s="122"/>
      <c r="N404" s="114"/>
    </row>
    <row r="405" spans="1:14" ht="15">
      <c r="A405" s="123"/>
      <c r="B405" s="83" t="s">
        <v>95</v>
      </c>
      <c r="C405" s="84">
        <f>C373+C391+C400</f>
        <v>10000000000</v>
      </c>
      <c r="D405" s="85"/>
      <c r="E405" s="76">
        <f>E399+E400</f>
        <v>4822663800</v>
      </c>
      <c r="F405" s="76">
        <f>F399+F400</f>
        <v>4822663800</v>
      </c>
      <c r="G405" s="124"/>
      <c r="H405" s="76">
        <f>H399+H400</f>
        <v>942542200</v>
      </c>
      <c r="I405" s="76">
        <f>I399+I400</f>
        <v>942542200</v>
      </c>
      <c r="J405" s="76"/>
      <c r="K405" s="76">
        <f>K399+K400</f>
        <v>5765206000</v>
      </c>
      <c r="L405" s="76">
        <f>L399+L400</f>
        <v>5765206000</v>
      </c>
      <c r="M405" s="124"/>
      <c r="N405" s="76">
        <f>C405-K405</f>
        <v>4234794000</v>
      </c>
    </row>
    <row r="406" spans="1:14" ht="13.5" customHeight="1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87" t="s">
        <v>110</v>
      </c>
      <c r="L406" s="87"/>
      <c r="M406" s="87"/>
      <c r="N406" s="87"/>
    </row>
    <row r="407" spans="1:14" ht="12" customHeight="1">
      <c r="A407" s="87" t="s">
        <v>96</v>
      </c>
      <c r="B407" s="87"/>
      <c r="C407" s="88"/>
      <c r="D407" s="48"/>
      <c r="E407" s="48"/>
      <c r="F407" s="48"/>
      <c r="G407" s="48"/>
      <c r="H407" s="48"/>
      <c r="I407" s="48"/>
      <c r="J407" s="48"/>
      <c r="K407" s="88"/>
      <c r="L407" s="88"/>
      <c r="M407" s="88"/>
      <c r="N407" s="88"/>
    </row>
    <row r="408" spans="1:14" ht="15">
      <c r="A408" s="87" t="s">
        <v>98</v>
      </c>
      <c r="B408" s="87"/>
      <c r="C408" s="88"/>
      <c r="D408" s="48"/>
      <c r="E408" s="48"/>
      <c r="F408" s="48"/>
      <c r="G408" s="48"/>
      <c r="H408" s="48"/>
      <c r="I408" s="48"/>
      <c r="J408" s="48"/>
      <c r="K408" s="87" t="s">
        <v>8</v>
      </c>
      <c r="L408" s="87"/>
      <c r="M408" s="87"/>
      <c r="N408" s="87"/>
    </row>
    <row r="409" spans="1:14" ht="15">
      <c r="A409" s="87" t="s">
        <v>0</v>
      </c>
      <c r="B409" s="87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</row>
    <row r="410" spans="1:14" ht="12.75" customHeight="1">
      <c r="A410" s="87" t="s">
        <v>99</v>
      </c>
      <c r="B410" s="87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</row>
    <row r="411" spans="1:14" ht="15">
      <c r="A411" s="88"/>
      <c r="B411" s="8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</row>
    <row r="412" spans="1:14" ht="12.75" customHeight="1">
      <c r="A412" s="48"/>
      <c r="B412" s="48"/>
      <c r="C412" s="48"/>
      <c r="D412" s="48"/>
      <c r="E412" s="48"/>
      <c r="F412" s="48"/>
      <c r="G412" s="48"/>
      <c r="H412" s="46"/>
      <c r="I412" s="48"/>
      <c r="J412" s="48"/>
      <c r="K412" s="48"/>
      <c r="L412" s="48"/>
      <c r="M412" s="48"/>
      <c r="N412" s="48"/>
    </row>
    <row r="413" spans="1:14" ht="15">
      <c r="A413" s="87" t="s">
        <v>100</v>
      </c>
      <c r="B413" s="87"/>
      <c r="C413" s="88"/>
      <c r="D413" s="48"/>
      <c r="E413" s="48"/>
      <c r="F413" s="48"/>
      <c r="G413" s="48"/>
      <c r="H413" s="46"/>
      <c r="I413" s="48"/>
      <c r="J413" s="48"/>
      <c r="K413" s="87" t="s">
        <v>9</v>
      </c>
      <c r="L413" s="87"/>
      <c r="M413" s="87"/>
      <c r="N413" s="87"/>
    </row>
    <row r="414" spans="1:14" ht="15">
      <c r="A414" s="87" t="s">
        <v>101</v>
      </c>
      <c r="B414" s="87"/>
      <c r="C414" s="88"/>
      <c r="D414" s="48"/>
      <c r="E414" s="48"/>
      <c r="F414" s="48"/>
      <c r="G414" s="48"/>
      <c r="H414" s="48"/>
      <c r="I414" s="48"/>
      <c r="J414" s="48"/>
      <c r="K414" s="87" t="s">
        <v>102</v>
      </c>
      <c r="L414" s="87"/>
      <c r="M414" s="87"/>
      <c r="N414" s="87"/>
    </row>
    <row r="415" spans="1:14">
      <c r="A415" s="89" t="s">
        <v>103</v>
      </c>
      <c r="B415" s="89"/>
    </row>
    <row r="416" spans="1:14" ht="3" customHeight="1"/>
    <row r="417" spans="1:14" ht="14.25">
      <c r="A417" s="1" t="s"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4.25">
      <c r="A418" s="1" t="s">
        <v>1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4.25">
      <c r="A419" s="1" t="s">
        <v>2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4.25">
      <c r="A421" s="3" t="s">
        <v>3</v>
      </c>
      <c r="B421" s="3"/>
      <c r="C421" s="4"/>
      <c r="D421" s="4" t="s">
        <v>4</v>
      </c>
      <c r="E421" s="5" t="s">
        <v>5</v>
      </c>
      <c r="F421" s="6"/>
      <c r="G421" s="6"/>
      <c r="H421" s="6"/>
      <c r="I421" s="6"/>
      <c r="J421" s="6"/>
      <c r="K421" s="6"/>
      <c r="L421" s="6"/>
      <c r="M421" s="6"/>
      <c r="N421" s="6"/>
    </row>
    <row r="422" spans="1:14" ht="14.25">
      <c r="A422" s="3" t="s">
        <v>6</v>
      </c>
      <c r="B422" s="3"/>
      <c r="C422" s="4"/>
      <c r="D422" s="4" t="s">
        <v>4</v>
      </c>
      <c r="E422" s="3" t="s">
        <v>7</v>
      </c>
      <c r="F422" s="6"/>
      <c r="G422" s="6"/>
      <c r="H422" s="6"/>
      <c r="I422" s="6"/>
      <c r="J422" s="6"/>
      <c r="K422" s="6"/>
      <c r="L422" s="6"/>
      <c r="M422" s="6"/>
      <c r="N422" s="6"/>
    </row>
    <row r="423" spans="1:14" ht="14.25">
      <c r="A423" s="3" t="s">
        <v>8</v>
      </c>
      <c r="B423" s="3"/>
      <c r="C423" s="4"/>
      <c r="D423" s="4" t="s">
        <v>4</v>
      </c>
      <c r="E423" s="3" t="s">
        <v>9</v>
      </c>
      <c r="F423" s="6"/>
      <c r="G423" s="6"/>
      <c r="H423" s="6"/>
      <c r="I423" s="6"/>
      <c r="J423" s="6"/>
      <c r="K423" s="6"/>
      <c r="L423" s="6"/>
      <c r="M423" s="6"/>
      <c r="N423" s="6"/>
    </row>
    <row r="424" spans="1:14" ht="3" customHeight="1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1:14" ht="14.25">
      <c r="A425" s="7"/>
      <c r="B425" s="7"/>
      <c r="C425" s="8"/>
      <c r="D425" s="9"/>
      <c r="E425" s="10" t="s">
        <v>10</v>
      </c>
      <c r="F425" s="10"/>
      <c r="G425" s="10"/>
      <c r="H425" s="11" t="s">
        <v>11</v>
      </c>
      <c r="I425" s="10"/>
      <c r="J425" s="12"/>
      <c r="K425" s="13" t="s">
        <v>12</v>
      </c>
      <c r="L425" s="14"/>
      <c r="M425" s="14"/>
      <c r="N425" s="15"/>
    </row>
    <row r="426" spans="1:14" ht="14.25">
      <c r="A426" s="16"/>
      <c r="B426" s="17"/>
      <c r="C426" s="18" t="s">
        <v>13</v>
      </c>
      <c r="D426" s="19"/>
      <c r="E426" s="3"/>
      <c r="F426" s="20"/>
      <c r="G426" s="3"/>
      <c r="H426" s="20"/>
      <c r="I426" s="3"/>
      <c r="J426" s="20"/>
      <c r="K426" s="90"/>
      <c r="L426" s="22"/>
      <c r="M426" s="90"/>
      <c r="N426" s="22"/>
    </row>
    <row r="427" spans="1:14" ht="14.25">
      <c r="A427" s="24" t="s">
        <v>14</v>
      </c>
      <c r="B427" s="25" t="s">
        <v>15</v>
      </c>
      <c r="C427" s="18" t="s">
        <v>16</v>
      </c>
      <c r="D427" s="19"/>
      <c r="E427" s="2" t="s">
        <v>17</v>
      </c>
      <c r="F427" s="24" t="s">
        <v>18</v>
      </c>
      <c r="G427" s="24" t="s">
        <v>19</v>
      </c>
      <c r="H427" s="91" t="s">
        <v>17</v>
      </c>
      <c r="I427" s="2" t="s">
        <v>18</v>
      </c>
      <c r="J427" s="24" t="s">
        <v>19</v>
      </c>
      <c r="K427" s="92" t="s">
        <v>20</v>
      </c>
      <c r="L427" s="27" t="s">
        <v>20</v>
      </c>
      <c r="M427" s="92" t="s">
        <v>21</v>
      </c>
      <c r="N427" s="27" t="s">
        <v>22</v>
      </c>
    </row>
    <row r="428" spans="1:14" ht="14.25">
      <c r="A428" s="16"/>
      <c r="B428" s="3"/>
      <c r="C428" s="29"/>
      <c r="D428" s="30"/>
      <c r="E428" s="2"/>
      <c r="F428" s="24"/>
      <c r="G428" s="24"/>
      <c r="H428" s="91"/>
      <c r="I428" s="2"/>
      <c r="J428" s="24"/>
      <c r="K428" s="92" t="s">
        <v>23</v>
      </c>
      <c r="L428" s="27" t="s">
        <v>24</v>
      </c>
      <c r="M428" s="92" t="s">
        <v>25</v>
      </c>
      <c r="N428" s="27" t="s">
        <v>26</v>
      </c>
    </row>
    <row r="429" spans="1:14" ht="14.25">
      <c r="A429" s="16"/>
      <c r="B429" s="3"/>
      <c r="C429" s="31"/>
      <c r="D429" s="30"/>
      <c r="E429" s="2"/>
      <c r="F429" s="24"/>
      <c r="G429" s="24"/>
      <c r="H429" s="91"/>
      <c r="I429" s="2"/>
      <c r="J429" s="24"/>
      <c r="K429" s="92"/>
      <c r="L429" s="27" t="s">
        <v>27</v>
      </c>
      <c r="M429" s="92" t="s">
        <v>27</v>
      </c>
      <c r="N429" s="27" t="s">
        <v>28</v>
      </c>
    </row>
    <row r="430" spans="1:14" ht="14.25">
      <c r="A430" s="32"/>
      <c r="B430" s="33"/>
      <c r="C430" s="34"/>
      <c r="D430" s="35"/>
      <c r="E430" s="36"/>
      <c r="F430" s="37"/>
      <c r="G430" s="37"/>
      <c r="H430" s="93"/>
      <c r="I430" s="36"/>
      <c r="J430" s="37"/>
      <c r="K430" s="40"/>
      <c r="L430" s="39"/>
      <c r="M430" s="40"/>
      <c r="N430" s="39" t="s">
        <v>16</v>
      </c>
    </row>
    <row r="431" spans="1:14" ht="14.25">
      <c r="A431" s="41">
        <v>1</v>
      </c>
      <c r="B431" s="42">
        <v>2</v>
      </c>
      <c r="C431" s="43">
        <v>3</v>
      </c>
      <c r="D431" s="44"/>
      <c r="E431" s="42">
        <v>4</v>
      </c>
      <c r="F431" s="41">
        <v>5</v>
      </c>
      <c r="G431" s="41" t="s">
        <v>29</v>
      </c>
      <c r="H431" s="44">
        <v>7</v>
      </c>
      <c r="I431" s="42">
        <v>8</v>
      </c>
      <c r="J431" s="41" t="s">
        <v>30</v>
      </c>
      <c r="K431" s="42" t="s">
        <v>31</v>
      </c>
      <c r="L431" s="41" t="s">
        <v>32</v>
      </c>
      <c r="M431" s="42" t="s">
        <v>33</v>
      </c>
      <c r="N431" s="41" t="s">
        <v>34</v>
      </c>
    </row>
    <row r="432" spans="1:14" ht="15">
      <c r="A432" s="16" t="s">
        <v>35</v>
      </c>
      <c r="B432" s="3" t="s">
        <v>36</v>
      </c>
      <c r="C432" s="45">
        <f>SUM(C433:D449)</f>
        <v>7037000000</v>
      </c>
      <c r="D432" s="9"/>
      <c r="E432" s="49">
        <f>SUM(E433:E449)</f>
        <v>3596283100</v>
      </c>
      <c r="F432" s="49">
        <f>SUM(F433:F449)</f>
        <v>3596283100</v>
      </c>
      <c r="G432" s="47">
        <f>F432-E432</f>
        <v>0</v>
      </c>
      <c r="H432" s="49">
        <f>SUM(H433:H449)</f>
        <v>203954800</v>
      </c>
      <c r="I432" s="49">
        <f>H432</f>
        <v>203954800</v>
      </c>
      <c r="J432" s="49">
        <f>H432-I432</f>
        <v>0</v>
      </c>
      <c r="K432" s="65">
        <f>SUM(K433:K449)</f>
        <v>3800237900</v>
      </c>
      <c r="L432" s="49">
        <f>F432+I432</f>
        <v>3800237900</v>
      </c>
      <c r="M432" s="46">
        <f>L432-K432</f>
        <v>0</v>
      </c>
      <c r="N432" s="49">
        <f t="shared" ref="N432:N443" si="53">SUM(C432-K432)</f>
        <v>3236762100</v>
      </c>
    </row>
    <row r="433" spans="1:14" ht="15">
      <c r="A433" s="52" t="s">
        <v>37</v>
      </c>
      <c r="B433" s="53" t="s">
        <v>38</v>
      </c>
      <c r="C433" s="54">
        <v>25000000</v>
      </c>
      <c r="D433" s="55"/>
      <c r="E433" s="46">
        <f>K374</f>
        <v>3671500</v>
      </c>
      <c r="F433" s="58">
        <f>E433</f>
        <v>3671500</v>
      </c>
      <c r="G433" s="47"/>
      <c r="H433" s="94"/>
      <c r="I433" s="47">
        <f>H433</f>
        <v>0</v>
      </c>
      <c r="J433" s="47"/>
      <c r="K433" s="46">
        <f>E433+H433</f>
        <v>3671500</v>
      </c>
      <c r="L433" s="47">
        <f t="shared" ref="L433:L448" si="54">F433+I433</f>
        <v>3671500</v>
      </c>
      <c r="M433" s="46">
        <f t="shared" ref="M433:M457" si="55">L433-K433</f>
        <v>0</v>
      </c>
      <c r="N433" s="47">
        <f t="shared" si="53"/>
        <v>21328500</v>
      </c>
    </row>
    <row r="434" spans="1:14" ht="15">
      <c r="A434" s="52" t="s">
        <v>39</v>
      </c>
      <c r="B434" s="59" t="s">
        <v>40</v>
      </c>
      <c r="C434" s="54">
        <v>1550000000</v>
      </c>
      <c r="D434" s="55"/>
      <c r="E434" s="46">
        <f t="shared" ref="E434:E448" si="56">K375</f>
        <v>1204573900</v>
      </c>
      <c r="F434" s="58">
        <f t="shared" ref="F434:F445" si="57">E434</f>
        <v>1204573900</v>
      </c>
      <c r="G434" s="47"/>
      <c r="H434" s="94">
        <f>'[2]JUL-SEP'!$H$56</f>
        <v>24533000</v>
      </c>
      <c r="I434" s="47">
        <f t="shared" ref="I434:I449" si="58">H434</f>
        <v>24533000</v>
      </c>
      <c r="J434" s="47"/>
      <c r="K434" s="46">
        <f t="shared" ref="K434:K449" si="59">E434+H434</f>
        <v>1229106900</v>
      </c>
      <c r="L434" s="47">
        <f t="shared" si="54"/>
        <v>1229106900</v>
      </c>
      <c r="M434" s="46">
        <f t="shared" si="55"/>
        <v>0</v>
      </c>
      <c r="N434" s="47">
        <f t="shared" si="53"/>
        <v>320893100</v>
      </c>
    </row>
    <row r="435" spans="1:14" ht="15">
      <c r="A435" s="52" t="s">
        <v>41</v>
      </c>
      <c r="B435" s="59" t="s">
        <v>42</v>
      </c>
      <c r="C435" s="54">
        <v>750000000</v>
      </c>
      <c r="D435" s="55"/>
      <c r="E435" s="46">
        <f t="shared" si="56"/>
        <v>177654900</v>
      </c>
      <c r="F435" s="58">
        <f t="shared" si="57"/>
        <v>177654900</v>
      </c>
      <c r="G435" s="47"/>
      <c r="H435" s="94"/>
      <c r="I435" s="47">
        <f t="shared" si="58"/>
        <v>0</v>
      </c>
      <c r="J435" s="47"/>
      <c r="K435" s="46">
        <f t="shared" si="59"/>
        <v>177654900</v>
      </c>
      <c r="L435" s="47">
        <f t="shared" si="54"/>
        <v>177654900</v>
      </c>
      <c r="M435" s="46">
        <f t="shared" si="55"/>
        <v>0</v>
      </c>
      <c r="N435" s="47">
        <f t="shared" si="53"/>
        <v>572345100</v>
      </c>
    </row>
    <row r="436" spans="1:14" ht="15">
      <c r="A436" s="52" t="s">
        <v>43</v>
      </c>
      <c r="B436" s="59" t="s">
        <v>44</v>
      </c>
      <c r="C436" s="54">
        <v>250000000</v>
      </c>
      <c r="D436" s="55"/>
      <c r="E436" s="46">
        <f t="shared" si="56"/>
        <v>122739800</v>
      </c>
      <c r="F436" s="58">
        <f t="shared" si="57"/>
        <v>122739800</v>
      </c>
      <c r="G436" s="47"/>
      <c r="H436" s="94">
        <f>'[2]JUL-SEP'!$H$58</f>
        <v>16015100</v>
      </c>
      <c r="I436" s="47">
        <f t="shared" si="58"/>
        <v>16015100</v>
      </c>
      <c r="J436" s="47"/>
      <c r="K436" s="46">
        <f t="shared" si="59"/>
        <v>138754900</v>
      </c>
      <c r="L436" s="47">
        <f t="shared" si="54"/>
        <v>138754900</v>
      </c>
      <c r="M436" s="46">
        <f t="shared" si="55"/>
        <v>0</v>
      </c>
      <c r="N436" s="47">
        <f t="shared" si="53"/>
        <v>111245100</v>
      </c>
    </row>
    <row r="437" spans="1:14" ht="15">
      <c r="A437" s="52" t="s">
        <v>45</v>
      </c>
      <c r="B437" s="59" t="s">
        <v>46</v>
      </c>
      <c r="C437" s="54">
        <v>5000000</v>
      </c>
      <c r="D437" s="55"/>
      <c r="E437" s="46">
        <f t="shared" si="56"/>
        <v>0</v>
      </c>
      <c r="F437" s="58">
        <f t="shared" si="57"/>
        <v>0</v>
      </c>
      <c r="G437" s="47"/>
      <c r="H437" s="94"/>
      <c r="I437" s="47">
        <f t="shared" si="58"/>
        <v>0</v>
      </c>
      <c r="J437" s="47"/>
      <c r="K437" s="46">
        <f t="shared" si="59"/>
        <v>0</v>
      </c>
      <c r="L437" s="47">
        <f t="shared" si="54"/>
        <v>0</v>
      </c>
      <c r="M437" s="46">
        <f t="shared" si="55"/>
        <v>0</v>
      </c>
      <c r="N437" s="47">
        <f t="shared" si="53"/>
        <v>5000000</v>
      </c>
    </row>
    <row r="438" spans="1:14" ht="15">
      <c r="A438" s="52" t="s">
        <v>47</v>
      </c>
      <c r="B438" s="59" t="s">
        <v>48</v>
      </c>
      <c r="C438" s="54">
        <v>50000000</v>
      </c>
      <c r="D438" s="55"/>
      <c r="E438" s="46">
        <f t="shared" si="56"/>
        <v>15002400</v>
      </c>
      <c r="F438" s="58">
        <f t="shared" si="57"/>
        <v>15002400</v>
      </c>
      <c r="G438" s="47"/>
      <c r="H438" s="94"/>
      <c r="I438" s="47">
        <f t="shared" si="58"/>
        <v>0</v>
      </c>
      <c r="J438" s="47"/>
      <c r="K438" s="46">
        <f t="shared" si="59"/>
        <v>15002400</v>
      </c>
      <c r="L438" s="47">
        <f t="shared" si="54"/>
        <v>15002400</v>
      </c>
      <c r="M438" s="46">
        <f t="shared" si="55"/>
        <v>0</v>
      </c>
      <c r="N438" s="47">
        <f t="shared" si="53"/>
        <v>34997600</v>
      </c>
    </row>
    <row r="439" spans="1:14" ht="15">
      <c r="A439" s="52" t="s">
        <v>49</v>
      </c>
      <c r="B439" s="59" t="s">
        <v>50</v>
      </c>
      <c r="C439" s="54">
        <v>1137000000</v>
      </c>
      <c r="D439" s="55"/>
      <c r="E439" s="46">
        <f t="shared" si="56"/>
        <v>821165900</v>
      </c>
      <c r="F439" s="58">
        <f t="shared" si="57"/>
        <v>821165900</v>
      </c>
      <c r="G439" s="47"/>
      <c r="H439" s="95">
        <f>'[2]JUL-SEP'!$H$61</f>
        <v>66779800</v>
      </c>
      <c r="I439" s="47">
        <f t="shared" si="58"/>
        <v>66779800</v>
      </c>
      <c r="J439" s="47"/>
      <c r="K439" s="46">
        <f t="shared" si="59"/>
        <v>887945700</v>
      </c>
      <c r="L439" s="47">
        <f t="shared" si="54"/>
        <v>887945700</v>
      </c>
      <c r="M439" s="46">
        <f t="shared" si="55"/>
        <v>0</v>
      </c>
      <c r="N439" s="47">
        <f t="shared" si="53"/>
        <v>249054300</v>
      </c>
    </row>
    <row r="440" spans="1:14" ht="15">
      <c r="A440" s="52" t="s">
        <v>51</v>
      </c>
      <c r="B440" s="59" t="s">
        <v>52</v>
      </c>
      <c r="C440" s="54">
        <v>1100000000</v>
      </c>
      <c r="D440" s="55"/>
      <c r="E440" s="46">
        <f t="shared" si="56"/>
        <v>626882900</v>
      </c>
      <c r="F440" s="58">
        <f t="shared" si="57"/>
        <v>626882900</v>
      </c>
      <c r="G440" s="47"/>
      <c r="H440" s="95">
        <f>'[2]JUL-SEP'!$H$62</f>
        <v>6052500</v>
      </c>
      <c r="I440" s="47">
        <f t="shared" si="58"/>
        <v>6052500</v>
      </c>
      <c r="J440" s="61"/>
      <c r="K440" s="46">
        <f t="shared" si="59"/>
        <v>632935400</v>
      </c>
      <c r="L440" s="47">
        <f t="shared" si="54"/>
        <v>632935400</v>
      </c>
      <c r="M440" s="46">
        <f t="shared" si="55"/>
        <v>0</v>
      </c>
      <c r="N440" s="47">
        <f t="shared" si="53"/>
        <v>467064600</v>
      </c>
    </row>
    <row r="441" spans="1:14" ht="15">
      <c r="A441" s="52" t="s">
        <v>54</v>
      </c>
      <c r="B441" s="53" t="s">
        <v>55</v>
      </c>
      <c r="C441" s="54">
        <v>25000000</v>
      </c>
      <c r="D441" s="55"/>
      <c r="E441" s="46">
        <f t="shared" si="56"/>
        <v>33714900</v>
      </c>
      <c r="F441" s="58">
        <f t="shared" si="57"/>
        <v>33714900</v>
      </c>
      <c r="G441" s="47"/>
      <c r="H441" s="95">
        <f>'[2]JUL-SEP'!$H$63</f>
        <v>3977800</v>
      </c>
      <c r="I441" s="47">
        <f t="shared" si="58"/>
        <v>3977800</v>
      </c>
      <c r="J441" s="47"/>
      <c r="K441" s="46">
        <f t="shared" si="59"/>
        <v>37692700</v>
      </c>
      <c r="L441" s="47">
        <f t="shared" si="54"/>
        <v>37692700</v>
      </c>
      <c r="M441" s="46">
        <f t="shared" si="55"/>
        <v>0</v>
      </c>
      <c r="N441" s="47">
        <f t="shared" si="53"/>
        <v>-12692700</v>
      </c>
    </row>
    <row r="442" spans="1:14" ht="15">
      <c r="A442" s="52" t="s">
        <v>56</v>
      </c>
      <c r="B442" s="59" t="s">
        <v>57</v>
      </c>
      <c r="C442" s="54">
        <v>25000000</v>
      </c>
      <c r="D442" s="55"/>
      <c r="E442" s="46">
        <f t="shared" si="56"/>
        <v>132891200</v>
      </c>
      <c r="F442" s="58">
        <f t="shared" si="57"/>
        <v>132891200</v>
      </c>
      <c r="G442" s="47"/>
      <c r="H442" s="95">
        <f>'[2]JUL-SEP'!$H$64</f>
        <v>32216700</v>
      </c>
      <c r="I442" s="47">
        <f t="shared" si="58"/>
        <v>32216700</v>
      </c>
      <c r="J442" s="47"/>
      <c r="K442" s="46">
        <f t="shared" si="59"/>
        <v>165107900</v>
      </c>
      <c r="L442" s="47">
        <f t="shared" si="54"/>
        <v>165107900</v>
      </c>
      <c r="M442" s="46">
        <f t="shared" si="55"/>
        <v>0</v>
      </c>
      <c r="N442" s="47">
        <f t="shared" si="53"/>
        <v>-140107900</v>
      </c>
    </row>
    <row r="443" spans="1:14" ht="15">
      <c r="A443" s="52" t="s">
        <v>58</v>
      </c>
      <c r="B443" s="59" t="s">
        <v>59</v>
      </c>
      <c r="C443" s="54">
        <v>600000000</v>
      </c>
      <c r="D443" s="55"/>
      <c r="E443" s="46">
        <f t="shared" si="56"/>
        <v>413523200</v>
      </c>
      <c r="F443" s="58">
        <f t="shared" si="57"/>
        <v>413523200</v>
      </c>
      <c r="G443" s="47"/>
      <c r="H443" s="95">
        <f>'[2]JUL-SEP'!$H$65</f>
        <v>53177000</v>
      </c>
      <c r="I443" s="47">
        <f t="shared" si="58"/>
        <v>53177000</v>
      </c>
      <c r="J443" s="47"/>
      <c r="K443" s="46">
        <f t="shared" si="59"/>
        <v>466700200</v>
      </c>
      <c r="L443" s="47">
        <f t="shared" si="54"/>
        <v>466700200</v>
      </c>
      <c r="M443" s="46">
        <f t="shared" si="55"/>
        <v>0</v>
      </c>
      <c r="N443" s="47">
        <f t="shared" si="53"/>
        <v>133299800</v>
      </c>
    </row>
    <row r="444" spans="1:14" ht="13.5" customHeight="1">
      <c r="A444" s="52" t="s">
        <v>60</v>
      </c>
      <c r="B444" s="59" t="s">
        <v>61</v>
      </c>
      <c r="C444" s="54">
        <v>0</v>
      </c>
      <c r="D444" s="55"/>
      <c r="E444" s="46">
        <f t="shared" si="56"/>
        <v>0</v>
      </c>
      <c r="F444" s="58">
        <f t="shared" si="57"/>
        <v>0</v>
      </c>
      <c r="G444" s="47"/>
      <c r="H444" s="95"/>
      <c r="I444" s="47">
        <f t="shared" si="58"/>
        <v>0</v>
      </c>
      <c r="J444" s="47"/>
      <c r="K444" s="46">
        <f t="shared" si="59"/>
        <v>0</v>
      </c>
      <c r="L444" s="47">
        <f t="shared" si="54"/>
        <v>0</v>
      </c>
      <c r="M444" s="46">
        <f t="shared" si="55"/>
        <v>0</v>
      </c>
      <c r="N444" s="47">
        <f>C444-K444</f>
        <v>0</v>
      </c>
    </row>
    <row r="445" spans="1:14" ht="13.5" customHeight="1">
      <c r="A445" s="52" t="s">
        <v>62</v>
      </c>
      <c r="B445" s="59" t="s">
        <v>63</v>
      </c>
      <c r="C445" s="54">
        <v>1000000</v>
      </c>
      <c r="D445" s="55"/>
      <c r="E445" s="46">
        <f t="shared" si="56"/>
        <v>0</v>
      </c>
      <c r="F445" s="58">
        <f t="shared" si="57"/>
        <v>0</v>
      </c>
      <c r="G445" s="47"/>
      <c r="H445" s="95"/>
      <c r="I445" s="47">
        <f t="shared" si="58"/>
        <v>0</v>
      </c>
      <c r="J445" s="47"/>
      <c r="K445" s="46">
        <f t="shared" si="59"/>
        <v>0</v>
      </c>
      <c r="L445" s="47">
        <f t="shared" si="54"/>
        <v>0</v>
      </c>
      <c r="M445" s="46">
        <f t="shared" si="55"/>
        <v>0</v>
      </c>
      <c r="N445" s="47">
        <f t="shared" ref="N445:N453" si="60">SUM(C445-K445)</f>
        <v>1000000</v>
      </c>
    </row>
    <row r="446" spans="1:14" ht="15">
      <c r="A446" s="52" t="s">
        <v>64</v>
      </c>
      <c r="B446" s="59" t="s">
        <v>65</v>
      </c>
      <c r="C446" s="54">
        <v>15000000</v>
      </c>
      <c r="D446" s="55"/>
      <c r="E446" s="46">
        <f t="shared" si="56"/>
        <v>27260100</v>
      </c>
      <c r="F446" s="58">
        <f>E446</f>
        <v>27260100</v>
      </c>
      <c r="G446" s="47"/>
      <c r="H446" s="95">
        <f>'[2]JUL-SEP'!$H$68</f>
        <v>1202900</v>
      </c>
      <c r="I446" s="47">
        <f t="shared" si="58"/>
        <v>1202900</v>
      </c>
      <c r="J446" s="47"/>
      <c r="K446" s="46">
        <f t="shared" si="59"/>
        <v>28463000</v>
      </c>
      <c r="L446" s="47">
        <f t="shared" si="54"/>
        <v>28463000</v>
      </c>
      <c r="M446" s="46">
        <f t="shared" si="55"/>
        <v>0</v>
      </c>
      <c r="N446" s="47">
        <f t="shared" si="60"/>
        <v>-13463000</v>
      </c>
    </row>
    <row r="447" spans="1:14" ht="15">
      <c r="A447" s="52" t="s">
        <v>66</v>
      </c>
      <c r="B447" s="59" t="s">
        <v>67</v>
      </c>
      <c r="C447" s="54">
        <v>200000</v>
      </c>
      <c r="D447" s="55"/>
      <c r="E447" s="46">
        <f>K388</f>
        <v>17202400</v>
      </c>
      <c r="F447" s="58">
        <f>E447</f>
        <v>17202400</v>
      </c>
      <c r="G447" s="47"/>
      <c r="H447" s="47"/>
      <c r="I447" s="47">
        <f t="shared" si="58"/>
        <v>0</v>
      </c>
      <c r="J447" s="47"/>
      <c r="K447" s="46">
        <f t="shared" si="59"/>
        <v>17202400</v>
      </c>
      <c r="L447" s="47">
        <f t="shared" si="54"/>
        <v>17202400</v>
      </c>
      <c r="M447" s="46">
        <f t="shared" si="55"/>
        <v>0</v>
      </c>
      <c r="N447" s="47">
        <f t="shared" si="60"/>
        <v>-17002400</v>
      </c>
    </row>
    <row r="448" spans="1:14" ht="13.5" customHeight="1">
      <c r="A448" s="52" t="s">
        <v>68</v>
      </c>
      <c r="B448" s="59" t="s">
        <v>69</v>
      </c>
      <c r="C448" s="54">
        <v>3800000</v>
      </c>
      <c r="D448" s="55"/>
      <c r="E448" s="46">
        <f t="shared" si="56"/>
        <v>0</v>
      </c>
      <c r="F448" s="58">
        <f>E448</f>
        <v>0</v>
      </c>
      <c r="G448" s="47"/>
      <c r="H448" s="95"/>
      <c r="I448" s="47">
        <f t="shared" si="58"/>
        <v>0</v>
      </c>
      <c r="J448" s="47"/>
      <c r="K448" s="46">
        <f t="shared" si="59"/>
        <v>0</v>
      </c>
      <c r="L448" s="47">
        <f t="shared" si="54"/>
        <v>0</v>
      </c>
      <c r="M448" s="46">
        <f t="shared" si="55"/>
        <v>0</v>
      </c>
      <c r="N448" s="47">
        <f t="shared" si="60"/>
        <v>3800000</v>
      </c>
    </row>
    <row r="449" spans="1:14" ht="13.5" customHeight="1">
      <c r="A449" s="52" t="s">
        <v>70</v>
      </c>
      <c r="B449" s="59" t="s">
        <v>71</v>
      </c>
      <c r="C449" s="54">
        <v>1500000000</v>
      </c>
      <c r="D449" s="55"/>
      <c r="E449" s="46">
        <f>K389</f>
        <v>0</v>
      </c>
      <c r="F449" s="58">
        <f>E449</f>
        <v>0</v>
      </c>
      <c r="G449" s="47"/>
      <c r="H449" s="94"/>
      <c r="I449" s="47">
        <f t="shared" si="58"/>
        <v>0</v>
      </c>
      <c r="J449" s="47"/>
      <c r="K449" s="46">
        <f t="shared" si="59"/>
        <v>0</v>
      </c>
      <c r="L449" s="47">
        <f>K449-J449</f>
        <v>0</v>
      </c>
      <c r="M449" s="47">
        <f t="shared" si="55"/>
        <v>0</v>
      </c>
      <c r="N449" s="47">
        <f t="shared" si="60"/>
        <v>1500000000</v>
      </c>
    </row>
    <row r="450" spans="1:14" ht="15">
      <c r="A450" s="24" t="s">
        <v>72</v>
      </c>
      <c r="B450" s="96" t="s">
        <v>73</v>
      </c>
      <c r="C450" s="45">
        <f>SUM(C451:D453)</f>
        <v>2963000000</v>
      </c>
      <c r="D450" s="97"/>
      <c r="E450" s="98">
        <f>SUM(E451:E453)</f>
        <v>2067336810</v>
      </c>
      <c r="F450" s="99">
        <f>SUM(F451:F453)</f>
        <v>2067336810</v>
      </c>
      <c r="G450" s="100">
        <f>F450-E450</f>
        <v>0</v>
      </c>
      <c r="H450" s="98">
        <f>SUM(H451:H453)</f>
        <v>727061895</v>
      </c>
      <c r="I450" s="98">
        <f>H450</f>
        <v>727061895</v>
      </c>
      <c r="J450" s="98">
        <f>H450-I450</f>
        <v>0</v>
      </c>
      <c r="K450" s="101">
        <f>SUM(K451:K453)</f>
        <v>2794398705</v>
      </c>
      <c r="L450" s="98">
        <f>F450+I450</f>
        <v>2794398705</v>
      </c>
      <c r="M450" s="102">
        <f t="shared" si="55"/>
        <v>0</v>
      </c>
      <c r="N450" s="98">
        <f t="shared" si="60"/>
        <v>168601295</v>
      </c>
    </row>
    <row r="451" spans="1:14" ht="15">
      <c r="A451" s="52" t="s">
        <v>74</v>
      </c>
      <c r="B451" s="59" t="s">
        <v>104</v>
      </c>
      <c r="C451" s="54">
        <v>1103340000</v>
      </c>
      <c r="D451" s="55"/>
      <c r="E451" s="47">
        <f>K392</f>
        <v>700786500</v>
      </c>
      <c r="F451" s="51">
        <f>E451</f>
        <v>700786500</v>
      </c>
      <c r="G451" s="47"/>
      <c r="H451" s="103">
        <f>'[2]JUL-SEP'!$H$74</f>
        <v>268291500</v>
      </c>
      <c r="I451" s="47">
        <f>H451</f>
        <v>268291500</v>
      </c>
      <c r="J451" s="47"/>
      <c r="K451" s="51">
        <f>E451+H451</f>
        <v>969078000</v>
      </c>
      <c r="L451" s="47">
        <f>F451+I451</f>
        <v>969078000</v>
      </c>
      <c r="M451" s="51">
        <f t="shared" si="55"/>
        <v>0</v>
      </c>
      <c r="N451" s="47">
        <f t="shared" si="60"/>
        <v>134262000</v>
      </c>
    </row>
    <row r="452" spans="1:14" ht="15">
      <c r="A452" s="52" t="s">
        <v>76</v>
      </c>
      <c r="B452" s="59" t="s">
        <v>77</v>
      </c>
      <c r="C452" s="54">
        <v>30000000</v>
      </c>
      <c r="D452" s="55"/>
      <c r="E452" s="47">
        <f>K393</f>
        <v>266734500</v>
      </c>
      <c r="F452" s="51">
        <f>E452</f>
        <v>266734500</v>
      </c>
      <c r="G452" s="47"/>
      <c r="H452" s="103">
        <f>'[2]JUL-SEP'!$H$75</f>
        <v>102555000</v>
      </c>
      <c r="I452" s="47">
        <f>H452</f>
        <v>102555000</v>
      </c>
      <c r="J452" s="47"/>
      <c r="K452" s="51">
        <f>E452+H452</f>
        <v>369289500</v>
      </c>
      <c r="L452" s="47">
        <f>F452+I452</f>
        <v>369289500</v>
      </c>
      <c r="M452" s="51">
        <f t="shared" si="55"/>
        <v>0</v>
      </c>
      <c r="N452" s="47">
        <f t="shared" si="60"/>
        <v>-339289500</v>
      </c>
    </row>
    <row r="453" spans="1:14" ht="15">
      <c r="A453" s="52" t="s">
        <v>78</v>
      </c>
      <c r="B453" s="59" t="s">
        <v>79</v>
      </c>
      <c r="C453" s="54">
        <v>1829660000</v>
      </c>
      <c r="D453" s="55"/>
      <c r="E453" s="47">
        <f>K394</f>
        <v>1099815810</v>
      </c>
      <c r="F453" s="51">
        <f>E453</f>
        <v>1099815810</v>
      </c>
      <c r="G453" s="47"/>
      <c r="H453" s="103">
        <f>'[3]JUL-SEP'!$H$76</f>
        <v>356215395</v>
      </c>
      <c r="I453" s="47">
        <f>H453</f>
        <v>356215395</v>
      </c>
      <c r="J453" s="47"/>
      <c r="K453" s="51">
        <f>E453+H453</f>
        <v>1456031205</v>
      </c>
      <c r="L453" s="47">
        <f>F453+I453</f>
        <v>1456031205</v>
      </c>
      <c r="M453" s="51">
        <f t="shared" si="55"/>
        <v>0</v>
      </c>
      <c r="N453" s="47">
        <f t="shared" si="60"/>
        <v>373628795</v>
      </c>
    </row>
    <row r="454" spans="1:14" ht="15">
      <c r="A454" s="24" t="s">
        <v>80</v>
      </c>
      <c r="B454" s="96" t="s">
        <v>81</v>
      </c>
      <c r="C454" s="126" t="s">
        <v>53</v>
      </c>
      <c r="D454" s="127"/>
      <c r="E454" s="98">
        <f>SUM(E455:E457)</f>
        <v>9855000</v>
      </c>
      <c r="F454" s="99">
        <f>SUM(F455:F457)</f>
        <v>9855000</v>
      </c>
      <c r="G454" s="100">
        <f>F454-E454</f>
        <v>0</v>
      </c>
      <c r="H454" s="98">
        <f>SUM(H455:H457)</f>
        <v>6585000</v>
      </c>
      <c r="I454" s="98">
        <f>SUM(I455:I457)</f>
        <v>6585000</v>
      </c>
      <c r="J454" s="100"/>
      <c r="K454" s="99">
        <f>SUM(K455:K456)</f>
        <v>16440000</v>
      </c>
      <c r="L454" s="98">
        <f>SUM(L455:L456)</f>
        <v>16440000</v>
      </c>
      <c r="M454" s="102">
        <f t="shared" si="55"/>
        <v>0</v>
      </c>
      <c r="N454" s="118" t="s">
        <v>53</v>
      </c>
    </row>
    <row r="455" spans="1:14" ht="15">
      <c r="A455" s="52" t="s">
        <v>82</v>
      </c>
      <c r="B455" s="59" t="s">
        <v>83</v>
      </c>
      <c r="C455" s="54"/>
      <c r="D455" s="55"/>
      <c r="E455" s="47">
        <f>K396</f>
        <v>7790000</v>
      </c>
      <c r="F455" s="51">
        <f>E455</f>
        <v>7790000</v>
      </c>
      <c r="G455" s="47"/>
      <c r="H455" s="47">
        <f>'[2]JUL-SEP'!$H$79</f>
        <v>5340000</v>
      </c>
      <c r="I455" s="51">
        <f>H455</f>
        <v>5340000</v>
      </c>
      <c r="J455" s="47"/>
      <c r="K455" s="51">
        <f>E455+H455</f>
        <v>13130000</v>
      </c>
      <c r="L455" s="47">
        <f>SUM(F455+I455)</f>
        <v>13130000</v>
      </c>
      <c r="M455" s="51">
        <f t="shared" si="55"/>
        <v>0</v>
      </c>
      <c r="N455" s="47"/>
    </row>
    <row r="456" spans="1:14" ht="15">
      <c r="A456" s="52" t="s">
        <v>84</v>
      </c>
      <c r="B456" s="59" t="s">
        <v>85</v>
      </c>
      <c r="C456" s="54"/>
      <c r="D456" s="55"/>
      <c r="E456" s="47">
        <f>K397</f>
        <v>2065000</v>
      </c>
      <c r="F456" s="51">
        <f>E456</f>
        <v>2065000</v>
      </c>
      <c r="G456" s="47"/>
      <c r="H456" s="47">
        <f>'[2]JUL-SEP'!$H$80</f>
        <v>1245000</v>
      </c>
      <c r="I456" s="51">
        <f>H456</f>
        <v>1245000</v>
      </c>
      <c r="J456" s="47"/>
      <c r="K456" s="51">
        <f>E456+H456</f>
        <v>3310000</v>
      </c>
      <c r="L456" s="47">
        <f>SUM(F456+I456)</f>
        <v>3310000</v>
      </c>
      <c r="M456" s="51">
        <f t="shared" si="55"/>
        <v>0</v>
      </c>
      <c r="N456" s="47"/>
    </row>
    <row r="457" spans="1:14" ht="13.5" customHeight="1">
      <c r="A457" s="52" t="s">
        <v>86</v>
      </c>
      <c r="B457" s="111" t="s">
        <v>87</v>
      </c>
      <c r="C457" s="112"/>
      <c r="D457" s="113"/>
      <c r="E457" s="47">
        <f>K398</f>
        <v>0</v>
      </c>
      <c r="F457" s="51">
        <f>E457</f>
        <v>0</v>
      </c>
      <c r="G457" s="114"/>
      <c r="H457" s="116"/>
      <c r="I457" s="114"/>
      <c r="J457" s="114"/>
      <c r="K457" s="115">
        <f>G457+E457</f>
        <v>0</v>
      </c>
      <c r="L457" s="114">
        <f>F457+I457</f>
        <v>0</v>
      </c>
      <c r="M457" s="115">
        <f t="shared" si="55"/>
        <v>0</v>
      </c>
      <c r="N457" s="114"/>
    </row>
    <row r="458" spans="1:14" ht="15">
      <c r="A458" s="52"/>
      <c r="B458" s="71" t="s">
        <v>88</v>
      </c>
      <c r="C458" s="72"/>
      <c r="D458" s="73"/>
      <c r="E458" s="117">
        <f>E432+E450+E454</f>
        <v>5673474910</v>
      </c>
      <c r="F458" s="117">
        <f>F432+F450+F454</f>
        <v>5673474910</v>
      </c>
      <c r="G458" s="75"/>
      <c r="H458" s="117">
        <f>H432+H450+H454</f>
        <v>937601695</v>
      </c>
      <c r="I458" s="117">
        <f>I432+I450+I454</f>
        <v>937601695</v>
      </c>
      <c r="J458" s="98"/>
      <c r="K458" s="76">
        <f>E458+H458</f>
        <v>6611076605</v>
      </c>
      <c r="L458" s="76">
        <f>K458</f>
        <v>6611076605</v>
      </c>
      <c r="M458" s="77"/>
      <c r="N458" s="78"/>
    </row>
    <row r="459" spans="1:14" ht="15">
      <c r="A459" s="24" t="s">
        <v>89</v>
      </c>
      <c r="B459" s="96" t="s">
        <v>90</v>
      </c>
      <c r="C459" s="45">
        <f>-C460</f>
        <v>0</v>
      </c>
      <c r="D459" s="97"/>
      <c r="E459" s="98">
        <f>E460+E462</f>
        <v>91731090</v>
      </c>
      <c r="F459" s="99">
        <f>E459</f>
        <v>91731090</v>
      </c>
      <c r="G459" s="100">
        <f>F459-E459</f>
        <v>0</v>
      </c>
      <c r="H459" s="98">
        <f>SUM(H460:H463)</f>
        <v>19127000</v>
      </c>
      <c r="I459" s="99">
        <f>H459</f>
        <v>19127000</v>
      </c>
      <c r="J459" s="98"/>
      <c r="K459" s="98">
        <f>SUM(K460:K463)</f>
        <v>110858090</v>
      </c>
      <c r="L459" s="98">
        <f>L460+L462</f>
        <v>110858090</v>
      </c>
      <c r="M459" s="99">
        <f>L459-K459</f>
        <v>0</v>
      </c>
      <c r="N459" s="118" t="s">
        <v>53</v>
      </c>
    </row>
    <row r="460" spans="1:14" ht="15">
      <c r="A460" s="52" t="s">
        <v>91</v>
      </c>
      <c r="B460" s="59" t="s">
        <v>92</v>
      </c>
      <c r="C460" s="54"/>
      <c r="D460" s="55"/>
      <c r="E460" s="51">
        <f>K401</f>
        <v>85619950</v>
      </c>
      <c r="F460" s="58">
        <f>E460</f>
        <v>85619950</v>
      </c>
      <c r="G460" s="47"/>
      <c r="H460" s="119">
        <f>'[2]JUL-SEP'!$H$83</f>
        <v>19127000</v>
      </c>
      <c r="I460" s="120">
        <f>H460</f>
        <v>19127000</v>
      </c>
      <c r="J460" s="47"/>
      <c r="K460" s="51">
        <f>E460+H460</f>
        <v>104746950</v>
      </c>
      <c r="L460" s="47">
        <f>F460+I460</f>
        <v>104746950</v>
      </c>
      <c r="M460" s="51">
        <f>L460-K460</f>
        <v>0</v>
      </c>
      <c r="N460" s="47"/>
    </row>
    <row r="461" spans="1:14" ht="3.75" customHeight="1">
      <c r="A461" s="52"/>
      <c r="B461" s="59"/>
      <c r="C461" s="66"/>
      <c r="D461" s="67"/>
      <c r="E461" s="51">
        <f>K402</f>
        <v>0</v>
      </c>
      <c r="F461" s="58">
        <f>E461</f>
        <v>0</v>
      </c>
      <c r="G461" s="47"/>
      <c r="H461" s="119"/>
      <c r="I461" s="120"/>
      <c r="J461" s="47"/>
      <c r="K461" s="51"/>
      <c r="L461" s="47"/>
      <c r="M461" s="51"/>
      <c r="N461" s="47"/>
    </row>
    <row r="462" spans="1:14" ht="15">
      <c r="A462" s="52" t="s">
        <v>93</v>
      </c>
      <c r="B462" s="59" t="s">
        <v>94</v>
      </c>
      <c r="C462" s="66"/>
      <c r="D462" s="67"/>
      <c r="E462" s="51">
        <f>K403</f>
        <v>6111140</v>
      </c>
      <c r="F462" s="58">
        <f>E462</f>
        <v>6111140</v>
      </c>
      <c r="G462" s="47"/>
      <c r="H462" s="103"/>
      <c r="I462" s="47">
        <f>H462</f>
        <v>0</v>
      </c>
      <c r="J462" s="47"/>
      <c r="K462" s="47">
        <f>E462+H462</f>
        <v>6111140</v>
      </c>
      <c r="L462" s="47">
        <f>F462+I462</f>
        <v>6111140</v>
      </c>
      <c r="M462" s="51">
        <f>L462-K462</f>
        <v>0</v>
      </c>
      <c r="N462" s="47"/>
    </row>
    <row r="463" spans="1:14" ht="3" customHeight="1">
      <c r="A463" s="52"/>
      <c r="B463" s="111"/>
      <c r="C463" s="112"/>
      <c r="D463" s="113"/>
      <c r="E463" s="115"/>
      <c r="F463" s="121"/>
      <c r="G463" s="114"/>
      <c r="H463" s="114"/>
      <c r="I463" s="122"/>
      <c r="J463" s="114"/>
      <c r="K463" s="115"/>
      <c r="L463" s="114"/>
      <c r="M463" s="122"/>
      <c r="N463" s="114"/>
    </row>
    <row r="464" spans="1:14" ht="15">
      <c r="A464" s="123"/>
      <c r="B464" s="83" t="s">
        <v>95</v>
      </c>
      <c r="C464" s="84">
        <f>C432+C450+C459</f>
        <v>10000000000</v>
      </c>
      <c r="D464" s="85"/>
      <c r="E464" s="76">
        <f>E458+E459</f>
        <v>5765206000</v>
      </c>
      <c r="F464" s="76">
        <f>F458+F459</f>
        <v>5765206000</v>
      </c>
      <c r="G464" s="124"/>
      <c r="H464" s="76">
        <f>H458+H459</f>
        <v>956728695</v>
      </c>
      <c r="I464" s="76">
        <f>I458+I459</f>
        <v>956728695</v>
      </c>
      <c r="J464" s="76"/>
      <c r="K464" s="76">
        <f>K458+K459</f>
        <v>6721934695</v>
      </c>
      <c r="L464" s="76">
        <f>L458+L459</f>
        <v>6721934695</v>
      </c>
      <c r="M464" s="124"/>
      <c r="N464" s="76">
        <f>C464-K464</f>
        <v>3278065305</v>
      </c>
    </row>
    <row r="465" spans="1:14" ht="13.5" customHeight="1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87" t="s">
        <v>111</v>
      </c>
      <c r="L465" s="87"/>
      <c r="M465" s="87"/>
      <c r="N465" s="87"/>
    </row>
    <row r="466" spans="1:14" ht="12.75" customHeight="1">
      <c r="A466" s="87" t="s">
        <v>96</v>
      </c>
      <c r="B466" s="87"/>
      <c r="C466" s="88"/>
      <c r="D466" s="48"/>
      <c r="E466" s="48"/>
      <c r="F466" s="48"/>
      <c r="G466" s="48"/>
      <c r="H466" s="48"/>
      <c r="I466" s="48"/>
      <c r="J466" s="48"/>
      <c r="K466" s="88"/>
      <c r="L466" s="88"/>
      <c r="M466" s="88"/>
      <c r="N466" s="88"/>
    </row>
    <row r="467" spans="1:14" ht="15">
      <c r="A467" s="87" t="s">
        <v>98</v>
      </c>
      <c r="B467" s="87"/>
      <c r="C467" s="88"/>
      <c r="D467" s="48"/>
      <c r="E467" s="48"/>
      <c r="F467" s="48"/>
      <c r="G467" s="48"/>
      <c r="H467" s="48"/>
      <c r="I467" s="48"/>
      <c r="J467" s="48"/>
      <c r="K467" s="87" t="s">
        <v>8</v>
      </c>
      <c r="L467" s="87"/>
      <c r="M467" s="87"/>
      <c r="N467" s="87"/>
    </row>
    <row r="468" spans="1:14" ht="15">
      <c r="A468" s="87" t="s">
        <v>0</v>
      </c>
      <c r="B468" s="87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</row>
    <row r="469" spans="1:14" ht="15">
      <c r="A469" s="87" t="s">
        <v>99</v>
      </c>
      <c r="B469" s="87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</row>
    <row r="470" spans="1:14" ht="15">
      <c r="A470" s="88"/>
      <c r="B470" s="8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</row>
    <row r="471" spans="1:14" ht="12.75" customHeight="1">
      <c r="A471" s="48"/>
      <c r="B471" s="48"/>
      <c r="C471" s="48"/>
      <c r="D471" s="48"/>
      <c r="E471" s="48"/>
      <c r="F471" s="48"/>
      <c r="G471" s="48"/>
      <c r="H471" s="46"/>
      <c r="I471" s="48"/>
      <c r="J471" s="48"/>
      <c r="K471" s="48"/>
      <c r="L471" s="48"/>
      <c r="M471" s="48"/>
      <c r="N471" s="48"/>
    </row>
    <row r="472" spans="1:14" ht="15">
      <c r="A472" s="87" t="s">
        <v>100</v>
      </c>
      <c r="B472" s="87"/>
      <c r="C472" s="88"/>
      <c r="D472" s="48"/>
      <c r="E472" s="48"/>
      <c r="F472" s="48"/>
      <c r="G472" s="48"/>
      <c r="H472" s="46"/>
      <c r="I472" s="48"/>
      <c r="J472" s="48"/>
      <c r="K472" s="87" t="s">
        <v>9</v>
      </c>
      <c r="L472" s="87"/>
      <c r="M472" s="87"/>
      <c r="N472" s="87"/>
    </row>
    <row r="473" spans="1:14" ht="15">
      <c r="A473" s="87" t="s">
        <v>101</v>
      </c>
      <c r="B473" s="87"/>
      <c r="C473" s="88"/>
      <c r="D473" s="48"/>
      <c r="E473" s="48"/>
      <c r="F473" s="48"/>
      <c r="G473" s="48"/>
      <c r="H473" s="48"/>
      <c r="I473" s="48"/>
      <c r="J473" s="48"/>
      <c r="K473" s="87" t="s">
        <v>102</v>
      </c>
      <c r="L473" s="87"/>
      <c r="M473" s="87"/>
      <c r="N473" s="87"/>
    </row>
    <row r="474" spans="1:14">
      <c r="A474" s="89" t="s">
        <v>103</v>
      </c>
      <c r="B474" s="89"/>
    </row>
    <row r="475" spans="1:14" ht="4.5" customHeight="1"/>
    <row r="476" spans="1:14" ht="14.25">
      <c r="A476" s="1" t="s"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4.25">
      <c r="A477" s="1" t="s">
        <v>1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4.25">
      <c r="A478" s="1" t="s">
        <v>2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4.25">
      <c r="A480" s="3" t="s">
        <v>3</v>
      </c>
      <c r="B480" s="3"/>
      <c r="C480" s="4"/>
      <c r="D480" s="4" t="s">
        <v>4</v>
      </c>
      <c r="E480" s="5" t="s">
        <v>5</v>
      </c>
      <c r="F480" s="6"/>
      <c r="G480" s="6"/>
      <c r="H480" s="6"/>
      <c r="I480" s="6"/>
      <c r="J480" s="6"/>
      <c r="K480" s="6"/>
      <c r="L480" s="6"/>
      <c r="M480" s="6"/>
      <c r="N480" s="6"/>
    </row>
    <row r="481" spans="1:14" ht="14.25">
      <c r="A481" s="3" t="s">
        <v>6</v>
      </c>
      <c r="B481" s="3"/>
      <c r="C481" s="4"/>
      <c r="D481" s="4" t="s">
        <v>4</v>
      </c>
      <c r="E481" s="3" t="s">
        <v>7</v>
      </c>
      <c r="F481" s="6"/>
      <c r="G481" s="6"/>
      <c r="H481" s="6"/>
      <c r="I481" s="6"/>
      <c r="J481" s="6"/>
      <c r="K481" s="6"/>
      <c r="L481" s="6"/>
      <c r="M481" s="6"/>
      <c r="N481" s="6"/>
    </row>
    <row r="482" spans="1:14" ht="14.25">
      <c r="A482" s="3" t="s">
        <v>8</v>
      </c>
      <c r="B482" s="3"/>
      <c r="C482" s="4"/>
      <c r="D482" s="4" t="s">
        <v>4</v>
      </c>
      <c r="E482" s="3" t="s">
        <v>9</v>
      </c>
      <c r="F482" s="6"/>
      <c r="G482" s="6"/>
      <c r="H482" s="6"/>
      <c r="I482" s="6"/>
      <c r="J482" s="6"/>
      <c r="K482" s="6"/>
      <c r="L482" s="6"/>
      <c r="M482" s="6"/>
      <c r="N482" s="6"/>
    </row>
    <row r="483" spans="1:14" ht="2.25" customHeight="1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ht="14.25">
      <c r="A484" s="7"/>
      <c r="B484" s="7"/>
      <c r="C484" s="8"/>
      <c r="D484" s="9"/>
      <c r="E484" s="10" t="s">
        <v>10</v>
      </c>
      <c r="F484" s="10"/>
      <c r="G484" s="10"/>
      <c r="H484" s="11" t="s">
        <v>11</v>
      </c>
      <c r="I484" s="10"/>
      <c r="J484" s="12"/>
      <c r="K484" s="13" t="s">
        <v>12</v>
      </c>
      <c r="L484" s="14"/>
      <c r="M484" s="14"/>
      <c r="N484" s="15"/>
    </row>
    <row r="485" spans="1:14" ht="14.25">
      <c r="A485" s="16"/>
      <c r="B485" s="17"/>
      <c r="C485" s="18" t="s">
        <v>13</v>
      </c>
      <c r="D485" s="19"/>
      <c r="E485" s="3"/>
      <c r="F485" s="20"/>
      <c r="G485" s="3"/>
      <c r="H485" s="20"/>
      <c r="I485" s="3"/>
      <c r="J485" s="20"/>
      <c r="K485" s="90"/>
      <c r="L485" s="22"/>
      <c r="M485" s="90"/>
      <c r="N485" s="22"/>
    </row>
    <row r="486" spans="1:14" ht="14.25">
      <c r="A486" s="24" t="s">
        <v>14</v>
      </c>
      <c r="B486" s="25" t="s">
        <v>15</v>
      </c>
      <c r="C486" s="18" t="s">
        <v>16</v>
      </c>
      <c r="D486" s="19"/>
      <c r="E486" s="2" t="s">
        <v>17</v>
      </c>
      <c r="F486" s="24" t="s">
        <v>18</v>
      </c>
      <c r="G486" s="24" t="s">
        <v>19</v>
      </c>
      <c r="H486" s="91" t="s">
        <v>17</v>
      </c>
      <c r="I486" s="2" t="s">
        <v>18</v>
      </c>
      <c r="J486" s="24" t="s">
        <v>19</v>
      </c>
      <c r="K486" s="92" t="s">
        <v>20</v>
      </c>
      <c r="L486" s="27" t="s">
        <v>20</v>
      </c>
      <c r="M486" s="92" t="s">
        <v>21</v>
      </c>
      <c r="N486" s="27" t="s">
        <v>22</v>
      </c>
    </row>
    <row r="487" spans="1:14" ht="14.25">
      <c r="A487" s="16"/>
      <c r="B487" s="3"/>
      <c r="C487" s="29"/>
      <c r="D487" s="30"/>
      <c r="E487" s="2"/>
      <c r="F487" s="24"/>
      <c r="G487" s="24"/>
      <c r="H487" s="91"/>
      <c r="I487" s="2"/>
      <c r="J487" s="24"/>
      <c r="K487" s="92" t="s">
        <v>23</v>
      </c>
      <c r="L487" s="27" t="s">
        <v>24</v>
      </c>
      <c r="M487" s="92" t="s">
        <v>25</v>
      </c>
      <c r="N487" s="27" t="s">
        <v>26</v>
      </c>
    </row>
    <row r="488" spans="1:14" ht="14.25">
      <c r="A488" s="16"/>
      <c r="B488" s="3"/>
      <c r="C488" s="31"/>
      <c r="D488" s="30"/>
      <c r="E488" s="2"/>
      <c r="F488" s="24"/>
      <c r="G488" s="24"/>
      <c r="H488" s="91"/>
      <c r="I488" s="2"/>
      <c r="J488" s="24"/>
      <c r="K488" s="92"/>
      <c r="L488" s="27" t="s">
        <v>27</v>
      </c>
      <c r="M488" s="92" t="s">
        <v>27</v>
      </c>
      <c r="N488" s="27" t="s">
        <v>28</v>
      </c>
    </row>
    <row r="489" spans="1:14" ht="14.25">
      <c r="A489" s="32"/>
      <c r="B489" s="33"/>
      <c r="C489" s="34"/>
      <c r="D489" s="35"/>
      <c r="E489" s="36"/>
      <c r="F489" s="37"/>
      <c r="G489" s="37"/>
      <c r="H489" s="93"/>
      <c r="I489" s="36"/>
      <c r="J489" s="37"/>
      <c r="K489" s="40"/>
      <c r="L489" s="39"/>
      <c r="M489" s="40"/>
      <c r="N489" s="39" t="s">
        <v>16</v>
      </c>
    </row>
    <row r="490" spans="1:14" ht="14.25">
      <c r="A490" s="41">
        <v>1</v>
      </c>
      <c r="B490" s="42">
        <v>2</v>
      </c>
      <c r="C490" s="43">
        <v>3</v>
      </c>
      <c r="D490" s="44"/>
      <c r="E490" s="42">
        <v>4</v>
      </c>
      <c r="F490" s="41">
        <v>5</v>
      </c>
      <c r="G490" s="41" t="s">
        <v>29</v>
      </c>
      <c r="H490" s="44">
        <v>7</v>
      </c>
      <c r="I490" s="42">
        <v>8</v>
      </c>
      <c r="J490" s="41" t="s">
        <v>30</v>
      </c>
      <c r="K490" s="42" t="s">
        <v>31</v>
      </c>
      <c r="L490" s="41" t="s">
        <v>32</v>
      </c>
      <c r="M490" s="42" t="s">
        <v>33</v>
      </c>
      <c r="N490" s="41" t="s">
        <v>34</v>
      </c>
    </row>
    <row r="491" spans="1:14" ht="15">
      <c r="A491" s="16" t="s">
        <v>35</v>
      </c>
      <c r="B491" s="3" t="s">
        <v>36</v>
      </c>
      <c r="C491" s="45">
        <f>SUM(C492:D508)</f>
        <v>7037000000</v>
      </c>
      <c r="D491" s="9"/>
      <c r="E491" s="49">
        <f>SUM(E492:E508)</f>
        <v>3800237900</v>
      </c>
      <c r="F491" s="49">
        <f>SUM(F492:F508)</f>
        <v>3800237900</v>
      </c>
      <c r="G491" s="47">
        <f>F491-E491</f>
        <v>0</v>
      </c>
      <c r="H491" s="49">
        <f>SUM(H492:H508)</f>
        <v>806557300</v>
      </c>
      <c r="I491" s="49">
        <f>H491</f>
        <v>806557300</v>
      </c>
      <c r="J491" s="49">
        <f>H491-I491</f>
        <v>0</v>
      </c>
      <c r="K491" s="65">
        <f>SUM(K492:K508)</f>
        <v>4606795200</v>
      </c>
      <c r="L491" s="49">
        <f>F491+I491</f>
        <v>4606795200</v>
      </c>
      <c r="M491" s="46">
        <f>L491-K491</f>
        <v>0</v>
      </c>
      <c r="N491" s="49">
        <f t="shared" ref="N491:N502" si="61">SUM(C491-K491)</f>
        <v>2430204800</v>
      </c>
    </row>
    <row r="492" spans="1:14" ht="15">
      <c r="A492" s="52" t="s">
        <v>37</v>
      </c>
      <c r="B492" s="53" t="s">
        <v>38</v>
      </c>
      <c r="C492" s="54">
        <v>25000000</v>
      </c>
      <c r="D492" s="55"/>
      <c r="E492" s="46">
        <f>K433</f>
        <v>3671500</v>
      </c>
      <c r="F492" s="58">
        <f>E492</f>
        <v>3671500</v>
      </c>
      <c r="G492" s="47"/>
      <c r="H492" s="94"/>
      <c r="I492" s="47">
        <f>H492</f>
        <v>0</v>
      </c>
      <c r="J492" s="47"/>
      <c r="K492" s="46">
        <f>E492+H492</f>
        <v>3671500</v>
      </c>
      <c r="L492" s="47">
        <f t="shared" ref="L492:L507" si="62">F492+I492</f>
        <v>3671500</v>
      </c>
      <c r="M492" s="46">
        <f t="shared" ref="M492:M516" si="63">L492-K492</f>
        <v>0</v>
      </c>
      <c r="N492" s="47">
        <f t="shared" si="61"/>
        <v>21328500</v>
      </c>
    </row>
    <row r="493" spans="1:14" ht="15">
      <c r="A493" s="52" t="s">
        <v>39</v>
      </c>
      <c r="B493" s="59" t="s">
        <v>40</v>
      </c>
      <c r="C493" s="54">
        <v>1550000000</v>
      </c>
      <c r="D493" s="55"/>
      <c r="E493" s="46">
        <f t="shared" ref="E493:E505" si="64">K434</f>
        <v>1229106900</v>
      </c>
      <c r="F493" s="58">
        <f t="shared" ref="F493:F504" si="65">E493</f>
        <v>1229106900</v>
      </c>
      <c r="G493" s="47"/>
      <c r="H493" s="94">
        <f>'[2]JUL-SEP'!$H$105</f>
        <v>301032900</v>
      </c>
      <c r="I493" s="47">
        <f t="shared" ref="I493:I508" si="66">H493</f>
        <v>301032900</v>
      </c>
      <c r="J493" s="47"/>
      <c r="K493" s="46">
        <f t="shared" ref="K493:K508" si="67">E493+H493</f>
        <v>1530139800</v>
      </c>
      <c r="L493" s="47">
        <f t="shared" si="62"/>
        <v>1530139800</v>
      </c>
      <c r="M493" s="46">
        <f t="shared" si="63"/>
        <v>0</v>
      </c>
      <c r="N493" s="47">
        <f t="shared" si="61"/>
        <v>19860200</v>
      </c>
    </row>
    <row r="494" spans="1:14" ht="15">
      <c r="A494" s="52" t="s">
        <v>41</v>
      </c>
      <c r="B494" s="59" t="s">
        <v>42</v>
      </c>
      <c r="C494" s="54">
        <v>750000000</v>
      </c>
      <c r="D494" s="55"/>
      <c r="E494" s="46">
        <f t="shared" si="64"/>
        <v>177654900</v>
      </c>
      <c r="F494" s="58">
        <f t="shared" si="65"/>
        <v>177654900</v>
      </c>
      <c r="G494" s="47"/>
      <c r="H494" s="94"/>
      <c r="I494" s="47">
        <f t="shared" si="66"/>
        <v>0</v>
      </c>
      <c r="J494" s="47"/>
      <c r="K494" s="46">
        <f t="shared" si="67"/>
        <v>177654900</v>
      </c>
      <c r="L494" s="47">
        <f t="shared" si="62"/>
        <v>177654900</v>
      </c>
      <c r="M494" s="46">
        <f t="shared" si="63"/>
        <v>0</v>
      </c>
      <c r="N494" s="47">
        <f t="shared" si="61"/>
        <v>572345100</v>
      </c>
    </row>
    <row r="495" spans="1:14" ht="15">
      <c r="A495" s="52" t="s">
        <v>43</v>
      </c>
      <c r="B495" s="59" t="s">
        <v>44</v>
      </c>
      <c r="C495" s="54">
        <v>250000000</v>
      </c>
      <c r="D495" s="55"/>
      <c r="E495" s="46">
        <f t="shared" si="64"/>
        <v>138754900</v>
      </c>
      <c r="F495" s="58">
        <f t="shared" si="65"/>
        <v>138754900</v>
      </c>
      <c r="G495" s="47"/>
      <c r="H495" s="94">
        <f>'[2]JUL-SEP'!$H$107</f>
        <v>8951800</v>
      </c>
      <c r="I495" s="47">
        <f t="shared" si="66"/>
        <v>8951800</v>
      </c>
      <c r="J495" s="47"/>
      <c r="K495" s="46">
        <f t="shared" si="67"/>
        <v>147706700</v>
      </c>
      <c r="L495" s="47">
        <f t="shared" si="62"/>
        <v>147706700</v>
      </c>
      <c r="M495" s="46">
        <f t="shared" si="63"/>
        <v>0</v>
      </c>
      <c r="N495" s="47">
        <f t="shared" si="61"/>
        <v>102293300</v>
      </c>
    </row>
    <row r="496" spans="1:14" ht="15">
      <c r="A496" s="52" t="s">
        <v>45</v>
      </c>
      <c r="B496" s="59" t="s">
        <v>46</v>
      </c>
      <c r="C496" s="54">
        <v>5000000</v>
      </c>
      <c r="D496" s="55"/>
      <c r="E496" s="46">
        <f t="shared" si="64"/>
        <v>0</v>
      </c>
      <c r="F496" s="58">
        <f t="shared" si="65"/>
        <v>0</v>
      </c>
      <c r="G496" s="47"/>
      <c r="H496" s="94"/>
      <c r="I496" s="47">
        <f t="shared" si="66"/>
        <v>0</v>
      </c>
      <c r="J496" s="47"/>
      <c r="K496" s="46">
        <f t="shared" si="67"/>
        <v>0</v>
      </c>
      <c r="L496" s="47">
        <f t="shared" si="62"/>
        <v>0</v>
      </c>
      <c r="M496" s="46">
        <f t="shared" si="63"/>
        <v>0</v>
      </c>
      <c r="N496" s="47">
        <f t="shared" si="61"/>
        <v>5000000</v>
      </c>
    </row>
    <row r="497" spans="1:14" ht="15">
      <c r="A497" s="52" t="s">
        <v>47</v>
      </c>
      <c r="B497" s="59" t="s">
        <v>48</v>
      </c>
      <c r="C497" s="54">
        <v>50000000</v>
      </c>
      <c r="D497" s="55"/>
      <c r="E497" s="46">
        <f t="shared" si="64"/>
        <v>15002400</v>
      </c>
      <c r="F497" s="58">
        <f t="shared" si="65"/>
        <v>15002400</v>
      </c>
      <c r="G497" s="47"/>
      <c r="H497" s="94"/>
      <c r="I497" s="47">
        <f t="shared" si="66"/>
        <v>0</v>
      </c>
      <c r="J497" s="47"/>
      <c r="K497" s="46">
        <f t="shared" si="67"/>
        <v>15002400</v>
      </c>
      <c r="L497" s="47">
        <f t="shared" si="62"/>
        <v>15002400</v>
      </c>
      <c r="M497" s="46">
        <f t="shared" si="63"/>
        <v>0</v>
      </c>
      <c r="N497" s="47">
        <f t="shared" si="61"/>
        <v>34997600</v>
      </c>
    </row>
    <row r="498" spans="1:14" ht="15">
      <c r="A498" s="52" t="s">
        <v>49</v>
      </c>
      <c r="B498" s="59" t="s">
        <v>50</v>
      </c>
      <c r="C498" s="54">
        <v>1137000000</v>
      </c>
      <c r="D498" s="55"/>
      <c r="E498" s="46">
        <f t="shared" si="64"/>
        <v>887945700</v>
      </c>
      <c r="F498" s="58">
        <f t="shared" si="65"/>
        <v>887945700</v>
      </c>
      <c r="G498" s="47"/>
      <c r="H498" s="95">
        <f>'[2]JUL-SEP'!$H$110</f>
        <v>149239400</v>
      </c>
      <c r="I498" s="47">
        <f t="shared" si="66"/>
        <v>149239400</v>
      </c>
      <c r="J498" s="47"/>
      <c r="K498" s="46">
        <f t="shared" si="67"/>
        <v>1037185100</v>
      </c>
      <c r="L498" s="47">
        <f t="shared" si="62"/>
        <v>1037185100</v>
      </c>
      <c r="M498" s="46">
        <f t="shared" si="63"/>
        <v>0</v>
      </c>
      <c r="N498" s="47">
        <f t="shared" si="61"/>
        <v>99814900</v>
      </c>
    </row>
    <row r="499" spans="1:14" ht="15">
      <c r="A499" s="52" t="s">
        <v>51</v>
      </c>
      <c r="B499" s="59" t="s">
        <v>52</v>
      </c>
      <c r="C499" s="54">
        <v>1100000000</v>
      </c>
      <c r="D499" s="55"/>
      <c r="E499" s="46">
        <f t="shared" si="64"/>
        <v>632935400</v>
      </c>
      <c r="F499" s="58">
        <f t="shared" si="65"/>
        <v>632935400</v>
      </c>
      <c r="G499" s="47"/>
      <c r="H499" s="95">
        <f>'[2]JUL-SEP'!$H$111</f>
        <v>225788500</v>
      </c>
      <c r="I499" s="47">
        <f t="shared" si="66"/>
        <v>225788500</v>
      </c>
      <c r="J499" s="61"/>
      <c r="K499" s="46">
        <f t="shared" si="67"/>
        <v>858723900</v>
      </c>
      <c r="L499" s="47">
        <f t="shared" si="62"/>
        <v>858723900</v>
      </c>
      <c r="M499" s="46">
        <f t="shared" si="63"/>
        <v>0</v>
      </c>
      <c r="N499" s="47">
        <f t="shared" si="61"/>
        <v>241276100</v>
      </c>
    </row>
    <row r="500" spans="1:14" ht="15">
      <c r="A500" s="52" t="s">
        <v>54</v>
      </c>
      <c r="B500" s="53" t="s">
        <v>55</v>
      </c>
      <c r="C500" s="54">
        <v>25000000</v>
      </c>
      <c r="D500" s="55"/>
      <c r="E500" s="46">
        <f t="shared" si="64"/>
        <v>37692700</v>
      </c>
      <c r="F500" s="58">
        <f t="shared" si="65"/>
        <v>37692700</v>
      </c>
      <c r="G500" s="47"/>
      <c r="H500" s="95"/>
      <c r="I500" s="47">
        <f t="shared" si="66"/>
        <v>0</v>
      </c>
      <c r="J500" s="47"/>
      <c r="K500" s="46">
        <f t="shared" si="67"/>
        <v>37692700</v>
      </c>
      <c r="L500" s="47">
        <f t="shared" si="62"/>
        <v>37692700</v>
      </c>
      <c r="M500" s="46">
        <f t="shared" si="63"/>
        <v>0</v>
      </c>
      <c r="N500" s="47">
        <f t="shared" si="61"/>
        <v>-12692700</v>
      </c>
    </row>
    <row r="501" spans="1:14" ht="15">
      <c r="A501" s="52" t="s">
        <v>56</v>
      </c>
      <c r="B501" s="59" t="s">
        <v>57</v>
      </c>
      <c r="C501" s="54">
        <v>25000000</v>
      </c>
      <c r="D501" s="55"/>
      <c r="E501" s="46">
        <f t="shared" si="64"/>
        <v>165107900</v>
      </c>
      <c r="F501" s="58">
        <f t="shared" si="65"/>
        <v>165107900</v>
      </c>
      <c r="G501" s="47"/>
      <c r="H501" s="95">
        <f>'[2]JUL-SEP'!$H$113</f>
        <v>53248800</v>
      </c>
      <c r="I501" s="47">
        <f t="shared" si="66"/>
        <v>53248800</v>
      </c>
      <c r="J501" s="47"/>
      <c r="K501" s="46">
        <f t="shared" si="67"/>
        <v>218356700</v>
      </c>
      <c r="L501" s="47">
        <f t="shared" si="62"/>
        <v>218356700</v>
      </c>
      <c r="M501" s="46">
        <f t="shared" si="63"/>
        <v>0</v>
      </c>
      <c r="N501" s="47">
        <f t="shared" si="61"/>
        <v>-193356700</v>
      </c>
    </row>
    <row r="502" spans="1:14" ht="15">
      <c r="A502" s="52" t="s">
        <v>58</v>
      </c>
      <c r="B502" s="59" t="s">
        <v>59</v>
      </c>
      <c r="C502" s="54">
        <v>600000000</v>
      </c>
      <c r="D502" s="55"/>
      <c r="E502" s="46">
        <f t="shared" si="64"/>
        <v>466700200</v>
      </c>
      <c r="F502" s="58">
        <f t="shared" si="65"/>
        <v>466700200</v>
      </c>
      <c r="G502" s="47"/>
      <c r="H502" s="95">
        <f>'[2]JUL-SEP'!$H$114</f>
        <v>68295900</v>
      </c>
      <c r="I502" s="47">
        <f t="shared" si="66"/>
        <v>68295900</v>
      </c>
      <c r="J502" s="47"/>
      <c r="K502" s="46">
        <f t="shared" si="67"/>
        <v>534996100</v>
      </c>
      <c r="L502" s="47">
        <f t="shared" si="62"/>
        <v>534996100</v>
      </c>
      <c r="M502" s="46">
        <f t="shared" si="63"/>
        <v>0</v>
      </c>
      <c r="N502" s="47">
        <f t="shared" si="61"/>
        <v>65003900</v>
      </c>
    </row>
    <row r="503" spans="1:14" ht="13.5" customHeight="1">
      <c r="A503" s="52" t="s">
        <v>60</v>
      </c>
      <c r="B503" s="59" t="s">
        <v>61</v>
      </c>
      <c r="C503" s="54">
        <v>0</v>
      </c>
      <c r="D503" s="55"/>
      <c r="E503" s="46">
        <f t="shared" si="64"/>
        <v>0</v>
      </c>
      <c r="F503" s="58">
        <f t="shared" si="65"/>
        <v>0</v>
      </c>
      <c r="G503" s="47"/>
      <c r="H503" s="95"/>
      <c r="I503" s="47">
        <f t="shared" si="66"/>
        <v>0</v>
      </c>
      <c r="J503" s="47"/>
      <c r="K503" s="46">
        <f t="shared" si="67"/>
        <v>0</v>
      </c>
      <c r="L503" s="47">
        <f t="shared" si="62"/>
        <v>0</v>
      </c>
      <c r="M503" s="46">
        <f t="shared" si="63"/>
        <v>0</v>
      </c>
      <c r="N503" s="47">
        <f>C503-K503</f>
        <v>0</v>
      </c>
    </row>
    <row r="504" spans="1:14" ht="13.5" customHeight="1">
      <c r="A504" s="52" t="s">
        <v>62</v>
      </c>
      <c r="B504" s="59" t="s">
        <v>63</v>
      </c>
      <c r="C504" s="54">
        <v>1000000</v>
      </c>
      <c r="D504" s="55"/>
      <c r="E504" s="46">
        <f t="shared" si="64"/>
        <v>0</v>
      </c>
      <c r="F504" s="58">
        <f t="shared" si="65"/>
        <v>0</v>
      </c>
      <c r="G504" s="47"/>
      <c r="H504" s="95"/>
      <c r="I504" s="47">
        <f t="shared" si="66"/>
        <v>0</v>
      </c>
      <c r="J504" s="47"/>
      <c r="K504" s="46">
        <f t="shared" si="67"/>
        <v>0</v>
      </c>
      <c r="L504" s="47">
        <f t="shared" si="62"/>
        <v>0</v>
      </c>
      <c r="M504" s="46">
        <f t="shared" si="63"/>
        <v>0</v>
      </c>
      <c r="N504" s="47">
        <f t="shared" ref="N504:N512" si="68">SUM(C504-K504)</f>
        <v>1000000</v>
      </c>
    </row>
    <row r="505" spans="1:14" ht="15">
      <c r="A505" s="52" t="s">
        <v>64</v>
      </c>
      <c r="B505" s="59" t="s">
        <v>65</v>
      </c>
      <c r="C505" s="54">
        <v>15000000</v>
      </c>
      <c r="D505" s="55"/>
      <c r="E505" s="46">
        <f t="shared" si="64"/>
        <v>28463000</v>
      </c>
      <c r="F505" s="58">
        <f>E505</f>
        <v>28463000</v>
      </c>
      <c r="G505" s="47"/>
      <c r="H505" s="95"/>
      <c r="I505" s="47">
        <f t="shared" si="66"/>
        <v>0</v>
      </c>
      <c r="J505" s="47"/>
      <c r="K505" s="46">
        <f t="shared" si="67"/>
        <v>28463000</v>
      </c>
      <c r="L505" s="47">
        <f t="shared" si="62"/>
        <v>28463000</v>
      </c>
      <c r="M505" s="46">
        <f t="shared" si="63"/>
        <v>0</v>
      </c>
      <c r="N505" s="47">
        <f t="shared" si="68"/>
        <v>-13463000</v>
      </c>
    </row>
    <row r="506" spans="1:14" ht="15">
      <c r="A506" s="52" t="s">
        <v>66</v>
      </c>
      <c r="B506" s="59" t="s">
        <v>67</v>
      </c>
      <c r="C506" s="54">
        <v>200000</v>
      </c>
      <c r="D506" s="55"/>
      <c r="E506" s="46">
        <f>K447</f>
        <v>17202400</v>
      </c>
      <c r="F506" s="58">
        <f>E506</f>
        <v>17202400</v>
      </c>
      <c r="G506" s="47"/>
      <c r="H506" s="47"/>
      <c r="I506" s="47">
        <f t="shared" si="66"/>
        <v>0</v>
      </c>
      <c r="J506" s="47"/>
      <c r="K506" s="46">
        <f t="shared" si="67"/>
        <v>17202400</v>
      </c>
      <c r="L506" s="47">
        <f t="shared" si="62"/>
        <v>17202400</v>
      </c>
      <c r="M506" s="46">
        <f t="shared" si="63"/>
        <v>0</v>
      </c>
      <c r="N506" s="47">
        <f t="shared" si="68"/>
        <v>-17002400</v>
      </c>
    </row>
    <row r="507" spans="1:14" ht="13.5" customHeight="1">
      <c r="A507" s="52" t="s">
        <v>68</v>
      </c>
      <c r="B507" s="59" t="s">
        <v>69</v>
      </c>
      <c r="C507" s="54">
        <v>3800000</v>
      </c>
      <c r="D507" s="55"/>
      <c r="E507" s="46">
        <f>K448</f>
        <v>0</v>
      </c>
      <c r="F507" s="58">
        <f>E507</f>
        <v>0</v>
      </c>
      <c r="G507" s="47"/>
      <c r="H507" s="95"/>
      <c r="I507" s="47">
        <f t="shared" si="66"/>
        <v>0</v>
      </c>
      <c r="J507" s="47"/>
      <c r="K507" s="46">
        <f t="shared" si="67"/>
        <v>0</v>
      </c>
      <c r="L507" s="47">
        <f t="shared" si="62"/>
        <v>0</v>
      </c>
      <c r="M507" s="46">
        <f t="shared" si="63"/>
        <v>0</v>
      </c>
      <c r="N507" s="47">
        <f t="shared" si="68"/>
        <v>3800000</v>
      </c>
    </row>
    <row r="508" spans="1:14" ht="13.5" customHeight="1">
      <c r="A508" s="52" t="s">
        <v>70</v>
      </c>
      <c r="B508" s="59" t="s">
        <v>71</v>
      </c>
      <c r="C508" s="54">
        <v>1500000000</v>
      </c>
      <c r="D508" s="55"/>
      <c r="E508" s="46">
        <f>K448</f>
        <v>0</v>
      </c>
      <c r="F508" s="58">
        <f>E508</f>
        <v>0</v>
      </c>
      <c r="G508" s="47"/>
      <c r="H508" s="94"/>
      <c r="I508" s="47">
        <f t="shared" si="66"/>
        <v>0</v>
      </c>
      <c r="J508" s="47"/>
      <c r="K508" s="46">
        <f t="shared" si="67"/>
        <v>0</v>
      </c>
      <c r="L508" s="47">
        <f>K508-J508</f>
        <v>0</v>
      </c>
      <c r="M508" s="47">
        <f t="shared" si="63"/>
        <v>0</v>
      </c>
      <c r="N508" s="47">
        <f t="shared" si="68"/>
        <v>1500000000</v>
      </c>
    </row>
    <row r="509" spans="1:14" ht="15">
      <c r="A509" s="24" t="s">
        <v>72</v>
      </c>
      <c r="B509" s="96" t="s">
        <v>73</v>
      </c>
      <c r="C509" s="45">
        <f>SUM(C510:D512)</f>
        <v>2963000000</v>
      </c>
      <c r="D509" s="97"/>
      <c r="E509" s="98">
        <f>SUM(E510:E512)</f>
        <v>2794398705</v>
      </c>
      <c r="F509" s="99">
        <f>SUM(F510:F512)</f>
        <v>2794398705</v>
      </c>
      <c r="G509" s="100">
        <f>F509-E509</f>
        <v>0</v>
      </c>
      <c r="H509" s="98">
        <f>SUM(H510:H512)</f>
        <v>404054250</v>
      </c>
      <c r="I509" s="98">
        <f>H509</f>
        <v>404054250</v>
      </c>
      <c r="J509" s="98">
        <f>H509-I509</f>
        <v>0</v>
      </c>
      <c r="K509" s="101">
        <f>SUM(K510:K512)</f>
        <v>3198452955</v>
      </c>
      <c r="L509" s="98">
        <f>F509+I509</f>
        <v>3198452955</v>
      </c>
      <c r="M509" s="102">
        <f t="shared" si="63"/>
        <v>0</v>
      </c>
      <c r="N509" s="98">
        <f t="shared" si="68"/>
        <v>-235452955</v>
      </c>
    </row>
    <row r="510" spans="1:14" ht="15">
      <c r="A510" s="52" t="s">
        <v>74</v>
      </c>
      <c r="B510" s="59" t="s">
        <v>104</v>
      </c>
      <c r="C510" s="54">
        <v>1103340000</v>
      </c>
      <c r="D510" s="55"/>
      <c r="E510" s="47">
        <f>K451</f>
        <v>969078000</v>
      </c>
      <c r="F510" s="51">
        <f>E510</f>
        <v>969078000</v>
      </c>
      <c r="G510" s="47"/>
      <c r="H510" s="103">
        <f>'[2]JUL-SEP'!$H$123</f>
        <v>142470000</v>
      </c>
      <c r="I510" s="47">
        <f>H510</f>
        <v>142470000</v>
      </c>
      <c r="J510" s="47"/>
      <c r="K510" s="51">
        <f>E510+H510</f>
        <v>1111548000</v>
      </c>
      <c r="L510" s="47">
        <f>F510+I510</f>
        <v>1111548000</v>
      </c>
      <c r="M510" s="51">
        <f t="shared" si="63"/>
        <v>0</v>
      </c>
      <c r="N510" s="47">
        <f t="shared" si="68"/>
        <v>-8208000</v>
      </c>
    </row>
    <row r="511" spans="1:14" ht="15">
      <c r="A511" s="52" t="s">
        <v>76</v>
      </c>
      <c r="B511" s="59" t="s">
        <v>77</v>
      </c>
      <c r="C511" s="54">
        <v>30000000</v>
      </c>
      <c r="D511" s="55"/>
      <c r="E511" s="47">
        <f>K452</f>
        <v>369289500</v>
      </c>
      <c r="F511" s="51">
        <f>E511</f>
        <v>369289500</v>
      </c>
      <c r="G511" s="47"/>
      <c r="H511" s="103">
        <f>'[2]JUL-SEP'!$H$124</f>
        <v>22275000</v>
      </c>
      <c r="I511" s="47">
        <f>H511</f>
        <v>22275000</v>
      </c>
      <c r="J511" s="47"/>
      <c r="K511" s="51">
        <f>E511+H511</f>
        <v>391564500</v>
      </c>
      <c r="L511" s="47">
        <f>F511+I511</f>
        <v>391564500</v>
      </c>
      <c r="M511" s="51">
        <f t="shared" si="63"/>
        <v>0</v>
      </c>
      <c r="N511" s="47">
        <f t="shared" si="68"/>
        <v>-361564500</v>
      </c>
    </row>
    <row r="512" spans="1:14" ht="15">
      <c r="A512" s="52" t="s">
        <v>78</v>
      </c>
      <c r="B512" s="59" t="s">
        <v>79</v>
      </c>
      <c r="C512" s="54">
        <v>1829660000</v>
      </c>
      <c r="D512" s="55"/>
      <c r="E512" s="47">
        <f>K453</f>
        <v>1456031205</v>
      </c>
      <c r="F512" s="51">
        <f>E512</f>
        <v>1456031205</v>
      </c>
      <c r="G512" s="47"/>
      <c r="H512" s="103">
        <f>'[2]JUL-SEP'!$H$125</f>
        <v>239309250</v>
      </c>
      <c r="I512" s="47">
        <f>H512</f>
        <v>239309250</v>
      </c>
      <c r="J512" s="47"/>
      <c r="K512" s="51">
        <f>E512+H512</f>
        <v>1695340455</v>
      </c>
      <c r="L512" s="47">
        <f>F512+I512</f>
        <v>1695340455</v>
      </c>
      <c r="M512" s="51">
        <f t="shared" si="63"/>
        <v>0</v>
      </c>
      <c r="N512" s="47">
        <f t="shared" si="68"/>
        <v>134319545</v>
      </c>
    </row>
    <row r="513" spans="1:14" ht="15">
      <c r="A513" s="24" t="s">
        <v>80</v>
      </c>
      <c r="B513" s="96" t="s">
        <v>81</v>
      </c>
      <c r="C513" s="126" t="s">
        <v>53</v>
      </c>
      <c r="D513" s="127"/>
      <c r="E513" s="98">
        <f>SUM(E514:E516)</f>
        <v>16440000</v>
      </c>
      <c r="F513" s="99">
        <f>SUM(F514:F516)</f>
        <v>16440000</v>
      </c>
      <c r="G513" s="100">
        <f>F513-E513</f>
        <v>0</v>
      </c>
      <c r="H513" s="98">
        <f>SUM(H514:H516)</f>
        <v>515000</v>
      </c>
      <c r="I513" s="98">
        <f>SUM(I514:I516)</f>
        <v>515000</v>
      </c>
      <c r="J513" s="100"/>
      <c r="K513" s="99">
        <f>SUM(K514:K515)</f>
        <v>16955000</v>
      </c>
      <c r="L513" s="98">
        <f>SUM(L514:L515)</f>
        <v>16955000</v>
      </c>
      <c r="M513" s="102">
        <f t="shared" si="63"/>
        <v>0</v>
      </c>
      <c r="N513" s="118" t="s">
        <v>53</v>
      </c>
    </row>
    <row r="514" spans="1:14" ht="15">
      <c r="A514" s="52" t="s">
        <v>82</v>
      </c>
      <c r="B514" s="59" t="s">
        <v>83</v>
      </c>
      <c r="C514" s="54"/>
      <c r="D514" s="55"/>
      <c r="E514" s="47">
        <f>K455</f>
        <v>13130000</v>
      </c>
      <c r="F514" s="51">
        <f>E514</f>
        <v>13130000</v>
      </c>
      <c r="G514" s="47"/>
      <c r="H514" s="47">
        <f>'[2]JUL-SEP'!$H$128</f>
        <v>415000</v>
      </c>
      <c r="I514" s="51">
        <f>H514</f>
        <v>415000</v>
      </c>
      <c r="J514" s="47"/>
      <c r="K514" s="51">
        <f>E514+H514</f>
        <v>13545000</v>
      </c>
      <c r="L514" s="47">
        <f>SUM(F514+I514)</f>
        <v>13545000</v>
      </c>
      <c r="M514" s="51">
        <f t="shared" si="63"/>
        <v>0</v>
      </c>
      <c r="N514" s="47"/>
    </row>
    <row r="515" spans="1:14" ht="15">
      <c r="A515" s="52" t="s">
        <v>84</v>
      </c>
      <c r="B515" s="59" t="s">
        <v>85</v>
      </c>
      <c r="C515" s="54"/>
      <c r="D515" s="55"/>
      <c r="E515" s="47">
        <f>K456</f>
        <v>3310000</v>
      </c>
      <c r="F515" s="51">
        <f>E515</f>
        <v>3310000</v>
      </c>
      <c r="G515" s="47"/>
      <c r="H515" s="47">
        <f>'[2]JUL-SEP'!$H$129</f>
        <v>100000</v>
      </c>
      <c r="I515" s="51">
        <f>H515</f>
        <v>100000</v>
      </c>
      <c r="J515" s="47"/>
      <c r="K515" s="51">
        <f>E515+H515</f>
        <v>3410000</v>
      </c>
      <c r="L515" s="47">
        <f>SUM(F515+I515)</f>
        <v>3410000</v>
      </c>
      <c r="M515" s="51">
        <f t="shared" si="63"/>
        <v>0</v>
      </c>
      <c r="N515" s="47"/>
    </row>
    <row r="516" spans="1:14" ht="13.5" customHeight="1">
      <c r="A516" s="52" t="s">
        <v>86</v>
      </c>
      <c r="B516" s="111" t="s">
        <v>87</v>
      </c>
      <c r="C516" s="112"/>
      <c r="D516" s="113"/>
      <c r="E516" s="47">
        <f>K457</f>
        <v>0</v>
      </c>
      <c r="F516" s="51">
        <f>E516</f>
        <v>0</v>
      </c>
      <c r="G516" s="114"/>
      <c r="H516" s="116"/>
      <c r="I516" s="114"/>
      <c r="J516" s="114"/>
      <c r="K516" s="115">
        <f>G516+E516</f>
        <v>0</v>
      </c>
      <c r="L516" s="114">
        <f>F516+I516</f>
        <v>0</v>
      </c>
      <c r="M516" s="115">
        <f t="shared" si="63"/>
        <v>0</v>
      </c>
      <c r="N516" s="114"/>
    </row>
    <row r="517" spans="1:14" ht="15">
      <c r="A517" s="52"/>
      <c r="B517" s="71" t="s">
        <v>88</v>
      </c>
      <c r="C517" s="72"/>
      <c r="D517" s="73"/>
      <c r="E517" s="117">
        <f>E491+E509+E513</f>
        <v>6611076605</v>
      </c>
      <c r="F517" s="117">
        <f>F491+F509+F513</f>
        <v>6611076605</v>
      </c>
      <c r="G517" s="75"/>
      <c r="H517" s="117">
        <f>H491+H509+H513</f>
        <v>1211126550</v>
      </c>
      <c r="I517" s="117">
        <f>I491+I509+I513</f>
        <v>1211126550</v>
      </c>
      <c r="J517" s="98"/>
      <c r="K517" s="76">
        <f>E517+H517</f>
        <v>7822203155</v>
      </c>
      <c r="L517" s="76">
        <f>K517</f>
        <v>7822203155</v>
      </c>
      <c r="M517" s="77"/>
      <c r="N517" s="78"/>
    </row>
    <row r="518" spans="1:14" ht="15">
      <c r="A518" s="24" t="s">
        <v>89</v>
      </c>
      <c r="B518" s="96" t="s">
        <v>90</v>
      </c>
      <c r="C518" s="45">
        <f>-C519</f>
        <v>0</v>
      </c>
      <c r="D518" s="97"/>
      <c r="E518" s="98">
        <f>E519+E521</f>
        <v>110858090</v>
      </c>
      <c r="F518" s="99">
        <f>E518</f>
        <v>110858090</v>
      </c>
      <c r="G518" s="100">
        <f>F518-E518</f>
        <v>0</v>
      </c>
      <c r="H518" s="98">
        <f>SUM(H519:H522)</f>
        <v>11422500</v>
      </c>
      <c r="I518" s="99">
        <f>H518</f>
        <v>11422500</v>
      </c>
      <c r="J518" s="98"/>
      <c r="K518" s="98">
        <f>SUM(K519:K522)</f>
        <v>122280590</v>
      </c>
      <c r="L518" s="98">
        <f>L519+L521</f>
        <v>122280590</v>
      </c>
      <c r="M518" s="99">
        <f>L518-K518</f>
        <v>0</v>
      </c>
      <c r="N518" s="118" t="s">
        <v>53</v>
      </c>
    </row>
    <row r="519" spans="1:14" ht="15">
      <c r="A519" s="52" t="s">
        <v>91</v>
      </c>
      <c r="B519" s="59" t="s">
        <v>92</v>
      </c>
      <c r="C519" s="54"/>
      <c r="D519" s="55"/>
      <c r="E519" s="51">
        <f>K460</f>
        <v>104746950</v>
      </c>
      <c r="F519" s="58">
        <f>E519</f>
        <v>104746950</v>
      </c>
      <c r="G519" s="47"/>
      <c r="H519" s="119">
        <f>'[2]JUL-SEP'!$H$132</f>
        <v>11422500</v>
      </c>
      <c r="I519" s="120">
        <f>H519</f>
        <v>11422500</v>
      </c>
      <c r="J519" s="47"/>
      <c r="K519" s="51">
        <f>E519+H519</f>
        <v>116169450</v>
      </c>
      <c r="L519" s="47">
        <f>F519+I519</f>
        <v>116169450</v>
      </c>
      <c r="M519" s="51">
        <f>L519-K519</f>
        <v>0</v>
      </c>
      <c r="N519" s="47"/>
    </row>
    <row r="520" spans="1:14" ht="3.75" customHeight="1">
      <c r="A520" s="52"/>
      <c r="B520" s="59"/>
      <c r="C520" s="66"/>
      <c r="D520" s="67"/>
      <c r="E520" s="51">
        <f>K461</f>
        <v>0</v>
      </c>
      <c r="F520" s="58">
        <f>E520</f>
        <v>0</v>
      </c>
      <c r="G520" s="47"/>
      <c r="H520" s="119"/>
      <c r="I520" s="120"/>
      <c r="J520" s="47"/>
      <c r="K520" s="51"/>
      <c r="L520" s="47"/>
      <c r="M520" s="51"/>
      <c r="N520" s="47"/>
    </row>
    <row r="521" spans="1:14" ht="15">
      <c r="A521" s="52" t="s">
        <v>93</v>
      </c>
      <c r="B521" s="59" t="s">
        <v>94</v>
      </c>
      <c r="C521" s="66"/>
      <c r="D521" s="67"/>
      <c r="E521" s="51">
        <f>K462</f>
        <v>6111140</v>
      </c>
      <c r="F521" s="58">
        <f>E521</f>
        <v>6111140</v>
      </c>
      <c r="G521" s="47"/>
      <c r="H521" s="103"/>
      <c r="I521" s="47">
        <f>H521</f>
        <v>0</v>
      </c>
      <c r="J521" s="47"/>
      <c r="K521" s="47">
        <f>E521+H521</f>
        <v>6111140</v>
      </c>
      <c r="L521" s="47">
        <f>F521+I521</f>
        <v>6111140</v>
      </c>
      <c r="M521" s="51">
        <f>L521-K521</f>
        <v>0</v>
      </c>
      <c r="N521" s="47"/>
    </row>
    <row r="522" spans="1:14" ht="3.75" customHeight="1">
      <c r="A522" s="52"/>
      <c r="B522" s="111"/>
      <c r="C522" s="112"/>
      <c r="D522" s="113"/>
      <c r="E522" s="115"/>
      <c r="F522" s="121"/>
      <c r="G522" s="114"/>
      <c r="H522" s="114"/>
      <c r="I522" s="122"/>
      <c r="J522" s="114"/>
      <c r="K522" s="115"/>
      <c r="L522" s="114"/>
      <c r="M522" s="122"/>
      <c r="N522" s="114"/>
    </row>
    <row r="523" spans="1:14" ht="15">
      <c r="A523" s="123"/>
      <c r="B523" s="83" t="s">
        <v>95</v>
      </c>
      <c r="C523" s="84">
        <f>C491+C509+C518</f>
        <v>10000000000</v>
      </c>
      <c r="D523" s="85"/>
      <c r="E523" s="76">
        <f>E517+E518</f>
        <v>6721934695</v>
      </c>
      <c r="F523" s="76">
        <f>F517+F518</f>
        <v>6721934695</v>
      </c>
      <c r="G523" s="124"/>
      <c r="H523" s="76">
        <f>H517+H518</f>
        <v>1222549050</v>
      </c>
      <c r="I523" s="76">
        <f>I517+I518</f>
        <v>1222549050</v>
      </c>
      <c r="J523" s="76"/>
      <c r="K523" s="76">
        <f>K517+K518</f>
        <v>7944483745</v>
      </c>
      <c r="L523" s="76">
        <f>L517+L518</f>
        <v>7944483745</v>
      </c>
      <c r="M523" s="124"/>
      <c r="N523" s="76">
        <f>C523-K523</f>
        <v>2055516255</v>
      </c>
    </row>
    <row r="524" spans="1:14" ht="12.75" customHeight="1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87" t="s">
        <v>112</v>
      </c>
      <c r="L524" s="87"/>
      <c r="M524" s="87"/>
      <c r="N524" s="87"/>
    </row>
    <row r="525" spans="1:14" ht="13.5" customHeight="1">
      <c r="A525" s="87" t="s">
        <v>96</v>
      </c>
      <c r="B525" s="87"/>
      <c r="C525" s="88"/>
      <c r="D525" s="48"/>
      <c r="E525" s="48"/>
      <c r="F525" s="48"/>
      <c r="G525" s="48"/>
      <c r="H525" s="48"/>
      <c r="I525" s="48"/>
      <c r="J525" s="48"/>
      <c r="K525" s="88"/>
      <c r="L525" s="88"/>
      <c r="M525" s="88"/>
      <c r="N525" s="88"/>
    </row>
    <row r="526" spans="1:14" ht="15">
      <c r="A526" s="87" t="s">
        <v>98</v>
      </c>
      <c r="B526" s="87"/>
      <c r="C526" s="88"/>
      <c r="D526" s="48"/>
      <c r="E526" s="48"/>
      <c r="F526" s="48"/>
      <c r="G526" s="48"/>
      <c r="H526" s="48"/>
      <c r="I526" s="48"/>
      <c r="J526" s="48"/>
      <c r="K526" s="87" t="s">
        <v>8</v>
      </c>
      <c r="L526" s="87"/>
      <c r="M526" s="87"/>
      <c r="N526" s="87"/>
    </row>
    <row r="527" spans="1:14" ht="15">
      <c r="A527" s="87" t="s">
        <v>0</v>
      </c>
      <c r="B527" s="87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</row>
    <row r="528" spans="1:14" ht="15">
      <c r="A528" s="87" t="s">
        <v>99</v>
      </c>
      <c r="B528" s="87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</row>
    <row r="529" spans="1:14" ht="15">
      <c r="A529" s="88"/>
      <c r="B529" s="8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</row>
    <row r="530" spans="1:14" ht="9.75" customHeight="1">
      <c r="A530" s="48"/>
      <c r="B530" s="48"/>
      <c r="C530" s="48"/>
      <c r="D530" s="48"/>
      <c r="E530" s="48"/>
      <c r="F530" s="48"/>
      <c r="G530" s="48"/>
      <c r="H530" s="46"/>
      <c r="I530" s="48"/>
      <c r="J530" s="48"/>
      <c r="K530" s="48"/>
      <c r="L530" s="48"/>
      <c r="M530" s="48"/>
      <c r="N530" s="48"/>
    </row>
    <row r="531" spans="1:14" ht="15">
      <c r="A531" s="87" t="s">
        <v>100</v>
      </c>
      <c r="B531" s="87"/>
      <c r="C531" s="88"/>
      <c r="D531" s="48"/>
      <c r="E531" s="48"/>
      <c r="F531" s="48"/>
      <c r="G531" s="48"/>
      <c r="H531" s="46"/>
      <c r="I531" s="48"/>
      <c r="J531" s="48"/>
      <c r="K531" s="87" t="s">
        <v>9</v>
      </c>
      <c r="L531" s="87"/>
      <c r="M531" s="87"/>
      <c r="N531" s="87"/>
    </row>
    <row r="532" spans="1:14" ht="15">
      <c r="A532" s="87" t="s">
        <v>101</v>
      </c>
      <c r="B532" s="87"/>
      <c r="C532" s="88"/>
      <c r="D532" s="48"/>
      <c r="E532" s="48"/>
      <c r="F532" s="48"/>
      <c r="G532" s="48"/>
      <c r="H532" s="48"/>
      <c r="I532" s="48"/>
      <c r="J532" s="48"/>
      <c r="K532" s="87" t="s">
        <v>102</v>
      </c>
      <c r="L532" s="87"/>
      <c r="M532" s="87"/>
      <c r="N532" s="87"/>
    </row>
    <row r="533" spans="1:14">
      <c r="A533" s="89" t="s">
        <v>103</v>
      </c>
      <c r="B533" s="89"/>
    </row>
    <row r="534" spans="1:14" ht="3" customHeight="1"/>
    <row r="535" spans="1:14" ht="14.25">
      <c r="A535" s="1" t="s">
        <v>0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4.25">
      <c r="A536" s="1" t="s">
        <v>1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4.25">
      <c r="A537" s="1" t="s">
        <v>2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4.25">
      <c r="A539" s="3" t="s">
        <v>3</v>
      </c>
      <c r="B539" s="3"/>
      <c r="C539" s="4"/>
      <c r="D539" s="4" t="s">
        <v>4</v>
      </c>
      <c r="E539" s="5" t="s">
        <v>5</v>
      </c>
      <c r="F539" s="6"/>
      <c r="G539" s="6"/>
      <c r="H539" s="6"/>
      <c r="I539" s="6"/>
      <c r="J539" s="6"/>
      <c r="K539" s="6"/>
      <c r="L539" s="6"/>
      <c r="M539" s="6"/>
      <c r="N539" s="6"/>
    </row>
    <row r="540" spans="1:14" ht="14.25">
      <c r="A540" s="3" t="s">
        <v>6</v>
      </c>
      <c r="B540" s="3"/>
      <c r="C540" s="4"/>
      <c r="D540" s="4" t="s">
        <v>4</v>
      </c>
      <c r="E540" s="3" t="s">
        <v>7</v>
      </c>
      <c r="F540" s="6"/>
      <c r="G540" s="6"/>
      <c r="H540" s="6"/>
      <c r="I540" s="6"/>
      <c r="J540" s="6"/>
      <c r="K540" s="6"/>
      <c r="L540" s="6"/>
      <c r="M540" s="6"/>
      <c r="N540" s="6"/>
    </row>
    <row r="541" spans="1:14" ht="14.25">
      <c r="A541" s="3" t="s">
        <v>8</v>
      </c>
      <c r="B541" s="3"/>
      <c r="C541" s="4"/>
      <c r="D541" s="4" t="s">
        <v>4</v>
      </c>
      <c r="E541" s="3" t="s">
        <v>9</v>
      </c>
      <c r="F541" s="6"/>
      <c r="G541" s="6"/>
      <c r="H541" s="6"/>
      <c r="I541" s="6"/>
      <c r="J541" s="6"/>
      <c r="K541" s="6"/>
      <c r="L541" s="6"/>
      <c r="M541" s="6"/>
      <c r="N541" s="6"/>
    </row>
    <row r="542" spans="1:14" ht="3" customHeight="1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4" ht="14.25">
      <c r="A543" s="7"/>
      <c r="B543" s="7"/>
      <c r="C543" s="8"/>
      <c r="D543" s="9"/>
      <c r="E543" s="10" t="s">
        <v>10</v>
      </c>
      <c r="F543" s="10"/>
      <c r="G543" s="10"/>
      <c r="H543" s="11" t="s">
        <v>11</v>
      </c>
      <c r="I543" s="10"/>
      <c r="J543" s="12"/>
      <c r="K543" s="13" t="s">
        <v>12</v>
      </c>
      <c r="L543" s="14"/>
      <c r="M543" s="14"/>
      <c r="N543" s="15"/>
    </row>
    <row r="544" spans="1:14" ht="14.25">
      <c r="A544" s="16"/>
      <c r="B544" s="17"/>
      <c r="C544" s="18" t="s">
        <v>13</v>
      </c>
      <c r="D544" s="19"/>
      <c r="E544" s="3"/>
      <c r="F544" s="20"/>
      <c r="G544" s="3"/>
      <c r="H544" s="20"/>
      <c r="I544" s="3"/>
      <c r="J544" s="20"/>
      <c r="K544" s="90"/>
      <c r="L544" s="22"/>
      <c r="M544" s="90"/>
      <c r="N544" s="22"/>
    </row>
    <row r="545" spans="1:14" ht="14.25">
      <c r="A545" s="24" t="s">
        <v>14</v>
      </c>
      <c r="B545" s="25" t="s">
        <v>15</v>
      </c>
      <c r="C545" s="18" t="s">
        <v>16</v>
      </c>
      <c r="D545" s="19"/>
      <c r="E545" s="2" t="s">
        <v>17</v>
      </c>
      <c r="F545" s="24" t="s">
        <v>18</v>
      </c>
      <c r="G545" s="24" t="s">
        <v>19</v>
      </c>
      <c r="H545" s="91" t="s">
        <v>17</v>
      </c>
      <c r="I545" s="2" t="s">
        <v>18</v>
      </c>
      <c r="J545" s="24" t="s">
        <v>19</v>
      </c>
      <c r="K545" s="92" t="s">
        <v>20</v>
      </c>
      <c r="L545" s="27" t="s">
        <v>20</v>
      </c>
      <c r="M545" s="92" t="s">
        <v>21</v>
      </c>
      <c r="N545" s="27" t="s">
        <v>22</v>
      </c>
    </row>
    <row r="546" spans="1:14" ht="14.25">
      <c r="A546" s="16"/>
      <c r="B546" s="3"/>
      <c r="C546" s="29"/>
      <c r="D546" s="30"/>
      <c r="E546" s="2"/>
      <c r="F546" s="24"/>
      <c r="G546" s="24"/>
      <c r="H546" s="91"/>
      <c r="I546" s="2"/>
      <c r="J546" s="24"/>
      <c r="K546" s="92" t="s">
        <v>23</v>
      </c>
      <c r="L546" s="27" t="s">
        <v>24</v>
      </c>
      <c r="M546" s="92" t="s">
        <v>25</v>
      </c>
      <c r="N546" s="27" t="s">
        <v>26</v>
      </c>
    </row>
    <row r="547" spans="1:14" ht="14.25">
      <c r="A547" s="16"/>
      <c r="B547" s="3"/>
      <c r="C547" s="31"/>
      <c r="D547" s="30"/>
      <c r="E547" s="2"/>
      <c r="F547" s="24"/>
      <c r="G547" s="24"/>
      <c r="H547" s="91"/>
      <c r="I547" s="2"/>
      <c r="J547" s="24"/>
      <c r="K547" s="92"/>
      <c r="L547" s="27" t="s">
        <v>27</v>
      </c>
      <c r="M547" s="92" t="s">
        <v>27</v>
      </c>
      <c r="N547" s="27" t="s">
        <v>28</v>
      </c>
    </row>
    <row r="548" spans="1:14" ht="14.25">
      <c r="A548" s="32"/>
      <c r="B548" s="33"/>
      <c r="C548" s="34"/>
      <c r="D548" s="35"/>
      <c r="E548" s="36"/>
      <c r="F548" s="37"/>
      <c r="G548" s="37"/>
      <c r="H548" s="93"/>
      <c r="I548" s="36"/>
      <c r="J548" s="37"/>
      <c r="K548" s="40"/>
      <c r="L548" s="39"/>
      <c r="M548" s="40"/>
      <c r="N548" s="39" t="s">
        <v>16</v>
      </c>
    </row>
    <row r="549" spans="1:14" ht="14.25">
      <c r="A549" s="41">
        <v>1</v>
      </c>
      <c r="B549" s="42">
        <v>2</v>
      </c>
      <c r="C549" s="43">
        <v>3</v>
      </c>
      <c r="D549" s="44"/>
      <c r="E549" s="42">
        <v>4</v>
      </c>
      <c r="F549" s="41">
        <v>5</v>
      </c>
      <c r="G549" s="41" t="s">
        <v>29</v>
      </c>
      <c r="H549" s="44">
        <v>7</v>
      </c>
      <c r="I549" s="42">
        <v>8</v>
      </c>
      <c r="J549" s="41" t="s">
        <v>30</v>
      </c>
      <c r="K549" s="42" t="s">
        <v>31</v>
      </c>
      <c r="L549" s="41" t="s">
        <v>32</v>
      </c>
      <c r="M549" s="42" t="s">
        <v>33</v>
      </c>
      <c r="N549" s="41" t="s">
        <v>34</v>
      </c>
    </row>
    <row r="550" spans="1:14" ht="15">
      <c r="A550" s="16" t="s">
        <v>35</v>
      </c>
      <c r="B550" s="3" t="s">
        <v>36</v>
      </c>
      <c r="C550" s="45">
        <f>SUM(C551:D567)</f>
        <v>7037000000</v>
      </c>
      <c r="D550" s="9"/>
      <c r="E550" s="49">
        <f>SUM(E551:E567)</f>
        <v>4606795200</v>
      </c>
      <c r="F550" s="49">
        <f>SUM(F551:F567)</f>
        <v>4606795200</v>
      </c>
      <c r="G550" s="47">
        <f>F550-E550</f>
        <v>0</v>
      </c>
      <c r="H550" s="49">
        <f>SUM(H551:H567)</f>
        <v>601509300</v>
      </c>
      <c r="I550" s="49">
        <f>H550</f>
        <v>601509300</v>
      </c>
      <c r="J550" s="49">
        <f>H550-I550</f>
        <v>0</v>
      </c>
      <c r="K550" s="65">
        <f>SUM(K551:K567)</f>
        <v>5208304500</v>
      </c>
      <c r="L550" s="49">
        <f>F550+I550</f>
        <v>5208304500</v>
      </c>
      <c r="M550" s="46">
        <f>L550-K550</f>
        <v>0</v>
      </c>
      <c r="N550" s="49">
        <f t="shared" ref="N550:N561" si="69">SUM(C550-K550)</f>
        <v>1828695500</v>
      </c>
    </row>
    <row r="551" spans="1:14" ht="15">
      <c r="A551" s="52" t="s">
        <v>37</v>
      </c>
      <c r="B551" s="53" t="s">
        <v>38</v>
      </c>
      <c r="C551" s="54">
        <v>25000000</v>
      </c>
      <c r="D551" s="55"/>
      <c r="E551" s="46">
        <f>K492</f>
        <v>3671500</v>
      </c>
      <c r="F551" s="58">
        <f>E551</f>
        <v>3671500</v>
      </c>
      <c r="G551" s="47"/>
      <c r="H551" s="94"/>
      <c r="I551" s="47">
        <f>H551</f>
        <v>0</v>
      </c>
      <c r="J551" s="47"/>
      <c r="K551" s="46">
        <f>E551+H551</f>
        <v>3671500</v>
      </c>
      <c r="L551" s="47">
        <f t="shared" ref="L551:L566" si="70">F551+I551</f>
        <v>3671500</v>
      </c>
      <c r="M551" s="46">
        <f t="shared" ref="M551:M575" si="71">L551-K551</f>
        <v>0</v>
      </c>
      <c r="N551" s="47">
        <f t="shared" si="69"/>
        <v>21328500</v>
      </c>
    </row>
    <row r="552" spans="1:14" ht="15">
      <c r="A552" s="52" t="s">
        <v>39</v>
      </c>
      <c r="B552" s="59" t="s">
        <v>40</v>
      </c>
      <c r="C552" s="54">
        <v>1550000000</v>
      </c>
      <c r="D552" s="55"/>
      <c r="E552" s="46">
        <f t="shared" ref="E552:E564" si="72">K493</f>
        <v>1530139800</v>
      </c>
      <c r="F552" s="58">
        <f t="shared" ref="F552:F563" si="73">E552</f>
        <v>1530139800</v>
      </c>
      <c r="G552" s="47"/>
      <c r="H552" s="94">
        <f>'[3]Okt-DES'!$H$10</f>
        <v>92620800</v>
      </c>
      <c r="I552" s="47">
        <f t="shared" ref="I552:I567" si="74">H552</f>
        <v>92620800</v>
      </c>
      <c r="J552" s="47"/>
      <c r="K552" s="46">
        <f t="shared" ref="K552:K567" si="75">E552+H552</f>
        <v>1622760600</v>
      </c>
      <c r="L552" s="47">
        <f t="shared" si="70"/>
        <v>1622760600</v>
      </c>
      <c r="M552" s="46">
        <f t="shared" si="71"/>
        <v>0</v>
      </c>
      <c r="N552" s="47">
        <f t="shared" si="69"/>
        <v>-72760600</v>
      </c>
    </row>
    <row r="553" spans="1:14" ht="15">
      <c r="A553" s="52" t="s">
        <v>41</v>
      </c>
      <c r="B553" s="59" t="s">
        <v>42</v>
      </c>
      <c r="C553" s="54">
        <v>750000000</v>
      </c>
      <c r="D553" s="55"/>
      <c r="E553" s="46">
        <f t="shared" si="72"/>
        <v>177654900</v>
      </c>
      <c r="F553" s="58">
        <f t="shared" si="73"/>
        <v>177654900</v>
      </c>
      <c r="G553" s="47"/>
      <c r="H553" s="94"/>
      <c r="I553" s="47">
        <f t="shared" si="74"/>
        <v>0</v>
      </c>
      <c r="J553" s="47"/>
      <c r="K553" s="46">
        <f t="shared" si="75"/>
        <v>177654900</v>
      </c>
      <c r="L553" s="47">
        <f t="shared" si="70"/>
        <v>177654900</v>
      </c>
      <c r="M553" s="46">
        <f t="shared" si="71"/>
        <v>0</v>
      </c>
      <c r="N553" s="47">
        <f t="shared" si="69"/>
        <v>572345100</v>
      </c>
    </row>
    <row r="554" spans="1:14" ht="15">
      <c r="A554" s="52" t="s">
        <v>43</v>
      </c>
      <c r="B554" s="59" t="s">
        <v>44</v>
      </c>
      <c r="C554" s="54">
        <v>250000000</v>
      </c>
      <c r="D554" s="55"/>
      <c r="E554" s="46">
        <f t="shared" si="72"/>
        <v>147706700</v>
      </c>
      <c r="F554" s="58">
        <f t="shared" si="73"/>
        <v>147706700</v>
      </c>
      <c r="G554" s="47"/>
      <c r="H554" s="94">
        <f>'[3]Okt-DES'!$H$12</f>
        <v>27937100</v>
      </c>
      <c r="I554" s="47">
        <f t="shared" si="74"/>
        <v>27937100</v>
      </c>
      <c r="J554" s="47"/>
      <c r="K554" s="46">
        <f t="shared" si="75"/>
        <v>175643800</v>
      </c>
      <c r="L554" s="47">
        <f t="shared" si="70"/>
        <v>175643800</v>
      </c>
      <c r="M554" s="46">
        <f t="shared" si="71"/>
        <v>0</v>
      </c>
      <c r="N554" s="47">
        <f t="shared" si="69"/>
        <v>74356200</v>
      </c>
    </row>
    <row r="555" spans="1:14" ht="15">
      <c r="A555" s="52" t="s">
        <v>45</v>
      </c>
      <c r="B555" s="59" t="s">
        <v>46</v>
      </c>
      <c r="C555" s="54">
        <v>5000000</v>
      </c>
      <c r="D555" s="55"/>
      <c r="E555" s="46">
        <f t="shared" si="72"/>
        <v>0</v>
      </c>
      <c r="F555" s="58">
        <f t="shared" si="73"/>
        <v>0</v>
      </c>
      <c r="G555" s="47"/>
      <c r="H555" s="94"/>
      <c r="I555" s="47">
        <f t="shared" si="74"/>
        <v>0</v>
      </c>
      <c r="J555" s="47"/>
      <c r="K555" s="46">
        <f t="shared" si="75"/>
        <v>0</v>
      </c>
      <c r="L555" s="47">
        <f t="shared" si="70"/>
        <v>0</v>
      </c>
      <c r="M555" s="46">
        <f t="shared" si="71"/>
        <v>0</v>
      </c>
      <c r="N555" s="47">
        <f t="shared" si="69"/>
        <v>5000000</v>
      </c>
    </row>
    <row r="556" spans="1:14" ht="15">
      <c r="A556" s="52" t="s">
        <v>47</v>
      </c>
      <c r="B556" s="59" t="s">
        <v>48</v>
      </c>
      <c r="C556" s="54">
        <v>50000000</v>
      </c>
      <c r="D556" s="55"/>
      <c r="E556" s="46">
        <f t="shared" si="72"/>
        <v>15002400</v>
      </c>
      <c r="F556" s="58">
        <f t="shared" si="73"/>
        <v>15002400</v>
      </c>
      <c r="G556" s="47"/>
      <c r="H556" s="94">
        <f>'[3]Okt-DES'!$H$14</f>
        <v>68943100</v>
      </c>
      <c r="I556" s="47">
        <f t="shared" si="74"/>
        <v>68943100</v>
      </c>
      <c r="J556" s="47"/>
      <c r="K556" s="46">
        <f t="shared" si="75"/>
        <v>83945500</v>
      </c>
      <c r="L556" s="47">
        <f t="shared" si="70"/>
        <v>83945500</v>
      </c>
      <c r="M556" s="46">
        <f t="shared" si="71"/>
        <v>0</v>
      </c>
      <c r="N556" s="47">
        <f t="shared" si="69"/>
        <v>-33945500</v>
      </c>
    </row>
    <row r="557" spans="1:14" ht="15">
      <c r="A557" s="52" t="s">
        <v>49</v>
      </c>
      <c r="B557" s="59" t="s">
        <v>50</v>
      </c>
      <c r="C557" s="54">
        <v>1137000000</v>
      </c>
      <c r="D557" s="55"/>
      <c r="E557" s="46">
        <f t="shared" si="72"/>
        <v>1037185100</v>
      </c>
      <c r="F557" s="58">
        <f t="shared" si="73"/>
        <v>1037185100</v>
      </c>
      <c r="G557" s="47"/>
      <c r="H557" s="94">
        <f>'[3]Okt-DES'!$H$15</f>
        <v>232491100</v>
      </c>
      <c r="I557" s="47">
        <f t="shared" si="74"/>
        <v>232491100</v>
      </c>
      <c r="J557" s="47"/>
      <c r="K557" s="46">
        <f t="shared" si="75"/>
        <v>1269676200</v>
      </c>
      <c r="L557" s="47">
        <f t="shared" si="70"/>
        <v>1269676200</v>
      </c>
      <c r="M557" s="46">
        <f t="shared" si="71"/>
        <v>0</v>
      </c>
      <c r="N557" s="47">
        <f t="shared" si="69"/>
        <v>-132676200</v>
      </c>
    </row>
    <row r="558" spans="1:14" ht="15">
      <c r="A558" s="52" t="s">
        <v>51</v>
      </c>
      <c r="B558" s="59" t="s">
        <v>52</v>
      </c>
      <c r="C558" s="54">
        <v>1100000000</v>
      </c>
      <c r="D558" s="55"/>
      <c r="E558" s="46">
        <f t="shared" si="72"/>
        <v>858723900</v>
      </c>
      <c r="F558" s="58">
        <f t="shared" si="73"/>
        <v>858723900</v>
      </c>
      <c r="G558" s="47"/>
      <c r="H558" s="95">
        <f>'[3]Okt-DES'!$H$16</f>
        <v>23285800</v>
      </c>
      <c r="I558" s="47">
        <f t="shared" si="74"/>
        <v>23285800</v>
      </c>
      <c r="J558" s="61"/>
      <c r="K558" s="46">
        <f t="shared" si="75"/>
        <v>882009700</v>
      </c>
      <c r="L558" s="47">
        <f t="shared" si="70"/>
        <v>882009700</v>
      </c>
      <c r="M558" s="46">
        <f t="shared" si="71"/>
        <v>0</v>
      </c>
      <c r="N558" s="47">
        <f t="shared" si="69"/>
        <v>217990300</v>
      </c>
    </row>
    <row r="559" spans="1:14" ht="15">
      <c r="A559" s="52" t="s">
        <v>54</v>
      </c>
      <c r="B559" s="53" t="s">
        <v>55</v>
      </c>
      <c r="C559" s="54">
        <v>25000000</v>
      </c>
      <c r="D559" s="55"/>
      <c r="E559" s="46">
        <f t="shared" si="72"/>
        <v>37692700</v>
      </c>
      <c r="F559" s="58">
        <f t="shared" si="73"/>
        <v>37692700</v>
      </c>
      <c r="G559" s="47"/>
      <c r="H559" s="95">
        <f>'[3]Okt-DES'!$H$17</f>
        <v>6631700</v>
      </c>
      <c r="I559" s="47">
        <f t="shared" si="74"/>
        <v>6631700</v>
      </c>
      <c r="J559" s="47"/>
      <c r="K559" s="46">
        <f t="shared" si="75"/>
        <v>44324400</v>
      </c>
      <c r="L559" s="47">
        <f t="shared" si="70"/>
        <v>44324400</v>
      </c>
      <c r="M559" s="46">
        <f t="shared" si="71"/>
        <v>0</v>
      </c>
      <c r="N559" s="47">
        <f t="shared" si="69"/>
        <v>-19324400</v>
      </c>
    </row>
    <row r="560" spans="1:14" ht="15">
      <c r="A560" s="52" t="s">
        <v>56</v>
      </c>
      <c r="B560" s="59" t="s">
        <v>57</v>
      </c>
      <c r="C560" s="54">
        <v>25000000</v>
      </c>
      <c r="D560" s="55"/>
      <c r="E560" s="46">
        <f t="shared" si="72"/>
        <v>218356700</v>
      </c>
      <c r="F560" s="58">
        <f t="shared" si="73"/>
        <v>218356700</v>
      </c>
      <c r="G560" s="47"/>
      <c r="H560" s="95">
        <f>'[1]Sep-Okt''17'!$O$74</f>
        <v>11055200</v>
      </c>
      <c r="I560" s="47">
        <f t="shared" si="74"/>
        <v>11055200</v>
      </c>
      <c r="J560" s="47"/>
      <c r="K560" s="46">
        <f t="shared" si="75"/>
        <v>229411900</v>
      </c>
      <c r="L560" s="47">
        <f t="shared" si="70"/>
        <v>229411900</v>
      </c>
      <c r="M560" s="46">
        <f t="shared" si="71"/>
        <v>0</v>
      </c>
      <c r="N560" s="47">
        <f t="shared" si="69"/>
        <v>-204411900</v>
      </c>
    </row>
    <row r="561" spans="1:14" ht="15">
      <c r="A561" s="52" t="s">
        <v>58</v>
      </c>
      <c r="B561" s="59" t="s">
        <v>59</v>
      </c>
      <c r="C561" s="54">
        <v>600000000</v>
      </c>
      <c r="D561" s="55"/>
      <c r="E561" s="46">
        <f t="shared" si="72"/>
        <v>534996100</v>
      </c>
      <c r="F561" s="58">
        <f t="shared" si="73"/>
        <v>534996100</v>
      </c>
      <c r="G561" s="47"/>
      <c r="H561" s="95">
        <f>'[3]Okt-DES'!$H$19</f>
        <v>136965000</v>
      </c>
      <c r="I561" s="47">
        <f t="shared" si="74"/>
        <v>136965000</v>
      </c>
      <c r="J561" s="47"/>
      <c r="K561" s="46">
        <f t="shared" si="75"/>
        <v>671961100</v>
      </c>
      <c r="L561" s="47">
        <f t="shared" si="70"/>
        <v>671961100</v>
      </c>
      <c r="M561" s="46">
        <f t="shared" si="71"/>
        <v>0</v>
      </c>
      <c r="N561" s="47">
        <f t="shared" si="69"/>
        <v>-71961100</v>
      </c>
    </row>
    <row r="562" spans="1:14" ht="13.5" customHeight="1">
      <c r="A562" s="52" t="s">
        <v>60</v>
      </c>
      <c r="B562" s="59" t="s">
        <v>61</v>
      </c>
      <c r="C562" s="54">
        <v>0</v>
      </c>
      <c r="D562" s="55"/>
      <c r="E562" s="46">
        <f t="shared" si="72"/>
        <v>0</v>
      </c>
      <c r="F562" s="58">
        <f t="shared" si="73"/>
        <v>0</v>
      </c>
      <c r="G562" s="47"/>
      <c r="H562" s="95"/>
      <c r="I562" s="47">
        <f t="shared" si="74"/>
        <v>0</v>
      </c>
      <c r="J562" s="47"/>
      <c r="K562" s="46">
        <f t="shared" si="75"/>
        <v>0</v>
      </c>
      <c r="L562" s="47">
        <f t="shared" si="70"/>
        <v>0</v>
      </c>
      <c r="M562" s="46">
        <f t="shared" si="71"/>
        <v>0</v>
      </c>
      <c r="N562" s="47">
        <f>C562-K562</f>
        <v>0</v>
      </c>
    </row>
    <row r="563" spans="1:14" ht="13.5" customHeight="1">
      <c r="A563" s="52" t="s">
        <v>62</v>
      </c>
      <c r="B563" s="59" t="s">
        <v>63</v>
      </c>
      <c r="C563" s="54">
        <v>1000000</v>
      </c>
      <c r="D563" s="55"/>
      <c r="E563" s="46">
        <f t="shared" si="72"/>
        <v>0</v>
      </c>
      <c r="F563" s="58">
        <f t="shared" si="73"/>
        <v>0</v>
      </c>
      <c r="G563" s="47"/>
      <c r="H563" s="95"/>
      <c r="I563" s="47">
        <f t="shared" si="74"/>
        <v>0</v>
      </c>
      <c r="J563" s="47"/>
      <c r="K563" s="46">
        <f t="shared" si="75"/>
        <v>0</v>
      </c>
      <c r="L563" s="47">
        <f t="shared" si="70"/>
        <v>0</v>
      </c>
      <c r="M563" s="46">
        <f t="shared" si="71"/>
        <v>0</v>
      </c>
      <c r="N563" s="47">
        <f t="shared" ref="N563:N571" si="76">SUM(C563-K563)</f>
        <v>1000000</v>
      </c>
    </row>
    <row r="564" spans="1:14" ht="15">
      <c r="A564" s="52" t="s">
        <v>64</v>
      </c>
      <c r="B564" s="59" t="s">
        <v>65</v>
      </c>
      <c r="C564" s="54">
        <v>15000000</v>
      </c>
      <c r="D564" s="55"/>
      <c r="E564" s="46">
        <f t="shared" si="72"/>
        <v>28463000</v>
      </c>
      <c r="F564" s="58">
        <f>E564</f>
        <v>28463000</v>
      </c>
      <c r="G564" s="47"/>
      <c r="H564" s="95">
        <f>'[3]Okt-DES'!$H$22</f>
        <v>1579500</v>
      </c>
      <c r="I564" s="47">
        <f t="shared" si="74"/>
        <v>1579500</v>
      </c>
      <c r="J564" s="47"/>
      <c r="K564" s="46">
        <f t="shared" si="75"/>
        <v>30042500</v>
      </c>
      <c r="L564" s="47">
        <f t="shared" si="70"/>
        <v>30042500</v>
      </c>
      <c r="M564" s="46">
        <f t="shared" si="71"/>
        <v>0</v>
      </c>
      <c r="N564" s="47">
        <f t="shared" si="76"/>
        <v>-15042500</v>
      </c>
    </row>
    <row r="565" spans="1:14" ht="15">
      <c r="A565" s="52" t="s">
        <v>66</v>
      </c>
      <c r="B565" s="59" t="s">
        <v>67</v>
      </c>
      <c r="C565" s="54">
        <v>200000</v>
      </c>
      <c r="D565" s="55"/>
      <c r="E565" s="46">
        <f>K506</f>
        <v>17202400</v>
      </c>
      <c r="F565" s="58">
        <f>E565</f>
        <v>17202400</v>
      </c>
      <c r="G565" s="47"/>
      <c r="H565" s="47"/>
      <c r="I565" s="47">
        <f t="shared" si="74"/>
        <v>0</v>
      </c>
      <c r="J565" s="47"/>
      <c r="K565" s="46">
        <f t="shared" si="75"/>
        <v>17202400</v>
      </c>
      <c r="L565" s="47">
        <f t="shared" si="70"/>
        <v>17202400</v>
      </c>
      <c r="M565" s="46">
        <f t="shared" si="71"/>
        <v>0</v>
      </c>
      <c r="N565" s="47">
        <f t="shared" si="76"/>
        <v>-17002400</v>
      </c>
    </row>
    <row r="566" spans="1:14" ht="13.5" customHeight="1">
      <c r="A566" s="52" t="s">
        <v>68</v>
      </c>
      <c r="B566" s="59" t="s">
        <v>69</v>
      </c>
      <c r="C566" s="54">
        <v>3800000</v>
      </c>
      <c r="D566" s="55"/>
      <c r="E566" s="46">
        <f>K507</f>
        <v>0</v>
      </c>
      <c r="F566" s="58">
        <f>E566</f>
        <v>0</v>
      </c>
      <c r="G566" s="47"/>
      <c r="H566" s="95"/>
      <c r="I566" s="47">
        <f t="shared" si="74"/>
        <v>0</v>
      </c>
      <c r="J566" s="47"/>
      <c r="K566" s="46">
        <f t="shared" si="75"/>
        <v>0</v>
      </c>
      <c r="L566" s="47">
        <f t="shared" si="70"/>
        <v>0</v>
      </c>
      <c r="M566" s="46">
        <f t="shared" si="71"/>
        <v>0</v>
      </c>
      <c r="N566" s="47">
        <f t="shared" si="76"/>
        <v>3800000</v>
      </c>
    </row>
    <row r="567" spans="1:14" ht="13.5" customHeight="1">
      <c r="A567" s="52" t="s">
        <v>70</v>
      </c>
      <c r="B567" s="59" t="s">
        <v>71</v>
      </c>
      <c r="C567" s="54">
        <v>1500000000</v>
      </c>
      <c r="D567" s="55"/>
      <c r="E567" s="46">
        <f>K507</f>
        <v>0</v>
      </c>
      <c r="F567" s="58">
        <f>E567</f>
        <v>0</v>
      </c>
      <c r="G567" s="47"/>
      <c r="H567" s="94"/>
      <c r="I567" s="47">
        <f t="shared" si="74"/>
        <v>0</v>
      </c>
      <c r="J567" s="47"/>
      <c r="K567" s="46">
        <f t="shared" si="75"/>
        <v>0</v>
      </c>
      <c r="L567" s="47">
        <f>K567-J567</f>
        <v>0</v>
      </c>
      <c r="M567" s="47">
        <f t="shared" si="71"/>
        <v>0</v>
      </c>
      <c r="N567" s="47">
        <f t="shared" si="76"/>
        <v>1500000000</v>
      </c>
    </row>
    <row r="568" spans="1:14" ht="15">
      <c r="A568" s="24" t="s">
        <v>72</v>
      </c>
      <c r="B568" s="96" t="s">
        <v>73</v>
      </c>
      <c r="C568" s="45">
        <f>SUM(C569:D571)</f>
        <v>2963000000</v>
      </c>
      <c r="D568" s="97"/>
      <c r="E568" s="98">
        <f>SUM(E569:E571)</f>
        <v>3198452955</v>
      </c>
      <c r="F568" s="99">
        <f>SUM(F569:F571)</f>
        <v>3198452955</v>
      </c>
      <c r="G568" s="100">
        <f>F568-E568</f>
        <v>0</v>
      </c>
      <c r="H568" s="98">
        <f>SUM(H569:H571)</f>
        <v>328897335</v>
      </c>
      <c r="I568" s="98">
        <f>H568</f>
        <v>328897335</v>
      </c>
      <c r="J568" s="98">
        <f>H568-I568</f>
        <v>0</v>
      </c>
      <c r="K568" s="101">
        <f>SUM(K569:K571)</f>
        <v>3527350290</v>
      </c>
      <c r="L568" s="98">
        <f>F568+I568</f>
        <v>3527350290</v>
      </c>
      <c r="M568" s="102">
        <f t="shared" si="71"/>
        <v>0</v>
      </c>
      <c r="N568" s="98">
        <f t="shared" si="76"/>
        <v>-564350290</v>
      </c>
    </row>
    <row r="569" spans="1:14" ht="15">
      <c r="A569" s="52" t="s">
        <v>74</v>
      </c>
      <c r="B569" s="59" t="s">
        <v>104</v>
      </c>
      <c r="C569" s="54">
        <v>1103340000</v>
      </c>
      <c r="D569" s="55"/>
      <c r="E569" s="47">
        <f>K510</f>
        <v>1111548000</v>
      </c>
      <c r="F569" s="51">
        <f>E569</f>
        <v>1111548000</v>
      </c>
      <c r="G569" s="47"/>
      <c r="H569" s="103">
        <f>'[3]Okt-DES'!$H$27</f>
        <v>69987000</v>
      </c>
      <c r="I569" s="47">
        <f>H569</f>
        <v>69987000</v>
      </c>
      <c r="J569" s="47"/>
      <c r="K569" s="51">
        <f>E569+H569</f>
        <v>1181535000</v>
      </c>
      <c r="L569" s="47">
        <f>F569+I569</f>
        <v>1181535000</v>
      </c>
      <c r="M569" s="51">
        <f t="shared" si="71"/>
        <v>0</v>
      </c>
      <c r="N569" s="47">
        <f t="shared" si="76"/>
        <v>-78195000</v>
      </c>
    </row>
    <row r="570" spans="1:14" ht="15">
      <c r="A570" s="52" t="s">
        <v>76</v>
      </c>
      <c r="B570" s="59" t="s">
        <v>77</v>
      </c>
      <c r="C570" s="54">
        <v>30000000</v>
      </c>
      <c r="D570" s="55"/>
      <c r="E570" s="47">
        <f>K511</f>
        <v>391564500</v>
      </c>
      <c r="F570" s="51">
        <f>E570</f>
        <v>391564500</v>
      </c>
      <c r="G570" s="47"/>
      <c r="H570" s="103">
        <f>'[3]Okt-DES'!$H$28</f>
        <v>115807500</v>
      </c>
      <c r="I570" s="47">
        <f>H570</f>
        <v>115807500</v>
      </c>
      <c r="J570" s="47"/>
      <c r="K570" s="51">
        <f>E570+H570</f>
        <v>507372000</v>
      </c>
      <c r="L570" s="47">
        <f>F570+I570</f>
        <v>507372000</v>
      </c>
      <c r="M570" s="51">
        <f t="shared" si="71"/>
        <v>0</v>
      </c>
      <c r="N570" s="47">
        <f t="shared" si="76"/>
        <v>-477372000</v>
      </c>
    </row>
    <row r="571" spans="1:14" ht="15">
      <c r="A571" s="52" t="s">
        <v>78</v>
      </c>
      <c r="B571" s="59" t="s">
        <v>79</v>
      </c>
      <c r="C571" s="54">
        <v>1829660000</v>
      </c>
      <c r="D571" s="55"/>
      <c r="E571" s="47">
        <f>K512</f>
        <v>1695340455</v>
      </c>
      <c r="F571" s="51">
        <f>E571</f>
        <v>1695340455</v>
      </c>
      <c r="G571" s="47"/>
      <c r="H571" s="103">
        <f>'[3]Okt-DES'!$H$29</f>
        <v>143102835</v>
      </c>
      <c r="I571" s="47">
        <f>H571</f>
        <v>143102835</v>
      </c>
      <c r="J571" s="47"/>
      <c r="K571" s="51">
        <f>E571+H571</f>
        <v>1838443290</v>
      </c>
      <c r="L571" s="47">
        <f>F571+I571</f>
        <v>1838443290</v>
      </c>
      <c r="M571" s="51">
        <f t="shared" si="71"/>
        <v>0</v>
      </c>
      <c r="N571" s="47">
        <f t="shared" si="76"/>
        <v>-8783290</v>
      </c>
    </row>
    <row r="572" spans="1:14" ht="15">
      <c r="A572" s="24" t="s">
        <v>80</v>
      </c>
      <c r="B572" s="96" t="s">
        <v>81</v>
      </c>
      <c r="C572" s="126" t="s">
        <v>53</v>
      </c>
      <c r="D572" s="127"/>
      <c r="E572" s="98">
        <f>SUM(E573:E575)</f>
        <v>16955000</v>
      </c>
      <c r="F572" s="99">
        <f>SUM(F573:F575)</f>
        <v>16955000</v>
      </c>
      <c r="G572" s="100">
        <f>F572-E572</f>
        <v>0</v>
      </c>
      <c r="H572" s="98">
        <f>SUM(H573:H575)</f>
        <v>0</v>
      </c>
      <c r="I572" s="98">
        <f>SUM(I573:I575)</f>
        <v>0</v>
      </c>
      <c r="J572" s="100"/>
      <c r="K572" s="99">
        <f>SUM(K573:K574)</f>
        <v>16955000</v>
      </c>
      <c r="L572" s="98">
        <f>SUM(L573:L574)</f>
        <v>16955000</v>
      </c>
      <c r="M572" s="102">
        <f t="shared" si="71"/>
        <v>0</v>
      </c>
      <c r="N572" s="118" t="s">
        <v>53</v>
      </c>
    </row>
    <row r="573" spans="1:14" ht="15">
      <c r="A573" s="52" t="s">
        <v>82</v>
      </c>
      <c r="B573" s="59" t="s">
        <v>83</v>
      </c>
      <c r="C573" s="54"/>
      <c r="D573" s="55"/>
      <c r="E573" s="47">
        <f>K514</f>
        <v>13545000</v>
      </c>
      <c r="F573" s="51">
        <f>E573</f>
        <v>13545000</v>
      </c>
      <c r="G573" s="47"/>
      <c r="H573" s="47"/>
      <c r="I573" s="51">
        <f>H573</f>
        <v>0</v>
      </c>
      <c r="J573" s="47"/>
      <c r="K573" s="51">
        <f>E573+H573</f>
        <v>13545000</v>
      </c>
      <c r="L573" s="47">
        <f>SUM(F573+I573)</f>
        <v>13545000</v>
      </c>
      <c r="M573" s="51">
        <f t="shared" si="71"/>
        <v>0</v>
      </c>
      <c r="N573" s="47"/>
    </row>
    <row r="574" spans="1:14" ht="15">
      <c r="A574" s="52" t="s">
        <v>84</v>
      </c>
      <c r="B574" s="59" t="s">
        <v>85</v>
      </c>
      <c r="C574" s="54"/>
      <c r="D574" s="55"/>
      <c r="E574" s="47">
        <f>K515</f>
        <v>3410000</v>
      </c>
      <c r="F574" s="51">
        <f>E574</f>
        <v>3410000</v>
      </c>
      <c r="G574" s="47"/>
      <c r="H574" s="47"/>
      <c r="I574" s="51">
        <f>H574</f>
        <v>0</v>
      </c>
      <c r="J574" s="47"/>
      <c r="K574" s="51">
        <f>E574+H574</f>
        <v>3410000</v>
      </c>
      <c r="L574" s="47">
        <f>SUM(F574+I574)</f>
        <v>3410000</v>
      </c>
      <c r="M574" s="51">
        <f t="shared" si="71"/>
        <v>0</v>
      </c>
      <c r="N574" s="47"/>
    </row>
    <row r="575" spans="1:14" ht="13.5" customHeight="1">
      <c r="A575" s="52" t="s">
        <v>86</v>
      </c>
      <c r="B575" s="111" t="s">
        <v>87</v>
      </c>
      <c r="C575" s="112"/>
      <c r="D575" s="113"/>
      <c r="E575" s="47">
        <f>K516</f>
        <v>0</v>
      </c>
      <c r="F575" s="51">
        <f>E575</f>
        <v>0</v>
      </c>
      <c r="G575" s="114"/>
      <c r="H575" s="116"/>
      <c r="I575" s="114"/>
      <c r="J575" s="114"/>
      <c r="K575" s="115">
        <f>G575+E575</f>
        <v>0</v>
      </c>
      <c r="L575" s="114">
        <f>F575+I575</f>
        <v>0</v>
      </c>
      <c r="M575" s="115">
        <f t="shared" si="71"/>
        <v>0</v>
      </c>
      <c r="N575" s="114"/>
    </row>
    <row r="576" spans="1:14" ht="15">
      <c r="A576" s="52"/>
      <c r="B576" s="71" t="s">
        <v>88</v>
      </c>
      <c r="C576" s="72"/>
      <c r="D576" s="73"/>
      <c r="E576" s="117">
        <f>E550+E568+E572</f>
        <v>7822203155</v>
      </c>
      <c r="F576" s="117">
        <f>F550+F568+F572</f>
        <v>7822203155</v>
      </c>
      <c r="G576" s="75"/>
      <c r="H576" s="117">
        <f>H550+H568+H572</f>
        <v>930406635</v>
      </c>
      <c r="I576" s="117">
        <f>I550+I568+I572</f>
        <v>930406635</v>
      </c>
      <c r="J576" s="98"/>
      <c r="K576" s="76">
        <f>E576+H576</f>
        <v>8752609790</v>
      </c>
      <c r="L576" s="76">
        <f>K576</f>
        <v>8752609790</v>
      </c>
      <c r="M576" s="77"/>
      <c r="N576" s="78"/>
    </row>
    <row r="577" spans="1:14" ht="15">
      <c r="A577" s="24" t="s">
        <v>89</v>
      </c>
      <c r="B577" s="96" t="s">
        <v>90</v>
      </c>
      <c r="C577" s="45">
        <f>-C578</f>
        <v>0</v>
      </c>
      <c r="D577" s="97"/>
      <c r="E577" s="98">
        <f>E578+E580</f>
        <v>122280590</v>
      </c>
      <c r="F577" s="99">
        <f>E577</f>
        <v>122280590</v>
      </c>
      <c r="G577" s="100">
        <f>F577-E577</f>
        <v>0</v>
      </c>
      <c r="H577" s="98">
        <f>SUM(H578:H581)</f>
        <v>9842500</v>
      </c>
      <c r="I577" s="99">
        <f>H577</f>
        <v>9842500</v>
      </c>
      <c r="J577" s="98"/>
      <c r="K577" s="98">
        <f>SUM(K578:K581)</f>
        <v>132123090</v>
      </c>
      <c r="L577" s="98">
        <f>L578+L580</f>
        <v>132123090</v>
      </c>
      <c r="M577" s="99">
        <f>L577-K577</f>
        <v>0</v>
      </c>
      <c r="N577" s="118" t="s">
        <v>53</v>
      </c>
    </row>
    <row r="578" spans="1:14" ht="15">
      <c r="A578" s="52" t="s">
        <v>91</v>
      </c>
      <c r="B578" s="59" t="s">
        <v>92</v>
      </c>
      <c r="C578" s="54"/>
      <c r="D578" s="55"/>
      <c r="E578" s="51">
        <f>K519</f>
        <v>116169450</v>
      </c>
      <c r="F578" s="58">
        <f>E578</f>
        <v>116169450</v>
      </c>
      <c r="G578" s="47"/>
      <c r="H578" s="119">
        <f>'[3]Okt-DES'!$H$35</f>
        <v>9842500</v>
      </c>
      <c r="I578" s="120">
        <f>H578</f>
        <v>9842500</v>
      </c>
      <c r="J578" s="47"/>
      <c r="K578" s="51">
        <f>E578+H578</f>
        <v>126011950</v>
      </c>
      <c r="L578" s="47">
        <f>F578+I578</f>
        <v>126011950</v>
      </c>
      <c r="M578" s="51">
        <f>L578-K578</f>
        <v>0</v>
      </c>
      <c r="N578" s="47"/>
    </row>
    <row r="579" spans="1:14" ht="1.5" customHeight="1">
      <c r="A579" s="52"/>
      <c r="B579" s="59"/>
      <c r="C579" s="66"/>
      <c r="D579" s="67"/>
      <c r="E579" s="51">
        <f>K520</f>
        <v>0</v>
      </c>
      <c r="F579" s="58">
        <f>E579</f>
        <v>0</v>
      </c>
      <c r="G579" s="47"/>
      <c r="H579" s="119"/>
      <c r="I579" s="120"/>
      <c r="J579" s="47"/>
      <c r="K579" s="51"/>
      <c r="L579" s="47"/>
      <c r="M579" s="51"/>
      <c r="N579" s="47"/>
    </row>
    <row r="580" spans="1:14" ht="15">
      <c r="A580" s="52" t="s">
        <v>93</v>
      </c>
      <c r="B580" s="59" t="s">
        <v>94</v>
      </c>
      <c r="C580" s="66"/>
      <c r="D580" s="67"/>
      <c r="E580" s="51">
        <f>K521</f>
        <v>6111140</v>
      </c>
      <c r="F580" s="58">
        <f>E580</f>
        <v>6111140</v>
      </c>
      <c r="G580" s="47"/>
      <c r="H580" s="103"/>
      <c r="I580" s="47">
        <f>H580</f>
        <v>0</v>
      </c>
      <c r="J580" s="47"/>
      <c r="K580" s="47">
        <f>E580+H580</f>
        <v>6111140</v>
      </c>
      <c r="L580" s="47">
        <f>F580+I580</f>
        <v>6111140</v>
      </c>
      <c r="M580" s="51">
        <f>L580-K580</f>
        <v>0</v>
      </c>
      <c r="N580" s="47"/>
    </row>
    <row r="581" spans="1:14" ht="3.75" customHeight="1">
      <c r="A581" s="52"/>
      <c r="B581" s="111"/>
      <c r="C581" s="112"/>
      <c r="D581" s="113"/>
      <c r="E581" s="115"/>
      <c r="F581" s="121"/>
      <c r="G581" s="114"/>
      <c r="H581" s="114"/>
      <c r="I581" s="122"/>
      <c r="J581" s="114"/>
      <c r="K581" s="115"/>
      <c r="L581" s="114"/>
      <c r="M581" s="122"/>
      <c r="N581" s="114"/>
    </row>
    <row r="582" spans="1:14" ht="15">
      <c r="A582" s="123"/>
      <c r="B582" s="83" t="s">
        <v>95</v>
      </c>
      <c r="C582" s="84">
        <f>C550+C568+C577</f>
        <v>10000000000</v>
      </c>
      <c r="D582" s="85"/>
      <c r="E582" s="76">
        <f>E576+E577</f>
        <v>7944483745</v>
      </c>
      <c r="F582" s="76">
        <f>F576+F577</f>
        <v>7944483745</v>
      </c>
      <c r="G582" s="124"/>
      <c r="H582" s="76">
        <f>H576+H577</f>
        <v>940249135</v>
      </c>
      <c r="I582" s="76">
        <f>I576+I577</f>
        <v>940249135</v>
      </c>
      <c r="J582" s="76"/>
      <c r="K582" s="76">
        <f>K576+K577</f>
        <v>8884732880</v>
      </c>
      <c r="L582" s="76">
        <f>L576+L577</f>
        <v>8884732880</v>
      </c>
      <c r="M582" s="124"/>
      <c r="N582" s="76">
        <f>C582-K582</f>
        <v>1115267120</v>
      </c>
    </row>
    <row r="583" spans="1:14" ht="12.75" customHeight="1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87" t="s">
        <v>113</v>
      </c>
      <c r="L583" s="87"/>
      <c r="M583" s="87"/>
      <c r="N583" s="87"/>
    </row>
    <row r="584" spans="1:14" ht="15">
      <c r="A584" s="87" t="s">
        <v>96</v>
      </c>
      <c r="B584" s="87"/>
      <c r="C584" s="88"/>
      <c r="D584" s="48"/>
      <c r="E584" s="48"/>
      <c r="F584" s="48"/>
      <c r="G584" s="48"/>
      <c r="H584" s="48"/>
      <c r="I584" s="48"/>
      <c r="J584" s="48"/>
      <c r="K584" s="88"/>
      <c r="L584" s="88"/>
      <c r="M584" s="88"/>
      <c r="N584" s="88"/>
    </row>
    <row r="585" spans="1:14" ht="15">
      <c r="A585" s="87" t="s">
        <v>98</v>
      </c>
      <c r="B585" s="87"/>
      <c r="C585" s="88"/>
      <c r="D585" s="48"/>
      <c r="E585" s="48"/>
      <c r="F585" s="48"/>
      <c r="G585" s="48"/>
      <c r="H585" s="48"/>
      <c r="I585" s="48"/>
      <c r="J585" s="48"/>
      <c r="K585" s="87" t="s">
        <v>8</v>
      </c>
      <c r="L585" s="87"/>
      <c r="M585" s="87"/>
      <c r="N585" s="87"/>
    </row>
    <row r="586" spans="1:14" ht="15">
      <c r="A586" s="87" t="s">
        <v>0</v>
      </c>
      <c r="B586" s="87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</row>
    <row r="587" spans="1:14" ht="15">
      <c r="A587" s="87" t="s">
        <v>99</v>
      </c>
      <c r="B587" s="87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</row>
    <row r="588" spans="1:14" ht="15">
      <c r="A588" s="88"/>
      <c r="B588" s="8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</row>
    <row r="589" spans="1:14" ht="12" customHeight="1">
      <c r="A589" s="48"/>
      <c r="B589" s="48"/>
      <c r="C589" s="48"/>
      <c r="D589" s="48"/>
      <c r="E589" s="48"/>
      <c r="F589" s="48"/>
      <c r="G589" s="48"/>
      <c r="H589" s="46"/>
      <c r="I589" s="48"/>
      <c r="J589" s="48"/>
      <c r="K589" s="48"/>
      <c r="L589" s="48"/>
      <c r="M589" s="48"/>
      <c r="N589" s="48"/>
    </row>
    <row r="590" spans="1:14" ht="15">
      <c r="A590" s="87" t="s">
        <v>100</v>
      </c>
      <c r="B590" s="87"/>
      <c r="C590" s="88"/>
      <c r="D590" s="48"/>
      <c r="E590" s="48"/>
      <c r="F590" s="48"/>
      <c r="G590" s="48"/>
      <c r="H590" s="46"/>
      <c r="I590" s="48"/>
      <c r="J590" s="48"/>
      <c r="K590" s="87" t="s">
        <v>9</v>
      </c>
      <c r="L590" s="87"/>
      <c r="M590" s="87"/>
      <c r="N590" s="87"/>
    </row>
    <row r="591" spans="1:14" ht="15">
      <c r="A591" s="87" t="s">
        <v>101</v>
      </c>
      <c r="B591" s="87"/>
      <c r="C591" s="88"/>
      <c r="D591" s="48"/>
      <c r="E591" s="48"/>
      <c r="F591" s="48"/>
      <c r="G591" s="48"/>
      <c r="H591" s="48"/>
      <c r="I591" s="48"/>
      <c r="J591" s="48"/>
      <c r="K591" s="87" t="s">
        <v>102</v>
      </c>
      <c r="L591" s="87"/>
      <c r="M591" s="87"/>
      <c r="N591" s="87"/>
    </row>
    <row r="592" spans="1:14">
      <c r="A592" s="89" t="s">
        <v>103</v>
      </c>
      <c r="B592" s="89"/>
    </row>
    <row r="593" spans="1:14" ht="2.25" customHeight="1"/>
    <row r="594" spans="1:14" ht="14.25">
      <c r="A594" s="1" t="s">
        <v>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4.25">
      <c r="A595" s="1" t="s">
        <v>1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4.25">
      <c r="A596" s="1" t="s">
        <v>2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4.25">
      <c r="A598" s="3" t="s">
        <v>3</v>
      </c>
      <c r="B598" s="3"/>
      <c r="C598" s="4"/>
      <c r="D598" s="4" t="s">
        <v>4</v>
      </c>
      <c r="E598" s="5" t="s">
        <v>5</v>
      </c>
      <c r="F598" s="6"/>
      <c r="G598" s="6"/>
      <c r="H598" s="6"/>
      <c r="I598" s="6"/>
      <c r="J598" s="6"/>
      <c r="K598" s="6"/>
      <c r="L598" s="6"/>
      <c r="M598" s="6"/>
      <c r="N598" s="6"/>
    </row>
    <row r="599" spans="1:14" ht="14.25">
      <c r="A599" s="3" t="s">
        <v>6</v>
      </c>
      <c r="B599" s="3"/>
      <c r="C599" s="4"/>
      <c r="D599" s="4" t="s">
        <v>4</v>
      </c>
      <c r="E599" s="3" t="s">
        <v>7</v>
      </c>
      <c r="F599" s="6"/>
      <c r="G599" s="6"/>
      <c r="H599" s="6"/>
      <c r="I599" s="6"/>
      <c r="J599" s="6"/>
      <c r="K599" s="6"/>
      <c r="L599" s="6"/>
      <c r="M599" s="6"/>
      <c r="N599" s="6"/>
    </row>
    <row r="600" spans="1:14" ht="14.25">
      <c r="A600" s="3" t="s">
        <v>8</v>
      </c>
      <c r="B600" s="3"/>
      <c r="C600" s="4"/>
      <c r="D600" s="4" t="s">
        <v>4</v>
      </c>
      <c r="E600" s="3" t="s">
        <v>9</v>
      </c>
      <c r="F600" s="6"/>
      <c r="G600" s="6"/>
      <c r="H600" s="6"/>
      <c r="I600" s="6"/>
      <c r="J600" s="6"/>
      <c r="K600" s="6"/>
      <c r="L600" s="6"/>
      <c r="M600" s="6"/>
      <c r="N600" s="6"/>
    </row>
    <row r="601" spans="1:14" ht="1.5" customHeight="1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ht="14.25">
      <c r="A602" s="7"/>
      <c r="B602" s="7"/>
      <c r="C602" s="8"/>
      <c r="D602" s="9"/>
      <c r="E602" s="10" t="s">
        <v>10</v>
      </c>
      <c r="F602" s="10"/>
      <c r="G602" s="10"/>
      <c r="H602" s="11" t="s">
        <v>11</v>
      </c>
      <c r="I602" s="10"/>
      <c r="J602" s="12"/>
      <c r="K602" s="13" t="s">
        <v>12</v>
      </c>
      <c r="L602" s="14"/>
      <c r="M602" s="14"/>
      <c r="N602" s="15"/>
    </row>
    <row r="603" spans="1:14" ht="14.25">
      <c r="A603" s="16"/>
      <c r="B603" s="17"/>
      <c r="C603" s="18" t="s">
        <v>13</v>
      </c>
      <c r="D603" s="19"/>
      <c r="E603" s="3"/>
      <c r="F603" s="20"/>
      <c r="G603" s="3"/>
      <c r="H603" s="20"/>
      <c r="I603" s="3"/>
      <c r="J603" s="20"/>
      <c r="K603" s="90"/>
      <c r="L603" s="22"/>
      <c r="M603" s="90"/>
      <c r="N603" s="22"/>
    </row>
    <row r="604" spans="1:14" ht="14.25">
      <c r="A604" s="24" t="s">
        <v>14</v>
      </c>
      <c r="B604" s="25" t="s">
        <v>15</v>
      </c>
      <c r="C604" s="18" t="s">
        <v>16</v>
      </c>
      <c r="D604" s="19"/>
      <c r="E604" s="2" t="s">
        <v>17</v>
      </c>
      <c r="F604" s="24" t="s">
        <v>18</v>
      </c>
      <c r="G604" s="24" t="s">
        <v>19</v>
      </c>
      <c r="H604" s="91" t="s">
        <v>17</v>
      </c>
      <c r="I604" s="2" t="s">
        <v>18</v>
      </c>
      <c r="J604" s="24" t="s">
        <v>19</v>
      </c>
      <c r="K604" s="92" t="s">
        <v>20</v>
      </c>
      <c r="L604" s="27" t="s">
        <v>20</v>
      </c>
      <c r="M604" s="92" t="s">
        <v>21</v>
      </c>
      <c r="N604" s="27" t="s">
        <v>22</v>
      </c>
    </row>
    <row r="605" spans="1:14" ht="14.25">
      <c r="A605" s="16"/>
      <c r="B605" s="3"/>
      <c r="C605" s="29"/>
      <c r="D605" s="30"/>
      <c r="E605" s="2"/>
      <c r="F605" s="24"/>
      <c r="G605" s="24"/>
      <c r="H605" s="91"/>
      <c r="I605" s="2"/>
      <c r="J605" s="24"/>
      <c r="K605" s="92" t="s">
        <v>23</v>
      </c>
      <c r="L605" s="27" t="s">
        <v>24</v>
      </c>
      <c r="M605" s="92" t="s">
        <v>25</v>
      </c>
      <c r="N605" s="27" t="s">
        <v>26</v>
      </c>
    </row>
    <row r="606" spans="1:14" ht="14.25">
      <c r="A606" s="16"/>
      <c r="B606" s="3"/>
      <c r="C606" s="31"/>
      <c r="D606" s="30"/>
      <c r="E606" s="2"/>
      <c r="F606" s="24"/>
      <c r="G606" s="24"/>
      <c r="H606" s="91"/>
      <c r="I606" s="2"/>
      <c r="J606" s="24"/>
      <c r="K606" s="92"/>
      <c r="L606" s="27" t="s">
        <v>27</v>
      </c>
      <c r="M606" s="92" t="s">
        <v>27</v>
      </c>
      <c r="N606" s="27" t="s">
        <v>28</v>
      </c>
    </row>
    <row r="607" spans="1:14" ht="14.25">
      <c r="A607" s="32"/>
      <c r="B607" s="33"/>
      <c r="C607" s="34"/>
      <c r="D607" s="35"/>
      <c r="E607" s="36"/>
      <c r="F607" s="37"/>
      <c r="G607" s="37"/>
      <c r="H607" s="93"/>
      <c r="I607" s="36"/>
      <c r="J607" s="37"/>
      <c r="K607" s="40"/>
      <c r="L607" s="39"/>
      <c r="M607" s="40"/>
      <c r="N607" s="39" t="s">
        <v>16</v>
      </c>
    </row>
    <row r="608" spans="1:14" ht="14.25">
      <c r="A608" s="41">
        <v>1</v>
      </c>
      <c r="B608" s="42">
        <v>2</v>
      </c>
      <c r="C608" s="43">
        <v>3</v>
      </c>
      <c r="D608" s="44"/>
      <c r="E608" s="42">
        <v>4</v>
      </c>
      <c r="F608" s="41">
        <v>5</v>
      </c>
      <c r="G608" s="41" t="s">
        <v>29</v>
      </c>
      <c r="H608" s="44">
        <v>7</v>
      </c>
      <c r="I608" s="42">
        <v>8</v>
      </c>
      <c r="J608" s="41" t="s">
        <v>30</v>
      </c>
      <c r="K608" s="42" t="s">
        <v>31</v>
      </c>
      <c r="L608" s="41" t="s">
        <v>32</v>
      </c>
      <c r="M608" s="42" t="s">
        <v>33</v>
      </c>
      <c r="N608" s="41" t="s">
        <v>34</v>
      </c>
    </row>
    <row r="609" spans="1:14" ht="15">
      <c r="A609" s="16" t="s">
        <v>35</v>
      </c>
      <c r="B609" s="3" t="s">
        <v>36</v>
      </c>
      <c r="C609" s="45">
        <f>SUM(C610:D626)</f>
        <v>7037000000</v>
      </c>
      <c r="D609" s="9"/>
      <c r="E609" s="49">
        <f>SUM(E610:E626)</f>
        <v>5208304500</v>
      </c>
      <c r="F609" s="49">
        <f>SUM(F610:F626)</f>
        <v>5208304500</v>
      </c>
      <c r="G609" s="47">
        <f>F609-E609</f>
        <v>0</v>
      </c>
      <c r="H609" s="49">
        <f>SUM(H610:H626)</f>
        <v>941937000</v>
      </c>
      <c r="I609" s="49">
        <f>H609</f>
        <v>941937000</v>
      </c>
      <c r="J609" s="49">
        <f>H609-I609</f>
        <v>0</v>
      </c>
      <c r="K609" s="65">
        <f>SUM(K610:K626)</f>
        <v>6150241500</v>
      </c>
      <c r="L609" s="49">
        <f>F609+I609</f>
        <v>6150241500</v>
      </c>
      <c r="M609" s="46">
        <f>L609-K609</f>
        <v>0</v>
      </c>
      <c r="N609" s="49">
        <f t="shared" ref="N609:N620" si="77">SUM(C609-K609)</f>
        <v>886758500</v>
      </c>
    </row>
    <row r="610" spans="1:14" ht="15">
      <c r="A610" s="52" t="s">
        <v>37</v>
      </c>
      <c r="B610" s="53" t="s">
        <v>38</v>
      </c>
      <c r="C610" s="54">
        <v>25000000</v>
      </c>
      <c r="D610" s="55"/>
      <c r="E610" s="46">
        <f>K551</f>
        <v>3671500</v>
      </c>
      <c r="F610" s="58">
        <f>E610</f>
        <v>3671500</v>
      </c>
      <c r="G610" s="47"/>
      <c r="H610" s="94"/>
      <c r="I610" s="47">
        <f>H610</f>
        <v>0</v>
      </c>
      <c r="J610" s="47"/>
      <c r="K610" s="46">
        <f>E610+H610</f>
        <v>3671500</v>
      </c>
      <c r="L610" s="47">
        <f t="shared" ref="L610:L625" si="78">F610+I610</f>
        <v>3671500</v>
      </c>
      <c r="M610" s="46">
        <f t="shared" ref="M610:M634" si="79">L610-K610</f>
        <v>0</v>
      </c>
      <c r="N610" s="47">
        <f t="shared" si="77"/>
        <v>21328500</v>
      </c>
    </row>
    <row r="611" spans="1:14" ht="15">
      <c r="A611" s="52" t="s">
        <v>39</v>
      </c>
      <c r="B611" s="59" t="s">
        <v>40</v>
      </c>
      <c r="C611" s="54">
        <v>1550000000</v>
      </c>
      <c r="D611" s="55"/>
      <c r="E611" s="46">
        <f t="shared" ref="E611:E623" si="80">K552</f>
        <v>1622760600</v>
      </c>
      <c r="F611" s="58">
        <f t="shared" ref="F611:F622" si="81">E611</f>
        <v>1622760600</v>
      </c>
      <c r="G611" s="47"/>
      <c r="H611" s="94">
        <f>'[3]Okt-DES'!$H$56</f>
        <v>298462900</v>
      </c>
      <c r="I611" s="47">
        <f t="shared" ref="I611:I626" si="82">H611</f>
        <v>298462900</v>
      </c>
      <c r="J611" s="47"/>
      <c r="K611" s="46">
        <f t="shared" ref="K611:K626" si="83">E611+H611</f>
        <v>1921223500</v>
      </c>
      <c r="L611" s="47">
        <f t="shared" si="78"/>
        <v>1921223500</v>
      </c>
      <c r="M611" s="46">
        <f t="shared" si="79"/>
        <v>0</v>
      </c>
      <c r="N611" s="47">
        <f t="shared" si="77"/>
        <v>-371223500</v>
      </c>
    </row>
    <row r="612" spans="1:14" ht="15">
      <c r="A612" s="52" t="s">
        <v>41</v>
      </c>
      <c r="B612" s="59" t="s">
        <v>42</v>
      </c>
      <c r="C612" s="54">
        <v>750000000</v>
      </c>
      <c r="D612" s="55"/>
      <c r="E612" s="46">
        <f t="shared" si="80"/>
        <v>177654900</v>
      </c>
      <c r="F612" s="58">
        <f t="shared" si="81"/>
        <v>177654900</v>
      </c>
      <c r="G612" s="47"/>
      <c r="H612" s="94">
        <f>'[3]Okt-DES'!$H$57</f>
        <v>135124200</v>
      </c>
      <c r="I612" s="47">
        <f t="shared" si="82"/>
        <v>135124200</v>
      </c>
      <c r="J612" s="47"/>
      <c r="K612" s="46">
        <f t="shared" si="83"/>
        <v>312779100</v>
      </c>
      <c r="L612" s="47">
        <f t="shared" si="78"/>
        <v>312779100</v>
      </c>
      <c r="M612" s="46">
        <f t="shared" si="79"/>
        <v>0</v>
      </c>
      <c r="N612" s="47">
        <f t="shared" si="77"/>
        <v>437220900</v>
      </c>
    </row>
    <row r="613" spans="1:14" ht="15">
      <c r="A613" s="52" t="s">
        <v>43</v>
      </c>
      <c r="B613" s="59" t="s">
        <v>44</v>
      </c>
      <c r="C613" s="54">
        <v>250000000</v>
      </c>
      <c r="D613" s="55"/>
      <c r="E613" s="46">
        <f t="shared" si="80"/>
        <v>175643800</v>
      </c>
      <c r="F613" s="58">
        <f t="shared" si="81"/>
        <v>175643800</v>
      </c>
      <c r="G613" s="47"/>
      <c r="H613" s="94">
        <f>'[3]Okt-DES'!$H$58</f>
        <v>16819000</v>
      </c>
      <c r="I613" s="47">
        <f t="shared" si="82"/>
        <v>16819000</v>
      </c>
      <c r="J613" s="47"/>
      <c r="K613" s="46">
        <f t="shared" si="83"/>
        <v>192462800</v>
      </c>
      <c r="L613" s="47">
        <f t="shared" si="78"/>
        <v>192462800</v>
      </c>
      <c r="M613" s="46">
        <f t="shared" si="79"/>
        <v>0</v>
      </c>
      <c r="N613" s="47">
        <f t="shared" si="77"/>
        <v>57537200</v>
      </c>
    </row>
    <row r="614" spans="1:14" ht="15">
      <c r="A614" s="52" t="s">
        <v>45</v>
      </c>
      <c r="B614" s="59" t="s">
        <v>46</v>
      </c>
      <c r="C614" s="54">
        <v>5000000</v>
      </c>
      <c r="D614" s="55"/>
      <c r="E614" s="46">
        <f t="shared" si="80"/>
        <v>0</v>
      </c>
      <c r="F614" s="58">
        <f t="shared" si="81"/>
        <v>0</v>
      </c>
      <c r="G614" s="47"/>
      <c r="H614" s="94"/>
      <c r="I614" s="47">
        <f t="shared" si="82"/>
        <v>0</v>
      </c>
      <c r="J614" s="47"/>
      <c r="K614" s="46">
        <f t="shared" si="83"/>
        <v>0</v>
      </c>
      <c r="L614" s="47">
        <f t="shared" si="78"/>
        <v>0</v>
      </c>
      <c r="M614" s="46">
        <f t="shared" si="79"/>
        <v>0</v>
      </c>
      <c r="N614" s="47">
        <f t="shared" si="77"/>
        <v>5000000</v>
      </c>
    </row>
    <row r="615" spans="1:14" ht="15">
      <c r="A615" s="52" t="s">
        <v>47</v>
      </c>
      <c r="B615" s="59" t="s">
        <v>48</v>
      </c>
      <c r="C615" s="54">
        <v>50000000</v>
      </c>
      <c r="D615" s="55"/>
      <c r="E615" s="46">
        <f t="shared" si="80"/>
        <v>83945500</v>
      </c>
      <c r="F615" s="58">
        <f t="shared" si="81"/>
        <v>83945500</v>
      </c>
      <c r="G615" s="47"/>
      <c r="H615" s="94">
        <f>'[3]Okt-DES'!$H$60</f>
        <v>12425600</v>
      </c>
      <c r="I615" s="47">
        <f t="shared" si="82"/>
        <v>12425600</v>
      </c>
      <c r="J615" s="47"/>
      <c r="K615" s="46">
        <f t="shared" si="83"/>
        <v>96371100</v>
      </c>
      <c r="L615" s="47">
        <f t="shared" si="78"/>
        <v>96371100</v>
      </c>
      <c r="M615" s="46">
        <f t="shared" si="79"/>
        <v>0</v>
      </c>
      <c r="N615" s="47">
        <f t="shared" si="77"/>
        <v>-46371100</v>
      </c>
    </row>
    <row r="616" spans="1:14" ht="15">
      <c r="A616" s="52" t="s">
        <v>49</v>
      </c>
      <c r="B616" s="59" t="s">
        <v>50</v>
      </c>
      <c r="C616" s="54">
        <v>1137000000</v>
      </c>
      <c r="D616" s="55"/>
      <c r="E616" s="46">
        <f t="shared" si="80"/>
        <v>1269676200</v>
      </c>
      <c r="F616" s="58">
        <f t="shared" si="81"/>
        <v>1269676200</v>
      </c>
      <c r="G616" s="47"/>
      <c r="H616" s="94">
        <f>'[3]Okt-DES'!$H$61</f>
        <v>35229600</v>
      </c>
      <c r="I616" s="47">
        <f t="shared" si="82"/>
        <v>35229600</v>
      </c>
      <c r="J616" s="47"/>
      <c r="K616" s="46">
        <f t="shared" si="83"/>
        <v>1304905800</v>
      </c>
      <c r="L616" s="47">
        <f t="shared" si="78"/>
        <v>1304905800</v>
      </c>
      <c r="M616" s="46">
        <f t="shared" si="79"/>
        <v>0</v>
      </c>
      <c r="N616" s="47">
        <f t="shared" si="77"/>
        <v>-167905800</v>
      </c>
    </row>
    <row r="617" spans="1:14" ht="15">
      <c r="A617" s="52" t="s">
        <v>51</v>
      </c>
      <c r="B617" s="59" t="s">
        <v>52</v>
      </c>
      <c r="C617" s="54">
        <v>1100000000</v>
      </c>
      <c r="D617" s="55"/>
      <c r="E617" s="46">
        <f t="shared" si="80"/>
        <v>882009700</v>
      </c>
      <c r="F617" s="58">
        <f t="shared" si="81"/>
        <v>882009700</v>
      </c>
      <c r="G617" s="47"/>
      <c r="H617" s="95">
        <f>'[3]Okt-DES'!$H$62</f>
        <v>40971100</v>
      </c>
      <c r="I617" s="47">
        <f t="shared" si="82"/>
        <v>40971100</v>
      </c>
      <c r="J617" s="61"/>
      <c r="K617" s="46">
        <f t="shared" si="83"/>
        <v>922980800</v>
      </c>
      <c r="L617" s="47">
        <f t="shared" si="78"/>
        <v>922980800</v>
      </c>
      <c r="M617" s="46">
        <f t="shared" si="79"/>
        <v>0</v>
      </c>
      <c r="N617" s="47">
        <f t="shared" si="77"/>
        <v>177019200</v>
      </c>
    </row>
    <row r="618" spans="1:14" ht="15">
      <c r="A618" s="52" t="s">
        <v>54</v>
      </c>
      <c r="B618" s="53" t="s">
        <v>55</v>
      </c>
      <c r="C618" s="54">
        <v>25000000</v>
      </c>
      <c r="D618" s="55"/>
      <c r="E618" s="46">
        <f t="shared" si="80"/>
        <v>44324400</v>
      </c>
      <c r="F618" s="58">
        <f t="shared" si="81"/>
        <v>44324400</v>
      </c>
      <c r="G618" s="47"/>
      <c r="H618" s="95">
        <f>'[3]Okt-DES'!$H$63</f>
        <v>7632800</v>
      </c>
      <c r="I618" s="47">
        <f t="shared" si="82"/>
        <v>7632800</v>
      </c>
      <c r="J618" s="47"/>
      <c r="K618" s="46">
        <f t="shared" si="83"/>
        <v>51957200</v>
      </c>
      <c r="L618" s="47">
        <f t="shared" si="78"/>
        <v>51957200</v>
      </c>
      <c r="M618" s="46">
        <f t="shared" si="79"/>
        <v>0</v>
      </c>
      <c r="N618" s="47">
        <f t="shared" si="77"/>
        <v>-26957200</v>
      </c>
    </row>
    <row r="619" spans="1:14" ht="15">
      <c r="A619" s="52" t="s">
        <v>56</v>
      </c>
      <c r="B619" s="59" t="s">
        <v>57</v>
      </c>
      <c r="C619" s="54">
        <v>25000000</v>
      </c>
      <c r="D619" s="55"/>
      <c r="E619" s="46">
        <f t="shared" si="80"/>
        <v>229411900</v>
      </c>
      <c r="F619" s="58">
        <f t="shared" si="81"/>
        <v>229411900</v>
      </c>
      <c r="G619" s="47"/>
      <c r="H619" s="95"/>
      <c r="I619" s="47">
        <f t="shared" si="82"/>
        <v>0</v>
      </c>
      <c r="J619" s="47"/>
      <c r="K619" s="46">
        <f t="shared" si="83"/>
        <v>229411900</v>
      </c>
      <c r="L619" s="47">
        <f t="shared" si="78"/>
        <v>229411900</v>
      </c>
      <c r="M619" s="46">
        <f t="shared" si="79"/>
        <v>0</v>
      </c>
      <c r="N619" s="47">
        <f t="shared" si="77"/>
        <v>-204411900</v>
      </c>
    </row>
    <row r="620" spans="1:14" ht="15">
      <c r="A620" s="52" t="s">
        <v>58</v>
      </c>
      <c r="B620" s="59" t="s">
        <v>59</v>
      </c>
      <c r="C620" s="54">
        <v>600000000</v>
      </c>
      <c r="D620" s="55"/>
      <c r="E620" s="46">
        <f t="shared" si="80"/>
        <v>671961100</v>
      </c>
      <c r="F620" s="58">
        <f t="shared" si="81"/>
        <v>671961100</v>
      </c>
      <c r="G620" s="47"/>
      <c r="H620" s="95">
        <f>'[3]Okt-DES'!$H$65</f>
        <v>392352000</v>
      </c>
      <c r="I620" s="47">
        <f t="shared" si="82"/>
        <v>392352000</v>
      </c>
      <c r="J620" s="47"/>
      <c r="K620" s="46">
        <f t="shared" si="83"/>
        <v>1064313100</v>
      </c>
      <c r="L620" s="47">
        <f t="shared" si="78"/>
        <v>1064313100</v>
      </c>
      <c r="M620" s="46">
        <f t="shared" si="79"/>
        <v>0</v>
      </c>
      <c r="N620" s="47">
        <f t="shared" si="77"/>
        <v>-464313100</v>
      </c>
    </row>
    <row r="621" spans="1:14" ht="12.75" customHeight="1">
      <c r="A621" s="52" t="s">
        <v>60</v>
      </c>
      <c r="B621" s="59" t="s">
        <v>61</v>
      </c>
      <c r="C621" s="54">
        <v>0</v>
      </c>
      <c r="D621" s="55"/>
      <c r="E621" s="46">
        <f t="shared" si="80"/>
        <v>0</v>
      </c>
      <c r="F621" s="58">
        <f t="shared" si="81"/>
        <v>0</v>
      </c>
      <c r="G621" s="47"/>
      <c r="H621" s="95"/>
      <c r="I621" s="47">
        <f t="shared" si="82"/>
        <v>0</v>
      </c>
      <c r="J621" s="47"/>
      <c r="K621" s="46">
        <f t="shared" si="83"/>
        <v>0</v>
      </c>
      <c r="L621" s="47">
        <f t="shared" si="78"/>
        <v>0</v>
      </c>
      <c r="M621" s="46">
        <f t="shared" si="79"/>
        <v>0</v>
      </c>
      <c r="N621" s="47">
        <f>C621-K621</f>
        <v>0</v>
      </c>
    </row>
    <row r="622" spans="1:14" ht="12.75" customHeight="1">
      <c r="A622" s="52" t="s">
        <v>62</v>
      </c>
      <c r="B622" s="59" t="s">
        <v>63</v>
      </c>
      <c r="C622" s="54">
        <v>1000000</v>
      </c>
      <c r="D622" s="55"/>
      <c r="E622" s="46">
        <f t="shared" si="80"/>
        <v>0</v>
      </c>
      <c r="F622" s="58">
        <f t="shared" si="81"/>
        <v>0</v>
      </c>
      <c r="G622" s="47"/>
      <c r="H622" s="95"/>
      <c r="I622" s="47">
        <f t="shared" si="82"/>
        <v>0</v>
      </c>
      <c r="J622" s="47"/>
      <c r="K622" s="46">
        <f t="shared" si="83"/>
        <v>0</v>
      </c>
      <c r="L622" s="47">
        <f t="shared" si="78"/>
        <v>0</v>
      </c>
      <c r="M622" s="46">
        <f t="shared" si="79"/>
        <v>0</v>
      </c>
      <c r="N622" s="47">
        <f t="shared" ref="N622:N630" si="84">SUM(C622-K622)</f>
        <v>1000000</v>
      </c>
    </row>
    <row r="623" spans="1:14" ht="15">
      <c r="A623" s="52" t="s">
        <v>64</v>
      </c>
      <c r="B623" s="59" t="s">
        <v>65</v>
      </c>
      <c r="C623" s="54">
        <v>15000000</v>
      </c>
      <c r="D623" s="55"/>
      <c r="E623" s="46">
        <f t="shared" si="80"/>
        <v>30042500</v>
      </c>
      <c r="F623" s="58">
        <f>E623</f>
        <v>30042500</v>
      </c>
      <c r="G623" s="47"/>
      <c r="H623" s="95">
        <f>'[3]Okt-DES'!$H$68</f>
        <v>2919800</v>
      </c>
      <c r="I623" s="47">
        <f t="shared" si="82"/>
        <v>2919800</v>
      </c>
      <c r="J623" s="47"/>
      <c r="K623" s="46">
        <f t="shared" si="83"/>
        <v>32962300</v>
      </c>
      <c r="L623" s="47">
        <f t="shared" si="78"/>
        <v>32962300</v>
      </c>
      <c r="M623" s="46">
        <f t="shared" si="79"/>
        <v>0</v>
      </c>
      <c r="N623" s="47">
        <f t="shared" si="84"/>
        <v>-17962300</v>
      </c>
    </row>
    <row r="624" spans="1:14" ht="15">
      <c r="A624" s="52" t="s">
        <v>66</v>
      </c>
      <c r="B624" s="59" t="s">
        <v>67</v>
      </c>
      <c r="C624" s="54">
        <v>200000</v>
      </c>
      <c r="D624" s="55"/>
      <c r="E624" s="46">
        <f>K565</f>
        <v>17202400</v>
      </c>
      <c r="F624" s="58">
        <f>E624</f>
        <v>17202400</v>
      </c>
      <c r="G624" s="47"/>
      <c r="H624" s="47"/>
      <c r="I624" s="47">
        <f t="shared" si="82"/>
        <v>0</v>
      </c>
      <c r="J624" s="47"/>
      <c r="K624" s="46">
        <f t="shared" si="83"/>
        <v>17202400</v>
      </c>
      <c r="L624" s="47">
        <f t="shared" si="78"/>
        <v>17202400</v>
      </c>
      <c r="M624" s="46">
        <f t="shared" si="79"/>
        <v>0</v>
      </c>
      <c r="N624" s="47">
        <f t="shared" si="84"/>
        <v>-17002400</v>
      </c>
    </row>
    <row r="625" spans="1:14" ht="15">
      <c r="A625" s="52" t="s">
        <v>68</v>
      </c>
      <c r="B625" s="59" t="s">
        <v>69</v>
      </c>
      <c r="C625" s="54">
        <v>3800000</v>
      </c>
      <c r="D625" s="55"/>
      <c r="E625" s="46">
        <f>K566</f>
        <v>0</v>
      </c>
      <c r="F625" s="58">
        <f>E625</f>
        <v>0</v>
      </c>
      <c r="G625" s="47"/>
      <c r="H625" s="95"/>
      <c r="I625" s="47">
        <f t="shared" si="82"/>
        <v>0</v>
      </c>
      <c r="J625" s="47"/>
      <c r="K625" s="46">
        <f t="shared" si="83"/>
        <v>0</v>
      </c>
      <c r="L625" s="47">
        <f t="shared" si="78"/>
        <v>0</v>
      </c>
      <c r="M625" s="46">
        <f t="shared" si="79"/>
        <v>0</v>
      </c>
      <c r="N625" s="47">
        <f t="shared" si="84"/>
        <v>3800000</v>
      </c>
    </row>
    <row r="626" spans="1:14" ht="15">
      <c r="A626" s="52" t="s">
        <v>70</v>
      </c>
      <c r="B626" s="59" t="s">
        <v>71</v>
      </c>
      <c r="C626" s="54">
        <v>1500000000</v>
      </c>
      <c r="D626" s="55"/>
      <c r="E626" s="46">
        <f>K566</f>
        <v>0</v>
      </c>
      <c r="F626" s="58">
        <f>E626</f>
        <v>0</v>
      </c>
      <c r="G626" s="47"/>
      <c r="H626" s="94"/>
      <c r="I626" s="47">
        <f t="shared" si="82"/>
        <v>0</v>
      </c>
      <c r="J626" s="47"/>
      <c r="K626" s="46">
        <f t="shared" si="83"/>
        <v>0</v>
      </c>
      <c r="L626" s="47">
        <f>K626-J626</f>
        <v>0</v>
      </c>
      <c r="M626" s="47">
        <f t="shared" si="79"/>
        <v>0</v>
      </c>
      <c r="N626" s="47">
        <f t="shared" si="84"/>
        <v>1500000000</v>
      </c>
    </row>
    <row r="627" spans="1:14" ht="15">
      <c r="A627" s="24" t="s">
        <v>72</v>
      </c>
      <c r="B627" s="96" t="s">
        <v>73</v>
      </c>
      <c r="C627" s="45">
        <f>SUM(C628:D630)</f>
        <v>2963000000</v>
      </c>
      <c r="D627" s="97"/>
      <c r="E627" s="98">
        <f>SUM(E628:E630)</f>
        <v>3527350290</v>
      </c>
      <c r="F627" s="99">
        <f>SUM(F628:F630)</f>
        <v>3527350290</v>
      </c>
      <c r="G627" s="100">
        <f>F627-E627</f>
        <v>0</v>
      </c>
      <c r="H627" s="98">
        <f>SUM(H628:H630)</f>
        <v>206799900</v>
      </c>
      <c r="I627" s="98">
        <f>H627</f>
        <v>206799900</v>
      </c>
      <c r="J627" s="98">
        <f>H627-I627</f>
        <v>0</v>
      </c>
      <c r="K627" s="101">
        <f>SUM(K628:K630)</f>
        <v>3734150190</v>
      </c>
      <c r="L627" s="98">
        <f>F627+I627</f>
        <v>3734150190</v>
      </c>
      <c r="M627" s="102">
        <f t="shared" si="79"/>
        <v>0</v>
      </c>
      <c r="N627" s="98">
        <f t="shared" si="84"/>
        <v>-771150190</v>
      </c>
    </row>
    <row r="628" spans="1:14" ht="15">
      <c r="A628" s="52" t="s">
        <v>74</v>
      </c>
      <c r="B628" s="59" t="s">
        <v>104</v>
      </c>
      <c r="C628" s="54">
        <v>1103340000</v>
      </c>
      <c r="D628" s="55"/>
      <c r="E628" s="47">
        <f>K569</f>
        <v>1181535000</v>
      </c>
      <c r="F628" s="51">
        <f>E628</f>
        <v>1181535000</v>
      </c>
      <c r="G628" s="47"/>
      <c r="H628" s="103">
        <f>'[3]Okt-DES'!$H$74</f>
        <v>77137500</v>
      </c>
      <c r="I628" s="47">
        <f>H628</f>
        <v>77137500</v>
      </c>
      <c r="J628" s="47"/>
      <c r="K628" s="51">
        <f>E628+H628</f>
        <v>1258672500</v>
      </c>
      <c r="L628" s="47">
        <f>F628+I628</f>
        <v>1258672500</v>
      </c>
      <c r="M628" s="51">
        <f t="shared" si="79"/>
        <v>0</v>
      </c>
      <c r="N628" s="47">
        <f t="shared" si="84"/>
        <v>-155332500</v>
      </c>
    </row>
    <row r="629" spans="1:14" ht="15">
      <c r="A629" s="52" t="s">
        <v>76</v>
      </c>
      <c r="B629" s="59" t="s">
        <v>77</v>
      </c>
      <c r="C629" s="54">
        <v>30000000</v>
      </c>
      <c r="D629" s="55"/>
      <c r="E629" s="47">
        <f>K570</f>
        <v>507372000</v>
      </c>
      <c r="F629" s="51">
        <f>E629</f>
        <v>507372000</v>
      </c>
      <c r="G629" s="47"/>
      <c r="H629" s="103">
        <f>'[3]Okt-DES'!$H$75</f>
        <v>22128000</v>
      </c>
      <c r="I629" s="47">
        <f>H629</f>
        <v>22128000</v>
      </c>
      <c r="J629" s="47"/>
      <c r="K629" s="51">
        <f>E629+H629</f>
        <v>529500000</v>
      </c>
      <c r="L629" s="47">
        <f>F629+I629</f>
        <v>529500000</v>
      </c>
      <c r="M629" s="51">
        <f t="shared" si="79"/>
        <v>0</v>
      </c>
      <c r="N629" s="47">
        <f t="shared" si="84"/>
        <v>-499500000</v>
      </c>
    </row>
    <row r="630" spans="1:14" ht="15">
      <c r="A630" s="52" t="s">
        <v>78</v>
      </c>
      <c r="B630" s="59" t="s">
        <v>79</v>
      </c>
      <c r="C630" s="54">
        <v>1829660000</v>
      </c>
      <c r="D630" s="55"/>
      <c r="E630" s="47">
        <f>K571</f>
        <v>1838443290</v>
      </c>
      <c r="F630" s="51">
        <f>E630</f>
        <v>1838443290</v>
      </c>
      <c r="G630" s="47"/>
      <c r="H630" s="103">
        <f>'[3]Okt-DES'!$H$76</f>
        <v>107534400</v>
      </c>
      <c r="I630" s="47">
        <f>H630</f>
        <v>107534400</v>
      </c>
      <c r="J630" s="47"/>
      <c r="K630" s="51">
        <f>E630+H630</f>
        <v>1945977690</v>
      </c>
      <c r="L630" s="47">
        <f>F630+I630</f>
        <v>1945977690</v>
      </c>
      <c r="M630" s="51">
        <f t="shared" si="79"/>
        <v>0</v>
      </c>
      <c r="N630" s="47">
        <f t="shared" si="84"/>
        <v>-116317690</v>
      </c>
    </row>
    <row r="631" spans="1:14" ht="15">
      <c r="A631" s="24" t="s">
        <v>80</v>
      </c>
      <c r="B631" s="96" t="s">
        <v>81</v>
      </c>
      <c r="C631" s="126" t="s">
        <v>53</v>
      </c>
      <c r="D631" s="127"/>
      <c r="E631" s="98">
        <f>SUM(E632:E634)</f>
        <v>16955000</v>
      </c>
      <c r="F631" s="99">
        <f>SUM(F632:F634)</f>
        <v>16955000</v>
      </c>
      <c r="G631" s="100">
        <f>F631-E631</f>
        <v>0</v>
      </c>
      <c r="H631" s="98">
        <f>SUM(H632:H634)</f>
        <v>230000</v>
      </c>
      <c r="I631" s="98">
        <f>SUM(I632:I634)</f>
        <v>230000</v>
      </c>
      <c r="J631" s="100"/>
      <c r="K631" s="99">
        <f>SUM(K632:K633)</f>
        <v>17185000</v>
      </c>
      <c r="L631" s="98">
        <f>SUM(L632:L633)</f>
        <v>17185000</v>
      </c>
      <c r="M631" s="102">
        <f t="shared" si="79"/>
        <v>0</v>
      </c>
      <c r="N631" s="118" t="s">
        <v>53</v>
      </c>
    </row>
    <row r="632" spans="1:14" ht="15">
      <c r="A632" s="52" t="s">
        <v>82</v>
      </c>
      <c r="B632" s="59" t="s">
        <v>83</v>
      </c>
      <c r="C632" s="54"/>
      <c r="D632" s="55"/>
      <c r="E632" s="47">
        <f>K573</f>
        <v>13545000</v>
      </c>
      <c r="F632" s="51">
        <f>E632</f>
        <v>13545000</v>
      </c>
      <c r="G632" s="47"/>
      <c r="H632" s="47">
        <f>'[3]Okt-DES'!$H$79</f>
        <v>180000</v>
      </c>
      <c r="I632" s="51">
        <f>H632</f>
        <v>180000</v>
      </c>
      <c r="J632" s="47"/>
      <c r="K632" s="51">
        <f>E632+H632</f>
        <v>13725000</v>
      </c>
      <c r="L632" s="47">
        <f>SUM(F632+I632)</f>
        <v>13725000</v>
      </c>
      <c r="M632" s="51">
        <f t="shared" si="79"/>
        <v>0</v>
      </c>
      <c r="N632" s="47"/>
    </row>
    <row r="633" spans="1:14" ht="15">
      <c r="A633" s="52" t="s">
        <v>84</v>
      </c>
      <c r="B633" s="59" t="s">
        <v>85</v>
      </c>
      <c r="C633" s="54"/>
      <c r="D633" s="55"/>
      <c r="E633" s="47">
        <f>K574</f>
        <v>3410000</v>
      </c>
      <c r="F633" s="51">
        <f>E633</f>
        <v>3410000</v>
      </c>
      <c r="G633" s="47"/>
      <c r="H633" s="47">
        <f>'[3]Okt-DES'!$H$80</f>
        <v>50000</v>
      </c>
      <c r="I633" s="51">
        <f>H633</f>
        <v>50000</v>
      </c>
      <c r="J633" s="47"/>
      <c r="K633" s="51">
        <f>E633+H633</f>
        <v>3460000</v>
      </c>
      <c r="L633" s="47">
        <f>SUM(F633+I633)</f>
        <v>3460000</v>
      </c>
      <c r="M633" s="51">
        <f t="shared" si="79"/>
        <v>0</v>
      </c>
      <c r="N633" s="47"/>
    </row>
    <row r="634" spans="1:14" ht="15">
      <c r="A634" s="52" t="s">
        <v>86</v>
      </c>
      <c r="B634" s="111" t="s">
        <v>87</v>
      </c>
      <c r="C634" s="112"/>
      <c r="D634" s="113"/>
      <c r="E634" s="47">
        <f>K575</f>
        <v>0</v>
      </c>
      <c r="F634" s="51">
        <f>E634</f>
        <v>0</v>
      </c>
      <c r="G634" s="114"/>
      <c r="H634" s="116"/>
      <c r="I634" s="114"/>
      <c r="J634" s="114"/>
      <c r="K634" s="115">
        <f>G634+E634</f>
        <v>0</v>
      </c>
      <c r="L634" s="114">
        <f>F634+I634</f>
        <v>0</v>
      </c>
      <c r="M634" s="115">
        <f t="shared" si="79"/>
        <v>0</v>
      </c>
      <c r="N634" s="114"/>
    </row>
    <row r="635" spans="1:14" ht="15">
      <c r="A635" s="52"/>
      <c r="B635" s="71" t="s">
        <v>88</v>
      </c>
      <c r="C635" s="72"/>
      <c r="D635" s="73"/>
      <c r="E635" s="117">
        <f>E609+E627+E631</f>
        <v>8752609790</v>
      </c>
      <c r="F635" s="117">
        <f>F609+F627+F631</f>
        <v>8752609790</v>
      </c>
      <c r="G635" s="75"/>
      <c r="H635" s="117">
        <f>H609+H627+H631</f>
        <v>1148966900</v>
      </c>
      <c r="I635" s="117">
        <f>I609+I627+I631</f>
        <v>1148966900</v>
      </c>
      <c r="J635" s="98"/>
      <c r="K635" s="76">
        <f>E635+H635</f>
        <v>9901576690</v>
      </c>
      <c r="L635" s="76">
        <f>K635</f>
        <v>9901576690</v>
      </c>
      <c r="M635" s="77"/>
      <c r="N635" s="78"/>
    </row>
    <row r="636" spans="1:14" ht="15">
      <c r="A636" s="24" t="s">
        <v>89</v>
      </c>
      <c r="B636" s="96" t="s">
        <v>90</v>
      </c>
      <c r="C636" s="45">
        <f>-C637</f>
        <v>0</v>
      </c>
      <c r="D636" s="97"/>
      <c r="E636" s="98">
        <f>E637+E639</f>
        <v>132123090</v>
      </c>
      <c r="F636" s="99">
        <f>E636</f>
        <v>132123090</v>
      </c>
      <c r="G636" s="100">
        <f>F636-E636</f>
        <v>0</v>
      </c>
      <c r="H636" s="98">
        <f>SUM(H637:H640)</f>
        <v>6330375</v>
      </c>
      <c r="I636" s="99">
        <f>H636</f>
        <v>6330375</v>
      </c>
      <c r="J636" s="98"/>
      <c r="K636" s="98">
        <f>SUM(K637:K640)</f>
        <v>138453465</v>
      </c>
      <c r="L636" s="98">
        <f>L637+L639</f>
        <v>138453465</v>
      </c>
      <c r="M636" s="99">
        <f>L636-K636</f>
        <v>0</v>
      </c>
      <c r="N636" s="118" t="s">
        <v>53</v>
      </c>
    </row>
    <row r="637" spans="1:14" ht="15">
      <c r="A637" s="52" t="s">
        <v>91</v>
      </c>
      <c r="B637" s="59" t="s">
        <v>92</v>
      </c>
      <c r="C637" s="54"/>
      <c r="D637" s="55"/>
      <c r="E637" s="51">
        <f>K578</f>
        <v>126011950</v>
      </c>
      <c r="F637" s="58">
        <f>E637</f>
        <v>126011950</v>
      </c>
      <c r="G637" s="47"/>
      <c r="H637" s="119">
        <f>'[3]Okt-DES'!$H$83</f>
        <v>6330375</v>
      </c>
      <c r="I637" s="120">
        <f>H637</f>
        <v>6330375</v>
      </c>
      <c r="J637" s="47"/>
      <c r="K637" s="51">
        <f>E637+H637</f>
        <v>132342325</v>
      </c>
      <c r="L637" s="47">
        <f>F637+I637</f>
        <v>132342325</v>
      </c>
      <c r="M637" s="51">
        <f>L637-K637</f>
        <v>0</v>
      </c>
      <c r="N637" s="47"/>
    </row>
    <row r="638" spans="1:14" ht="3.75" customHeight="1">
      <c r="A638" s="52"/>
      <c r="B638" s="59"/>
      <c r="C638" s="66"/>
      <c r="D638" s="67"/>
      <c r="E638" s="51">
        <f>K579</f>
        <v>0</v>
      </c>
      <c r="F638" s="58">
        <f>E638</f>
        <v>0</v>
      </c>
      <c r="G638" s="47"/>
      <c r="H638" s="119"/>
      <c r="I638" s="120"/>
      <c r="J638" s="47"/>
      <c r="K638" s="51"/>
      <c r="L638" s="47"/>
      <c r="M638" s="51"/>
      <c r="N638" s="47"/>
    </row>
    <row r="639" spans="1:14" ht="15">
      <c r="A639" s="52" t="s">
        <v>93</v>
      </c>
      <c r="B639" s="59" t="s">
        <v>94</v>
      </c>
      <c r="C639" s="66"/>
      <c r="D639" s="67"/>
      <c r="E639" s="51">
        <f>K580</f>
        <v>6111140</v>
      </c>
      <c r="F639" s="58">
        <f>E639</f>
        <v>6111140</v>
      </c>
      <c r="G639" s="47"/>
      <c r="H639" s="103"/>
      <c r="I639" s="47">
        <f>H639</f>
        <v>0</v>
      </c>
      <c r="J639" s="47"/>
      <c r="K639" s="47">
        <f>E639+H639</f>
        <v>6111140</v>
      </c>
      <c r="L639" s="47">
        <f>F639+I639</f>
        <v>6111140</v>
      </c>
      <c r="M639" s="51">
        <f>L639-K639</f>
        <v>0</v>
      </c>
      <c r="N639" s="47"/>
    </row>
    <row r="640" spans="1:14" ht="1.5" customHeight="1">
      <c r="A640" s="52"/>
      <c r="B640" s="111"/>
      <c r="C640" s="112"/>
      <c r="D640" s="113"/>
      <c r="E640" s="115"/>
      <c r="F640" s="121"/>
      <c r="G640" s="114"/>
      <c r="H640" s="114"/>
      <c r="I640" s="122"/>
      <c r="J640" s="114"/>
      <c r="K640" s="115"/>
      <c r="L640" s="114"/>
      <c r="M640" s="122"/>
      <c r="N640" s="114"/>
    </row>
    <row r="641" spans="1:14" ht="15">
      <c r="A641" s="123"/>
      <c r="B641" s="83" t="s">
        <v>95</v>
      </c>
      <c r="C641" s="84">
        <f>C609+C627+C636</f>
        <v>10000000000</v>
      </c>
      <c r="D641" s="85"/>
      <c r="E641" s="76">
        <f>E635+E636</f>
        <v>8884732880</v>
      </c>
      <c r="F641" s="76">
        <f>F635+F636</f>
        <v>8884732880</v>
      </c>
      <c r="G641" s="124"/>
      <c r="H641" s="76">
        <f>H635+H636</f>
        <v>1155297275</v>
      </c>
      <c r="I641" s="76">
        <f>I635+I636</f>
        <v>1155297275</v>
      </c>
      <c r="J641" s="76"/>
      <c r="K641" s="76">
        <f>K635+K636</f>
        <v>10040030155</v>
      </c>
      <c r="L641" s="76">
        <f>L635+L636</f>
        <v>10040030155</v>
      </c>
      <c r="M641" s="124"/>
      <c r="N641" s="76">
        <f>C641-K641</f>
        <v>-40030155</v>
      </c>
    </row>
    <row r="642" spans="1:14" ht="1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87" t="s">
        <v>114</v>
      </c>
      <c r="L642" s="87"/>
      <c r="M642" s="87"/>
      <c r="N642" s="87"/>
    </row>
    <row r="643" spans="1:14" ht="10.5" customHeight="1">
      <c r="A643" s="87" t="s">
        <v>96</v>
      </c>
      <c r="B643" s="87"/>
      <c r="C643" s="88"/>
      <c r="D643" s="48"/>
      <c r="E643" s="48"/>
      <c r="F643" s="48"/>
      <c r="G643" s="48"/>
      <c r="H643" s="48"/>
      <c r="I643" s="48"/>
      <c r="J643" s="48"/>
      <c r="K643" s="88"/>
      <c r="L643" s="88"/>
      <c r="M643" s="88"/>
      <c r="N643" s="88"/>
    </row>
    <row r="644" spans="1:14" ht="15">
      <c r="A644" s="87" t="s">
        <v>98</v>
      </c>
      <c r="B644" s="87"/>
      <c r="C644" s="88"/>
      <c r="D644" s="48"/>
      <c r="E644" s="48"/>
      <c r="F644" s="48"/>
      <c r="G644" s="48"/>
      <c r="H644" s="48"/>
      <c r="I644" s="48"/>
      <c r="J644" s="48"/>
      <c r="K644" s="87" t="s">
        <v>8</v>
      </c>
      <c r="L644" s="87"/>
      <c r="M644" s="87"/>
      <c r="N644" s="87"/>
    </row>
    <row r="645" spans="1:14" ht="15">
      <c r="A645" s="87" t="s">
        <v>0</v>
      </c>
      <c r="B645" s="87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</row>
    <row r="646" spans="1:14" ht="15">
      <c r="A646" s="87" t="s">
        <v>99</v>
      </c>
      <c r="B646" s="87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</row>
    <row r="647" spans="1:14" ht="15">
      <c r="A647" s="88"/>
      <c r="B647" s="8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</row>
    <row r="648" spans="1:14" ht="15">
      <c r="A648" s="48"/>
      <c r="B648" s="48"/>
      <c r="C648" s="48"/>
      <c r="D648" s="48"/>
      <c r="E648" s="48"/>
      <c r="F648" s="48"/>
      <c r="G648" s="48"/>
      <c r="H648" s="46"/>
      <c r="I648" s="48"/>
      <c r="J648" s="48"/>
      <c r="K648" s="48"/>
      <c r="L648" s="48"/>
      <c r="M648" s="48"/>
      <c r="N648" s="48"/>
    </row>
    <row r="649" spans="1:14" ht="15">
      <c r="A649" s="87" t="s">
        <v>100</v>
      </c>
      <c r="B649" s="87"/>
      <c r="C649" s="88"/>
      <c r="D649" s="48"/>
      <c r="E649" s="48"/>
      <c r="F649" s="48"/>
      <c r="G649" s="48"/>
      <c r="H649" s="46"/>
      <c r="I649" s="48"/>
      <c r="J649" s="48"/>
      <c r="K649" s="87" t="s">
        <v>9</v>
      </c>
      <c r="L649" s="87"/>
      <c r="M649" s="87"/>
      <c r="N649" s="87"/>
    </row>
    <row r="650" spans="1:14" ht="15">
      <c r="A650" s="87" t="s">
        <v>101</v>
      </c>
      <c r="B650" s="87"/>
      <c r="C650" s="88"/>
      <c r="D650" s="48"/>
      <c r="E650" s="48"/>
      <c r="F650" s="48"/>
      <c r="G650" s="48"/>
      <c r="H650" s="48"/>
      <c r="I650" s="48"/>
      <c r="J650" s="48"/>
      <c r="K650" s="87" t="s">
        <v>102</v>
      </c>
      <c r="L650" s="87"/>
      <c r="M650" s="87"/>
      <c r="N650" s="87"/>
    </row>
    <row r="651" spans="1:14">
      <c r="A651" s="89" t="s">
        <v>103</v>
      </c>
      <c r="B651" s="89"/>
    </row>
    <row r="652" spans="1:14" ht="3" customHeight="1"/>
    <row r="653" spans="1:14" ht="14.25">
      <c r="A653" s="1" t="s">
        <v>0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4.25">
      <c r="A654" s="1" t="s">
        <v>1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4.25">
      <c r="A655" s="1" t="s">
        <v>2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4.25">
      <c r="A657" s="3" t="s">
        <v>3</v>
      </c>
      <c r="B657" s="3"/>
      <c r="C657" s="4"/>
      <c r="D657" s="4" t="s">
        <v>4</v>
      </c>
      <c r="E657" s="5" t="s">
        <v>5</v>
      </c>
      <c r="F657" s="6"/>
      <c r="G657" s="6"/>
      <c r="H657" s="6"/>
      <c r="I657" s="6"/>
      <c r="J657" s="6"/>
      <c r="K657" s="6"/>
      <c r="L657" s="6"/>
      <c r="M657" s="6"/>
      <c r="N657" s="6"/>
    </row>
    <row r="658" spans="1:14" ht="14.25">
      <c r="A658" s="3" t="s">
        <v>6</v>
      </c>
      <c r="B658" s="3"/>
      <c r="C658" s="4"/>
      <c r="D658" s="4" t="s">
        <v>4</v>
      </c>
      <c r="E658" s="3" t="s">
        <v>7</v>
      </c>
      <c r="F658" s="6"/>
      <c r="G658" s="6"/>
      <c r="H658" s="6"/>
      <c r="I658" s="6"/>
      <c r="J658" s="6"/>
      <c r="K658" s="6"/>
      <c r="L658" s="6"/>
      <c r="M658" s="6"/>
      <c r="N658" s="6"/>
    </row>
    <row r="659" spans="1:14" ht="14.25">
      <c r="A659" s="3" t="s">
        <v>8</v>
      </c>
      <c r="B659" s="3"/>
      <c r="C659" s="4"/>
      <c r="D659" s="4" t="s">
        <v>4</v>
      </c>
      <c r="E659" s="3" t="s">
        <v>9</v>
      </c>
      <c r="F659" s="6"/>
      <c r="G659" s="6"/>
      <c r="H659" s="6"/>
      <c r="I659" s="6"/>
      <c r="J659" s="6"/>
      <c r="K659" s="6"/>
      <c r="L659" s="6"/>
      <c r="M659" s="6"/>
      <c r="N659" s="6"/>
    </row>
    <row r="660" spans="1:14" ht="3" customHeight="1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1:14" ht="14.25">
      <c r="A661" s="7"/>
      <c r="B661" s="7"/>
      <c r="C661" s="8"/>
      <c r="D661" s="9"/>
      <c r="E661" s="10" t="s">
        <v>10</v>
      </c>
      <c r="F661" s="10"/>
      <c r="G661" s="10"/>
      <c r="H661" s="11" t="s">
        <v>11</v>
      </c>
      <c r="I661" s="10"/>
      <c r="J661" s="12"/>
      <c r="K661" s="13" t="s">
        <v>12</v>
      </c>
      <c r="L661" s="14"/>
      <c r="M661" s="14"/>
      <c r="N661" s="15"/>
    </row>
    <row r="662" spans="1:14" ht="12" customHeight="1">
      <c r="A662" s="16"/>
      <c r="B662" s="17"/>
      <c r="C662" s="18" t="s">
        <v>13</v>
      </c>
      <c r="D662" s="19"/>
      <c r="E662" s="3"/>
      <c r="F662" s="20"/>
      <c r="G662" s="3"/>
      <c r="H662" s="20"/>
      <c r="I662" s="3"/>
      <c r="J662" s="20"/>
      <c r="K662" s="90"/>
      <c r="L662" s="22"/>
      <c r="M662" s="90"/>
      <c r="N662" s="22"/>
    </row>
    <row r="663" spans="1:14" ht="14.25">
      <c r="A663" s="24" t="s">
        <v>14</v>
      </c>
      <c r="B663" s="25" t="s">
        <v>15</v>
      </c>
      <c r="C663" s="18" t="s">
        <v>16</v>
      </c>
      <c r="D663" s="19"/>
      <c r="E663" s="2" t="s">
        <v>17</v>
      </c>
      <c r="F663" s="24" t="s">
        <v>18</v>
      </c>
      <c r="G663" s="24" t="s">
        <v>19</v>
      </c>
      <c r="H663" s="91" t="s">
        <v>17</v>
      </c>
      <c r="I663" s="2" t="s">
        <v>18</v>
      </c>
      <c r="J663" s="24" t="s">
        <v>19</v>
      </c>
      <c r="K663" s="92" t="s">
        <v>20</v>
      </c>
      <c r="L663" s="27" t="s">
        <v>20</v>
      </c>
      <c r="M663" s="92" t="s">
        <v>21</v>
      </c>
      <c r="N663" s="27" t="s">
        <v>22</v>
      </c>
    </row>
    <row r="664" spans="1:14" ht="14.25">
      <c r="A664" s="16"/>
      <c r="B664" s="3"/>
      <c r="C664" s="29"/>
      <c r="D664" s="30"/>
      <c r="E664" s="2"/>
      <c r="F664" s="24"/>
      <c r="G664" s="24"/>
      <c r="H664" s="91"/>
      <c r="I664" s="2"/>
      <c r="J664" s="24"/>
      <c r="K664" s="92" t="s">
        <v>23</v>
      </c>
      <c r="L664" s="27" t="s">
        <v>24</v>
      </c>
      <c r="M664" s="92" t="s">
        <v>25</v>
      </c>
      <c r="N664" s="27" t="s">
        <v>26</v>
      </c>
    </row>
    <row r="665" spans="1:14" ht="14.25">
      <c r="A665" s="16"/>
      <c r="B665" s="3"/>
      <c r="C665" s="31"/>
      <c r="D665" s="30"/>
      <c r="E665" s="2"/>
      <c r="F665" s="24"/>
      <c r="G665" s="24"/>
      <c r="H665" s="91"/>
      <c r="I665" s="2"/>
      <c r="J665" s="24"/>
      <c r="K665" s="92"/>
      <c r="L665" s="27" t="s">
        <v>27</v>
      </c>
      <c r="M665" s="92" t="s">
        <v>27</v>
      </c>
      <c r="N665" s="27" t="s">
        <v>28</v>
      </c>
    </row>
    <row r="666" spans="1:14" ht="12.75" customHeight="1">
      <c r="A666" s="32"/>
      <c r="B666" s="33"/>
      <c r="C666" s="34"/>
      <c r="D666" s="35"/>
      <c r="E666" s="36"/>
      <c r="F666" s="37"/>
      <c r="G666" s="37"/>
      <c r="H666" s="93"/>
      <c r="I666" s="36"/>
      <c r="J666" s="37"/>
      <c r="K666" s="40"/>
      <c r="L666" s="39"/>
      <c r="M666" s="40"/>
      <c r="N666" s="39" t="s">
        <v>16</v>
      </c>
    </row>
    <row r="667" spans="1:14" ht="14.25">
      <c r="A667" s="41">
        <v>1</v>
      </c>
      <c r="B667" s="42">
        <v>2</v>
      </c>
      <c r="C667" s="43">
        <v>3</v>
      </c>
      <c r="D667" s="44"/>
      <c r="E667" s="42">
        <v>4</v>
      </c>
      <c r="F667" s="41">
        <v>5</v>
      </c>
      <c r="G667" s="41" t="s">
        <v>29</v>
      </c>
      <c r="H667" s="44">
        <v>7</v>
      </c>
      <c r="I667" s="42">
        <v>8</v>
      </c>
      <c r="J667" s="41" t="s">
        <v>30</v>
      </c>
      <c r="K667" s="42" t="s">
        <v>31</v>
      </c>
      <c r="L667" s="41" t="s">
        <v>32</v>
      </c>
      <c r="M667" s="42" t="s">
        <v>33</v>
      </c>
      <c r="N667" s="41" t="s">
        <v>34</v>
      </c>
    </row>
    <row r="668" spans="1:14" ht="15">
      <c r="A668" s="16" t="s">
        <v>35</v>
      </c>
      <c r="B668" s="3" t="s">
        <v>36</v>
      </c>
      <c r="C668" s="45">
        <f>SUM(C669:D685)</f>
        <v>7037000000</v>
      </c>
      <c r="D668" s="9"/>
      <c r="E668" s="49">
        <f>SUM(E669:E685)</f>
        <v>6150241500</v>
      </c>
      <c r="F668" s="49">
        <f>SUM(F669:F685)</f>
        <v>6150241500</v>
      </c>
      <c r="G668" s="47">
        <f>F668-E668</f>
        <v>0</v>
      </c>
      <c r="H668" s="49">
        <f>SUM(H669:H685)</f>
        <v>314966400</v>
      </c>
      <c r="I668" s="49">
        <f>H668</f>
        <v>314966400</v>
      </c>
      <c r="J668" s="49">
        <f>H668-I668</f>
        <v>0</v>
      </c>
      <c r="K668" s="65">
        <f>SUM(K669:K685)</f>
        <v>6465207900</v>
      </c>
      <c r="L668" s="49">
        <f>F668+I668</f>
        <v>6465207900</v>
      </c>
      <c r="M668" s="46">
        <f>L668-K668</f>
        <v>0</v>
      </c>
      <c r="N668" s="49">
        <f t="shared" ref="N668:N679" si="85">SUM(C668-K668)</f>
        <v>571792100</v>
      </c>
    </row>
    <row r="669" spans="1:14" ht="15">
      <c r="A669" s="52" t="s">
        <v>37</v>
      </c>
      <c r="B669" s="53" t="s">
        <v>38</v>
      </c>
      <c r="C669" s="54">
        <v>25000000</v>
      </c>
      <c r="D669" s="55"/>
      <c r="E669" s="46">
        <f>K610</f>
        <v>3671500</v>
      </c>
      <c r="F669" s="58">
        <f>E669</f>
        <v>3671500</v>
      </c>
      <c r="G669" s="47"/>
      <c r="H669" s="94">
        <f>'[3]Okt-DES'!$H$104</f>
        <v>8802200</v>
      </c>
      <c r="I669" s="47">
        <f>H669</f>
        <v>8802200</v>
      </c>
      <c r="J669" s="47"/>
      <c r="K669" s="46">
        <f>E669+H669</f>
        <v>12473700</v>
      </c>
      <c r="L669" s="47">
        <f t="shared" ref="L669:L684" si="86">F669+I669</f>
        <v>12473700</v>
      </c>
      <c r="M669" s="46">
        <f t="shared" ref="M669:M693" si="87">L669-K669</f>
        <v>0</v>
      </c>
      <c r="N669" s="47">
        <f t="shared" si="85"/>
        <v>12526300</v>
      </c>
    </row>
    <row r="670" spans="1:14" ht="15">
      <c r="A670" s="52" t="s">
        <v>39</v>
      </c>
      <c r="B670" s="59" t="s">
        <v>40</v>
      </c>
      <c r="C670" s="54">
        <v>1550000000</v>
      </c>
      <c r="D670" s="55"/>
      <c r="E670" s="46">
        <f t="shared" ref="E670:E682" si="88">K611</f>
        <v>1921223500</v>
      </c>
      <c r="F670" s="58">
        <f t="shared" ref="F670:F681" si="89">E670</f>
        <v>1921223500</v>
      </c>
      <c r="G670" s="47"/>
      <c r="H670" s="94">
        <f>'[3]Okt-DES'!$H$105</f>
        <v>73824300</v>
      </c>
      <c r="I670" s="47">
        <f t="shared" ref="I670:I685" si="90">H670</f>
        <v>73824300</v>
      </c>
      <c r="J670" s="47"/>
      <c r="K670" s="46">
        <f t="shared" ref="K670:K685" si="91">E670+H670</f>
        <v>1995047800</v>
      </c>
      <c r="L670" s="47">
        <f t="shared" si="86"/>
        <v>1995047800</v>
      </c>
      <c r="M670" s="46">
        <f t="shared" si="87"/>
        <v>0</v>
      </c>
      <c r="N670" s="47">
        <f t="shared" si="85"/>
        <v>-445047800</v>
      </c>
    </row>
    <row r="671" spans="1:14" ht="15">
      <c r="A671" s="52" t="s">
        <v>41</v>
      </c>
      <c r="B671" s="59" t="s">
        <v>42</v>
      </c>
      <c r="C671" s="54">
        <v>750000000</v>
      </c>
      <c r="D671" s="55"/>
      <c r="E671" s="46">
        <f t="shared" si="88"/>
        <v>312779100</v>
      </c>
      <c r="F671" s="58">
        <f t="shared" si="89"/>
        <v>312779100</v>
      </c>
      <c r="G671" s="47"/>
      <c r="H671" s="94"/>
      <c r="I671" s="47">
        <f t="shared" si="90"/>
        <v>0</v>
      </c>
      <c r="J671" s="47"/>
      <c r="K671" s="46">
        <f t="shared" si="91"/>
        <v>312779100</v>
      </c>
      <c r="L671" s="47">
        <f t="shared" si="86"/>
        <v>312779100</v>
      </c>
      <c r="M671" s="46">
        <f t="shared" si="87"/>
        <v>0</v>
      </c>
      <c r="N671" s="47">
        <f t="shared" si="85"/>
        <v>437220900</v>
      </c>
    </row>
    <row r="672" spans="1:14" ht="15">
      <c r="A672" s="52" t="s">
        <v>43</v>
      </c>
      <c r="B672" s="59" t="s">
        <v>44</v>
      </c>
      <c r="C672" s="54">
        <v>250000000</v>
      </c>
      <c r="D672" s="55"/>
      <c r="E672" s="46">
        <f t="shared" si="88"/>
        <v>192462800</v>
      </c>
      <c r="F672" s="58">
        <f t="shared" si="89"/>
        <v>192462800</v>
      </c>
      <c r="G672" s="47"/>
      <c r="H672" s="94">
        <f>'[3]Okt-DES'!$H$107</f>
        <v>6870700</v>
      </c>
      <c r="I672" s="47">
        <f t="shared" si="90"/>
        <v>6870700</v>
      </c>
      <c r="J672" s="47"/>
      <c r="K672" s="46">
        <f t="shared" si="91"/>
        <v>199333500</v>
      </c>
      <c r="L672" s="47">
        <f t="shared" si="86"/>
        <v>199333500</v>
      </c>
      <c r="M672" s="46">
        <f t="shared" si="87"/>
        <v>0</v>
      </c>
      <c r="N672" s="47">
        <f t="shared" si="85"/>
        <v>50666500</v>
      </c>
    </row>
    <row r="673" spans="1:14" ht="15">
      <c r="A673" s="52" t="s">
        <v>45</v>
      </c>
      <c r="B673" s="59" t="s">
        <v>46</v>
      </c>
      <c r="C673" s="54">
        <v>5000000</v>
      </c>
      <c r="D673" s="55"/>
      <c r="E673" s="46">
        <f t="shared" si="88"/>
        <v>0</v>
      </c>
      <c r="F673" s="58">
        <f t="shared" si="89"/>
        <v>0</v>
      </c>
      <c r="G673" s="47"/>
      <c r="H673" s="94"/>
      <c r="I673" s="47">
        <f t="shared" si="90"/>
        <v>0</v>
      </c>
      <c r="J673" s="47"/>
      <c r="K673" s="46">
        <f t="shared" si="91"/>
        <v>0</v>
      </c>
      <c r="L673" s="47">
        <f t="shared" si="86"/>
        <v>0</v>
      </c>
      <c r="M673" s="46">
        <f t="shared" si="87"/>
        <v>0</v>
      </c>
      <c r="N673" s="47">
        <f t="shared" si="85"/>
        <v>5000000</v>
      </c>
    </row>
    <row r="674" spans="1:14" ht="15">
      <c r="A674" s="52" t="s">
        <v>47</v>
      </c>
      <c r="B674" s="59" t="s">
        <v>48</v>
      </c>
      <c r="C674" s="54">
        <v>50000000</v>
      </c>
      <c r="D674" s="55"/>
      <c r="E674" s="46">
        <f t="shared" si="88"/>
        <v>96371100</v>
      </c>
      <c r="F674" s="58">
        <f t="shared" si="89"/>
        <v>96371100</v>
      </c>
      <c r="G674" s="47"/>
      <c r="H674" s="94"/>
      <c r="I674" s="47">
        <f t="shared" si="90"/>
        <v>0</v>
      </c>
      <c r="J674" s="47"/>
      <c r="K674" s="46">
        <f t="shared" si="91"/>
        <v>96371100</v>
      </c>
      <c r="L674" s="47">
        <f t="shared" si="86"/>
        <v>96371100</v>
      </c>
      <c r="M674" s="46">
        <f t="shared" si="87"/>
        <v>0</v>
      </c>
      <c r="N674" s="47">
        <f t="shared" si="85"/>
        <v>-46371100</v>
      </c>
    </row>
    <row r="675" spans="1:14" ht="15">
      <c r="A675" s="52" t="s">
        <v>49</v>
      </c>
      <c r="B675" s="59" t="s">
        <v>50</v>
      </c>
      <c r="C675" s="54">
        <v>1137000000</v>
      </c>
      <c r="D675" s="55"/>
      <c r="E675" s="46">
        <f t="shared" si="88"/>
        <v>1304905800</v>
      </c>
      <c r="F675" s="58">
        <f t="shared" si="89"/>
        <v>1304905800</v>
      </c>
      <c r="G675" s="47"/>
      <c r="H675" s="94">
        <f>'[3]Okt-DES'!$H$110</f>
        <v>116860600</v>
      </c>
      <c r="I675" s="47">
        <f t="shared" si="90"/>
        <v>116860600</v>
      </c>
      <c r="J675" s="47"/>
      <c r="K675" s="46">
        <f t="shared" si="91"/>
        <v>1421766400</v>
      </c>
      <c r="L675" s="47">
        <f t="shared" si="86"/>
        <v>1421766400</v>
      </c>
      <c r="M675" s="46">
        <f t="shared" si="87"/>
        <v>0</v>
      </c>
      <c r="N675" s="47">
        <f t="shared" si="85"/>
        <v>-284766400</v>
      </c>
    </row>
    <row r="676" spans="1:14" ht="15">
      <c r="A676" s="52" t="s">
        <v>51</v>
      </c>
      <c r="B676" s="59" t="s">
        <v>52</v>
      </c>
      <c r="C676" s="54">
        <v>1100000000</v>
      </c>
      <c r="D676" s="55"/>
      <c r="E676" s="46">
        <f t="shared" si="88"/>
        <v>922980800</v>
      </c>
      <c r="F676" s="58">
        <f t="shared" si="89"/>
        <v>922980800</v>
      </c>
      <c r="G676" s="47"/>
      <c r="H676" s="95">
        <f>'[3]Okt-DES'!$H$111</f>
        <v>1394600</v>
      </c>
      <c r="I676" s="47">
        <f t="shared" si="90"/>
        <v>1394600</v>
      </c>
      <c r="J676" s="61"/>
      <c r="K676" s="46">
        <f t="shared" si="91"/>
        <v>924375400</v>
      </c>
      <c r="L676" s="47">
        <f t="shared" si="86"/>
        <v>924375400</v>
      </c>
      <c r="M676" s="46">
        <f t="shared" si="87"/>
        <v>0</v>
      </c>
      <c r="N676" s="47">
        <f t="shared" si="85"/>
        <v>175624600</v>
      </c>
    </row>
    <row r="677" spans="1:14" ht="15">
      <c r="A677" s="52" t="s">
        <v>54</v>
      </c>
      <c r="B677" s="53" t="s">
        <v>55</v>
      </c>
      <c r="C677" s="54">
        <v>25000000</v>
      </c>
      <c r="D677" s="55"/>
      <c r="E677" s="46">
        <f t="shared" si="88"/>
        <v>51957200</v>
      </c>
      <c r="F677" s="58">
        <f t="shared" si="89"/>
        <v>51957200</v>
      </c>
      <c r="G677" s="47"/>
      <c r="H677" s="95">
        <f>'[3]Okt-DES'!$H$112</f>
        <v>21210300</v>
      </c>
      <c r="I677" s="47">
        <f t="shared" si="90"/>
        <v>21210300</v>
      </c>
      <c r="J677" s="47"/>
      <c r="K677" s="46">
        <f t="shared" si="91"/>
        <v>73167500</v>
      </c>
      <c r="L677" s="47">
        <f t="shared" si="86"/>
        <v>73167500</v>
      </c>
      <c r="M677" s="46">
        <f t="shared" si="87"/>
        <v>0</v>
      </c>
      <c r="N677" s="47">
        <f t="shared" si="85"/>
        <v>-48167500</v>
      </c>
    </row>
    <row r="678" spans="1:14" ht="15">
      <c r="A678" s="52" t="s">
        <v>56</v>
      </c>
      <c r="B678" s="59" t="s">
        <v>57</v>
      </c>
      <c r="C678" s="54">
        <v>25000000</v>
      </c>
      <c r="D678" s="55"/>
      <c r="E678" s="46">
        <f t="shared" si="88"/>
        <v>229411900</v>
      </c>
      <c r="F678" s="58">
        <f t="shared" si="89"/>
        <v>229411900</v>
      </c>
      <c r="G678" s="47"/>
      <c r="H678" s="95">
        <f>'[3]Okt-DES'!$H$113</f>
        <v>15677800</v>
      </c>
      <c r="I678" s="47">
        <f t="shared" si="90"/>
        <v>15677800</v>
      </c>
      <c r="J678" s="47"/>
      <c r="K678" s="46">
        <f t="shared" si="91"/>
        <v>245089700</v>
      </c>
      <c r="L678" s="47">
        <f t="shared" si="86"/>
        <v>245089700</v>
      </c>
      <c r="M678" s="46">
        <f t="shared" si="87"/>
        <v>0</v>
      </c>
      <c r="N678" s="47">
        <f t="shared" si="85"/>
        <v>-220089700</v>
      </c>
    </row>
    <row r="679" spans="1:14" ht="15">
      <c r="A679" s="52" t="s">
        <v>58</v>
      </c>
      <c r="B679" s="59" t="s">
        <v>59</v>
      </c>
      <c r="C679" s="54">
        <v>600000000</v>
      </c>
      <c r="D679" s="55"/>
      <c r="E679" s="46">
        <f t="shared" si="88"/>
        <v>1064313100</v>
      </c>
      <c r="F679" s="58">
        <f t="shared" si="89"/>
        <v>1064313100</v>
      </c>
      <c r="G679" s="47"/>
      <c r="H679" s="95">
        <f>'[3]Okt-DES'!$H$114</f>
        <v>68652700</v>
      </c>
      <c r="I679" s="47">
        <f t="shared" si="90"/>
        <v>68652700</v>
      </c>
      <c r="J679" s="47"/>
      <c r="K679" s="46">
        <f t="shared" si="91"/>
        <v>1132965800</v>
      </c>
      <c r="L679" s="47">
        <f t="shared" si="86"/>
        <v>1132965800</v>
      </c>
      <c r="M679" s="46">
        <f t="shared" si="87"/>
        <v>0</v>
      </c>
      <c r="N679" s="47">
        <f t="shared" si="85"/>
        <v>-532965800</v>
      </c>
    </row>
    <row r="680" spans="1:14" ht="12.75" customHeight="1">
      <c r="A680" s="52" t="s">
        <v>60</v>
      </c>
      <c r="B680" s="59" t="s">
        <v>61</v>
      </c>
      <c r="C680" s="54">
        <v>0</v>
      </c>
      <c r="D680" s="55"/>
      <c r="E680" s="46">
        <f t="shared" si="88"/>
        <v>0</v>
      </c>
      <c r="F680" s="58">
        <f t="shared" si="89"/>
        <v>0</v>
      </c>
      <c r="G680" s="47"/>
      <c r="H680" s="95"/>
      <c r="I680" s="47">
        <f t="shared" si="90"/>
        <v>0</v>
      </c>
      <c r="J680" s="47"/>
      <c r="K680" s="46">
        <f t="shared" si="91"/>
        <v>0</v>
      </c>
      <c r="L680" s="47">
        <f t="shared" si="86"/>
        <v>0</v>
      </c>
      <c r="M680" s="46">
        <f t="shared" si="87"/>
        <v>0</v>
      </c>
      <c r="N680" s="47">
        <f>C680-K680</f>
        <v>0</v>
      </c>
    </row>
    <row r="681" spans="1:14" ht="15">
      <c r="A681" s="52" t="s">
        <v>62</v>
      </c>
      <c r="B681" s="59" t="s">
        <v>63</v>
      </c>
      <c r="C681" s="54">
        <v>1000000</v>
      </c>
      <c r="D681" s="55"/>
      <c r="E681" s="46">
        <f t="shared" si="88"/>
        <v>0</v>
      </c>
      <c r="F681" s="58">
        <f t="shared" si="89"/>
        <v>0</v>
      </c>
      <c r="G681" s="47"/>
      <c r="H681" s="95"/>
      <c r="I681" s="47">
        <f t="shared" si="90"/>
        <v>0</v>
      </c>
      <c r="J681" s="47"/>
      <c r="K681" s="46">
        <f t="shared" si="91"/>
        <v>0</v>
      </c>
      <c r="L681" s="47">
        <f t="shared" si="86"/>
        <v>0</v>
      </c>
      <c r="M681" s="46">
        <f t="shared" si="87"/>
        <v>0</v>
      </c>
      <c r="N681" s="47">
        <f t="shared" ref="N681:N689" si="92">SUM(C681-K681)</f>
        <v>1000000</v>
      </c>
    </row>
    <row r="682" spans="1:14" ht="15">
      <c r="A682" s="52" t="s">
        <v>64</v>
      </c>
      <c r="B682" s="59" t="s">
        <v>65</v>
      </c>
      <c r="C682" s="54">
        <v>15000000</v>
      </c>
      <c r="D682" s="55"/>
      <c r="E682" s="46">
        <f t="shared" si="88"/>
        <v>32962300</v>
      </c>
      <c r="F682" s="58">
        <f>E682</f>
        <v>32962300</v>
      </c>
      <c r="G682" s="47"/>
      <c r="H682" s="95">
        <f>'[3]Okt-DES'!$H$117</f>
        <v>1673200</v>
      </c>
      <c r="I682" s="47">
        <f t="shared" si="90"/>
        <v>1673200</v>
      </c>
      <c r="J682" s="47"/>
      <c r="K682" s="46">
        <f t="shared" si="91"/>
        <v>34635500</v>
      </c>
      <c r="L682" s="47">
        <f t="shared" si="86"/>
        <v>34635500</v>
      </c>
      <c r="M682" s="46">
        <f t="shared" si="87"/>
        <v>0</v>
      </c>
      <c r="N682" s="47">
        <f t="shared" si="92"/>
        <v>-19635500</v>
      </c>
    </row>
    <row r="683" spans="1:14" ht="15">
      <c r="A683" s="52" t="s">
        <v>66</v>
      </c>
      <c r="B683" s="59" t="s">
        <v>67</v>
      </c>
      <c r="C683" s="54">
        <v>200000</v>
      </c>
      <c r="D683" s="55"/>
      <c r="E683" s="46">
        <f>K624</f>
        <v>17202400</v>
      </c>
      <c r="F683" s="58">
        <f>E683</f>
        <v>17202400</v>
      </c>
      <c r="G683" s="47"/>
      <c r="H683" s="47"/>
      <c r="I683" s="47">
        <f t="shared" si="90"/>
        <v>0</v>
      </c>
      <c r="J683" s="47"/>
      <c r="K683" s="46">
        <f t="shared" si="91"/>
        <v>17202400</v>
      </c>
      <c r="L683" s="47">
        <f t="shared" si="86"/>
        <v>17202400</v>
      </c>
      <c r="M683" s="46">
        <f t="shared" si="87"/>
        <v>0</v>
      </c>
      <c r="N683" s="47">
        <f t="shared" si="92"/>
        <v>-17002400</v>
      </c>
    </row>
    <row r="684" spans="1:14" ht="15">
      <c r="A684" s="52" t="s">
        <v>68</v>
      </c>
      <c r="B684" s="59" t="s">
        <v>69</v>
      </c>
      <c r="C684" s="54">
        <v>3800000</v>
      </c>
      <c r="D684" s="55"/>
      <c r="E684" s="46">
        <f>K625</f>
        <v>0</v>
      </c>
      <c r="F684" s="58">
        <f>E684</f>
        <v>0</v>
      </c>
      <c r="G684" s="47"/>
      <c r="H684" s="95"/>
      <c r="I684" s="47">
        <f t="shared" si="90"/>
        <v>0</v>
      </c>
      <c r="J684" s="47"/>
      <c r="K684" s="46">
        <f t="shared" si="91"/>
        <v>0</v>
      </c>
      <c r="L684" s="47">
        <f t="shared" si="86"/>
        <v>0</v>
      </c>
      <c r="M684" s="46">
        <f t="shared" si="87"/>
        <v>0</v>
      </c>
      <c r="N684" s="47">
        <f t="shared" si="92"/>
        <v>3800000</v>
      </c>
    </row>
    <row r="685" spans="1:14" ht="15">
      <c r="A685" s="52" t="s">
        <v>70</v>
      </c>
      <c r="B685" s="59" t="s">
        <v>71</v>
      </c>
      <c r="C685" s="54">
        <v>1500000000</v>
      </c>
      <c r="D685" s="55"/>
      <c r="E685" s="46">
        <f>K625</f>
        <v>0</v>
      </c>
      <c r="F685" s="58">
        <f>E685</f>
        <v>0</v>
      </c>
      <c r="G685" s="47"/>
      <c r="H685" s="94"/>
      <c r="I685" s="47">
        <f t="shared" si="90"/>
        <v>0</v>
      </c>
      <c r="J685" s="47"/>
      <c r="K685" s="46">
        <f t="shared" si="91"/>
        <v>0</v>
      </c>
      <c r="L685" s="47">
        <f>K685-J685</f>
        <v>0</v>
      </c>
      <c r="M685" s="47">
        <f t="shared" si="87"/>
        <v>0</v>
      </c>
      <c r="N685" s="47">
        <f t="shared" si="92"/>
        <v>1500000000</v>
      </c>
    </row>
    <row r="686" spans="1:14" ht="15">
      <c r="A686" s="24" t="s">
        <v>72</v>
      </c>
      <c r="B686" s="96" t="s">
        <v>73</v>
      </c>
      <c r="C686" s="45">
        <f>SUM(C687:D689)</f>
        <v>2963000000</v>
      </c>
      <c r="D686" s="97"/>
      <c r="E686" s="98">
        <f>SUM(E687:E689)</f>
        <v>3734150190</v>
      </c>
      <c r="F686" s="99">
        <f>SUM(F687:F689)</f>
        <v>3734150190</v>
      </c>
      <c r="G686" s="100">
        <f>F686-E686</f>
        <v>0</v>
      </c>
      <c r="H686" s="98">
        <f>SUM(H687:H689)</f>
        <v>180094752</v>
      </c>
      <c r="I686" s="98">
        <f>H686</f>
        <v>180094752</v>
      </c>
      <c r="J686" s="98">
        <f>H686-I686</f>
        <v>0</v>
      </c>
      <c r="K686" s="101">
        <f>SUM(K687:K689)</f>
        <v>3914244942</v>
      </c>
      <c r="L686" s="98">
        <f>F686+I686</f>
        <v>3914244942</v>
      </c>
      <c r="M686" s="102">
        <f t="shared" si="87"/>
        <v>0</v>
      </c>
      <c r="N686" s="98">
        <f t="shared" si="92"/>
        <v>-951244942</v>
      </c>
    </row>
    <row r="687" spans="1:14" ht="15">
      <c r="A687" s="52" t="s">
        <v>74</v>
      </c>
      <c r="B687" s="59" t="s">
        <v>104</v>
      </c>
      <c r="C687" s="54">
        <v>1103340000</v>
      </c>
      <c r="D687" s="55"/>
      <c r="E687" s="47">
        <f>K628</f>
        <v>1258672500</v>
      </c>
      <c r="F687" s="51">
        <f>E687</f>
        <v>1258672500</v>
      </c>
      <c r="G687" s="47"/>
      <c r="H687" s="103">
        <f>'[3]Okt-DES'!$H$123</f>
        <v>39427500</v>
      </c>
      <c r="I687" s="47">
        <f>H687</f>
        <v>39427500</v>
      </c>
      <c r="J687" s="47"/>
      <c r="K687" s="51">
        <f>E687+H687</f>
        <v>1298100000</v>
      </c>
      <c r="L687" s="47">
        <f>F687+I687</f>
        <v>1298100000</v>
      </c>
      <c r="M687" s="51">
        <f t="shared" si="87"/>
        <v>0</v>
      </c>
      <c r="N687" s="47">
        <f t="shared" si="92"/>
        <v>-194760000</v>
      </c>
    </row>
    <row r="688" spans="1:14" ht="15">
      <c r="A688" s="52" t="s">
        <v>76</v>
      </c>
      <c r="B688" s="59" t="s">
        <v>77</v>
      </c>
      <c r="C688" s="54">
        <v>30000000</v>
      </c>
      <c r="D688" s="55"/>
      <c r="E688" s="47">
        <f>K629</f>
        <v>529500000</v>
      </c>
      <c r="F688" s="51">
        <f>E688</f>
        <v>529500000</v>
      </c>
      <c r="G688" s="47"/>
      <c r="H688" s="103">
        <f>'[3]Okt-DES'!$H$124</f>
        <v>64446000</v>
      </c>
      <c r="I688" s="47">
        <f>H688</f>
        <v>64446000</v>
      </c>
      <c r="J688" s="47"/>
      <c r="K688" s="51">
        <f>E688+H688</f>
        <v>593946000</v>
      </c>
      <c r="L688" s="47">
        <f>F688+I688</f>
        <v>593946000</v>
      </c>
      <c r="M688" s="51">
        <f t="shared" si="87"/>
        <v>0</v>
      </c>
      <c r="N688" s="47">
        <f t="shared" si="92"/>
        <v>-563946000</v>
      </c>
    </row>
    <row r="689" spans="1:14" ht="15">
      <c r="A689" s="52" t="s">
        <v>78</v>
      </c>
      <c r="B689" s="59" t="s">
        <v>79</v>
      </c>
      <c r="C689" s="54">
        <v>1829660000</v>
      </c>
      <c r="D689" s="55"/>
      <c r="E689" s="47">
        <f>K630</f>
        <v>1945977690</v>
      </c>
      <c r="F689" s="51">
        <f>E689</f>
        <v>1945977690</v>
      </c>
      <c r="G689" s="47"/>
      <c r="H689" s="103">
        <f>'[3]Okt-DES'!$H$125</f>
        <v>76221252</v>
      </c>
      <c r="I689" s="47">
        <f>H689</f>
        <v>76221252</v>
      </c>
      <c r="J689" s="47"/>
      <c r="K689" s="51">
        <f>E689+H689</f>
        <v>2022198942</v>
      </c>
      <c r="L689" s="47">
        <f>F689+I689</f>
        <v>2022198942</v>
      </c>
      <c r="M689" s="51">
        <f t="shared" si="87"/>
        <v>0</v>
      </c>
      <c r="N689" s="47">
        <f t="shared" si="92"/>
        <v>-192538942</v>
      </c>
    </row>
    <row r="690" spans="1:14" ht="15">
      <c r="A690" s="24" t="s">
        <v>80</v>
      </c>
      <c r="B690" s="96" t="s">
        <v>81</v>
      </c>
      <c r="C690" s="126" t="s">
        <v>53</v>
      </c>
      <c r="D690" s="127"/>
      <c r="E690" s="98">
        <f>SUM(E691:E693)</f>
        <v>17185000</v>
      </c>
      <c r="F690" s="99">
        <f>SUM(F691:F693)</f>
        <v>17185000</v>
      </c>
      <c r="G690" s="100">
        <f>F690-E690</f>
        <v>0</v>
      </c>
      <c r="H690" s="98">
        <f>SUM(H691:H693)</f>
        <v>115000</v>
      </c>
      <c r="I690" s="98">
        <f>SUM(I691:I693)</f>
        <v>115000</v>
      </c>
      <c r="J690" s="100"/>
      <c r="K690" s="99">
        <f>SUM(K691:K692)</f>
        <v>17300000</v>
      </c>
      <c r="L690" s="98">
        <f>SUM(L691:L692)</f>
        <v>17300000</v>
      </c>
      <c r="M690" s="102">
        <f t="shared" si="87"/>
        <v>0</v>
      </c>
      <c r="N690" s="118" t="s">
        <v>53</v>
      </c>
    </row>
    <row r="691" spans="1:14" ht="15">
      <c r="A691" s="52" t="s">
        <v>82</v>
      </c>
      <c r="B691" s="59" t="s">
        <v>83</v>
      </c>
      <c r="C691" s="54"/>
      <c r="D691" s="55"/>
      <c r="E691" s="47">
        <f>K632</f>
        <v>13725000</v>
      </c>
      <c r="F691" s="51">
        <f>E691</f>
        <v>13725000</v>
      </c>
      <c r="G691" s="47"/>
      <c r="H691" s="47">
        <f>'[3]Okt-DES'!$H$128</f>
        <v>90000</v>
      </c>
      <c r="I691" s="51">
        <f>H691</f>
        <v>90000</v>
      </c>
      <c r="J691" s="47"/>
      <c r="K691" s="51">
        <f>E691+H691</f>
        <v>13815000</v>
      </c>
      <c r="L691" s="47">
        <f>SUM(F691+I691)</f>
        <v>13815000</v>
      </c>
      <c r="M691" s="51">
        <f t="shared" si="87"/>
        <v>0</v>
      </c>
      <c r="N691" s="47"/>
    </row>
    <row r="692" spans="1:14" ht="15">
      <c r="A692" s="52" t="s">
        <v>84</v>
      </c>
      <c r="B692" s="59" t="s">
        <v>85</v>
      </c>
      <c r="C692" s="54"/>
      <c r="D692" s="55"/>
      <c r="E692" s="47">
        <f>K633</f>
        <v>3460000</v>
      </c>
      <c r="F692" s="51">
        <f>E692</f>
        <v>3460000</v>
      </c>
      <c r="G692" s="47"/>
      <c r="H692" s="47">
        <f>'[3]Okt-DES'!$H$129</f>
        <v>25000</v>
      </c>
      <c r="I692" s="51">
        <f>H692</f>
        <v>25000</v>
      </c>
      <c r="J692" s="47"/>
      <c r="K692" s="51">
        <f>E692+H692</f>
        <v>3485000</v>
      </c>
      <c r="L692" s="47">
        <f>SUM(F692+I692)</f>
        <v>3485000</v>
      </c>
      <c r="M692" s="51">
        <f t="shared" si="87"/>
        <v>0</v>
      </c>
      <c r="N692" s="47"/>
    </row>
    <row r="693" spans="1:14" ht="15">
      <c r="A693" s="52" t="s">
        <v>86</v>
      </c>
      <c r="B693" s="111" t="s">
        <v>87</v>
      </c>
      <c r="C693" s="112"/>
      <c r="D693" s="113"/>
      <c r="E693" s="47">
        <f>K634</f>
        <v>0</v>
      </c>
      <c r="F693" s="51">
        <f>E693</f>
        <v>0</v>
      </c>
      <c r="G693" s="114"/>
      <c r="H693" s="116"/>
      <c r="I693" s="114"/>
      <c r="J693" s="114"/>
      <c r="K693" s="115">
        <f>G693+E693</f>
        <v>0</v>
      </c>
      <c r="L693" s="114">
        <f>F693+I693</f>
        <v>0</v>
      </c>
      <c r="M693" s="115">
        <f t="shared" si="87"/>
        <v>0</v>
      </c>
      <c r="N693" s="114"/>
    </row>
    <row r="694" spans="1:14" ht="15">
      <c r="A694" s="52"/>
      <c r="B694" s="71" t="s">
        <v>88</v>
      </c>
      <c r="C694" s="72"/>
      <c r="D694" s="73"/>
      <c r="E694" s="117">
        <f>E668+E686+E690</f>
        <v>9901576690</v>
      </c>
      <c r="F694" s="117">
        <f>F668+F686+F690</f>
        <v>9901576690</v>
      </c>
      <c r="G694" s="75"/>
      <c r="H694" s="117">
        <f>H668+H686+H690</f>
        <v>495176152</v>
      </c>
      <c r="I694" s="117">
        <f>I668+I686+I690</f>
        <v>495176152</v>
      </c>
      <c r="J694" s="98"/>
      <c r="K694" s="76">
        <f>E694+H694</f>
        <v>10396752842</v>
      </c>
      <c r="L694" s="76">
        <f>K694</f>
        <v>10396752842</v>
      </c>
      <c r="M694" s="77"/>
      <c r="N694" s="78"/>
    </row>
    <row r="695" spans="1:14" ht="15">
      <c r="A695" s="24" t="s">
        <v>89</v>
      </c>
      <c r="B695" s="96" t="s">
        <v>90</v>
      </c>
      <c r="C695" s="45">
        <f>-C696</f>
        <v>0</v>
      </c>
      <c r="D695" s="97"/>
      <c r="E695" s="98">
        <f>E696+E698</f>
        <v>138453465</v>
      </c>
      <c r="F695" s="99">
        <f>E695</f>
        <v>138453465</v>
      </c>
      <c r="G695" s="100">
        <f>F695-E695</f>
        <v>0</v>
      </c>
      <c r="H695" s="98">
        <f>SUM(H696:H699)</f>
        <v>0</v>
      </c>
      <c r="I695" s="99">
        <f>H695</f>
        <v>0</v>
      </c>
      <c r="J695" s="98"/>
      <c r="K695" s="98">
        <f>SUM(K696:K699)</f>
        <v>138453465</v>
      </c>
      <c r="L695" s="98">
        <f>L696+L698</f>
        <v>138453465</v>
      </c>
      <c r="M695" s="99">
        <f>L695-K695</f>
        <v>0</v>
      </c>
      <c r="N695" s="118" t="s">
        <v>53</v>
      </c>
    </row>
    <row r="696" spans="1:14" ht="15">
      <c r="A696" s="52" t="s">
        <v>91</v>
      </c>
      <c r="B696" s="59" t="s">
        <v>92</v>
      </c>
      <c r="C696" s="54"/>
      <c r="D696" s="55"/>
      <c r="E696" s="51">
        <f>K637</f>
        <v>132342325</v>
      </c>
      <c r="F696" s="58">
        <f>E696</f>
        <v>132342325</v>
      </c>
      <c r="G696" s="47"/>
      <c r="H696" s="119"/>
      <c r="I696" s="120">
        <f>H696</f>
        <v>0</v>
      </c>
      <c r="J696" s="47"/>
      <c r="K696" s="51">
        <f>E696+H696</f>
        <v>132342325</v>
      </c>
      <c r="L696" s="47">
        <f>F696+I696</f>
        <v>132342325</v>
      </c>
      <c r="M696" s="51">
        <f>L696-K696</f>
        <v>0</v>
      </c>
      <c r="N696" s="47"/>
    </row>
    <row r="697" spans="1:14" ht="2.25" customHeight="1">
      <c r="A697" s="52"/>
      <c r="B697" s="59"/>
      <c r="C697" s="66"/>
      <c r="D697" s="67"/>
      <c r="E697" s="51">
        <f>K638</f>
        <v>0</v>
      </c>
      <c r="F697" s="58">
        <f>E697</f>
        <v>0</v>
      </c>
      <c r="G697" s="47"/>
      <c r="H697" s="119"/>
      <c r="I697" s="120"/>
      <c r="J697" s="47"/>
      <c r="K697" s="51"/>
      <c r="L697" s="47"/>
      <c r="M697" s="51"/>
      <c r="N697" s="47"/>
    </row>
    <row r="698" spans="1:14" ht="15">
      <c r="A698" s="52" t="s">
        <v>93</v>
      </c>
      <c r="B698" s="59" t="s">
        <v>94</v>
      </c>
      <c r="C698" s="66"/>
      <c r="D698" s="67"/>
      <c r="E698" s="51">
        <f>K639</f>
        <v>6111140</v>
      </c>
      <c r="F698" s="58">
        <f>E698</f>
        <v>6111140</v>
      </c>
      <c r="G698" s="47"/>
      <c r="H698" s="103"/>
      <c r="I698" s="47">
        <f>H698</f>
        <v>0</v>
      </c>
      <c r="J698" s="47"/>
      <c r="K698" s="47">
        <f>E698+H698</f>
        <v>6111140</v>
      </c>
      <c r="L698" s="47">
        <f>F698+I698</f>
        <v>6111140</v>
      </c>
      <c r="M698" s="51">
        <f>L698-K698</f>
        <v>0</v>
      </c>
      <c r="N698" s="47"/>
    </row>
    <row r="699" spans="1:14" ht="3" customHeight="1">
      <c r="A699" s="52"/>
      <c r="B699" s="111"/>
      <c r="C699" s="112"/>
      <c r="D699" s="113"/>
      <c r="E699" s="115"/>
      <c r="F699" s="121"/>
      <c r="G699" s="114"/>
      <c r="H699" s="114"/>
      <c r="I699" s="122"/>
      <c r="J699" s="114"/>
      <c r="K699" s="115"/>
      <c r="L699" s="114"/>
      <c r="M699" s="122"/>
      <c r="N699" s="114"/>
    </row>
    <row r="700" spans="1:14" ht="15">
      <c r="A700" s="123"/>
      <c r="B700" s="83" t="s">
        <v>95</v>
      </c>
      <c r="C700" s="84">
        <f>C668+C686+C695</f>
        <v>10000000000</v>
      </c>
      <c r="D700" s="85"/>
      <c r="E700" s="76">
        <f>E694+E695</f>
        <v>10040030155</v>
      </c>
      <c r="F700" s="76">
        <f>F694+F695</f>
        <v>10040030155</v>
      </c>
      <c r="G700" s="124"/>
      <c r="H700" s="76">
        <f>H694+H695</f>
        <v>495176152</v>
      </c>
      <c r="I700" s="76">
        <f>I694+I695</f>
        <v>495176152</v>
      </c>
      <c r="J700" s="76"/>
      <c r="K700" s="76">
        <f>K694+K695</f>
        <v>10535206307</v>
      </c>
      <c r="L700" s="76">
        <f>L694+L695</f>
        <v>10535206307</v>
      </c>
      <c r="M700" s="124"/>
      <c r="N700" s="76">
        <f>C700-K700</f>
        <v>-535206307</v>
      </c>
    </row>
    <row r="701" spans="1:14" ht="13.5" customHeight="1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87" t="s">
        <v>115</v>
      </c>
      <c r="L701" s="87"/>
      <c r="M701" s="87"/>
      <c r="N701" s="87"/>
    </row>
    <row r="702" spans="1:14" ht="12" customHeight="1">
      <c r="A702" s="87" t="s">
        <v>96</v>
      </c>
      <c r="B702" s="87"/>
      <c r="C702" s="88"/>
      <c r="D702" s="48"/>
      <c r="E702" s="48"/>
      <c r="F702" s="48"/>
      <c r="G702" s="48"/>
      <c r="H702" s="48"/>
      <c r="I702" s="48"/>
      <c r="J702" s="48"/>
      <c r="K702" s="88"/>
      <c r="L702" s="88"/>
      <c r="M702" s="88"/>
      <c r="N702" s="88"/>
    </row>
    <row r="703" spans="1:14" ht="15">
      <c r="A703" s="87" t="s">
        <v>98</v>
      </c>
      <c r="B703" s="87"/>
      <c r="C703" s="88"/>
      <c r="D703" s="48"/>
      <c r="E703" s="48"/>
      <c r="F703" s="48"/>
      <c r="G703" s="48"/>
      <c r="H703" s="48"/>
      <c r="I703" s="48"/>
      <c r="J703" s="48"/>
    </row>
    <row r="704" spans="1:14" ht="15">
      <c r="A704" s="87" t="s">
        <v>0</v>
      </c>
      <c r="B704" s="87"/>
      <c r="C704" s="48"/>
      <c r="D704" s="48"/>
      <c r="E704" s="48"/>
      <c r="F704" s="48"/>
      <c r="G704" s="48"/>
      <c r="H704" s="48"/>
      <c r="I704" s="48"/>
      <c r="J704" s="48"/>
      <c r="K704" s="87" t="s">
        <v>8</v>
      </c>
      <c r="L704" s="87"/>
      <c r="M704" s="87"/>
      <c r="N704" s="87"/>
    </row>
    <row r="705" spans="1:14" ht="15">
      <c r="A705" s="87" t="s">
        <v>99</v>
      </c>
      <c r="B705" s="87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</row>
    <row r="706" spans="1:14" ht="15">
      <c r="A706" s="88"/>
      <c r="B706" s="8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</row>
    <row r="707" spans="1:14" ht="12" customHeight="1">
      <c r="A707" s="48"/>
      <c r="B707" s="48"/>
      <c r="C707" s="48"/>
      <c r="D707" s="48"/>
      <c r="E707" s="48"/>
      <c r="F707" s="48"/>
      <c r="G707" s="48"/>
      <c r="H707" s="46"/>
      <c r="I707" s="48"/>
      <c r="J707" s="48"/>
      <c r="K707" s="48"/>
      <c r="L707" s="48"/>
      <c r="M707" s="48"/>
      <c r="N707" s="48"/>
    </row>
    <row r="708" spans="1:14" ht="15">
      <c r="A708" s="87" t="s">
        <v>100</v>
      </c>
      <c r="B708" s="87"/>
      <c r="C708" s="88"/>
      <c r="D708" s="48"/>
      <c r="E708" s="48"/>
      <c r="F708" s="48"/>
      <c r="G708" s="48"/>
      <c r="H708" s="46"/>
      <c r="I708" s="48"/>
      <c r="J708" s="48"/>
      <c r="K708" s="87" t="s">
        <v>9</v>
      </c>
      <c r="L708" s="87"/>
      <c r="M708" s="87"/>
      <c r="N708" s="87"/>
    </row>
    <row r="709" spans="1:14" ht="15">
      <c r="A709" s="87" t="s">
        <v>101</v>
      </c>
      <c r="B709" s="87"/>
      <c r="C709" s="88"/>
      <c r="D709" s="48"/>
      <c r="E709" s="48"/>
      <c r="F709" s="48"/>
      <c r="G709" s="48"/>
      <c r="H709" s="48"/>
      <c r="I709" s="48"/>
      <c r="J709" s="48"/>
      <c r="K709" s="87" t="s">
        <v>102</v>
      </c>
      <c r="L709" s="87"/>
      <c r="M709" s="87"/>
      <c r="N709" s="87"/>
    </row>
    <row r="710" spans="1:14">
      <c r="A710" s="89" t="s">
        <v>103</v>
      </c>
      <c r="B710" s="89"/>
    </row>
  </sheetData>
  <mergeCells count="612">
    <mergeCell ref="A710:B710"/>
    <mergeCell ref="A704:B704"/>
    <mergeCell ref="K704:N704"/>
    <mergeCell ref="A705:B705"/>
    <mergeCell ref="A708:B708"/>
    <mergeCell ref="K708:N708"/>
    <mergeCell ref="A709:B709"/>
    <mergeCell ref="K709:N709"/>
    <mergeCell ref="C696:D696"/>
    <mergeCell ref="C699:D699"/>
    <mergeCell ref="C700:D700"/>
    <mergeCell ref="K701:N701"/>
    <mergeCell ref="A702:B702"/>
    <mergeCell ref="A703:B703"/>
    <mergeCell ref="C690:D690"/>
    <mergeCell ref="C691:D691"/>
    <mergeCell ref="C692:D692"/>
    <mergeCell ref="C693:D693"/>
    <mergeCell ref="C694:D694"/>
    <mergeCell ref="C695:D695"/>
    <mergeCell ref="C684:D684"/>
    <mergeCell ref="C685:D685"/>
    <mergeCell ref="C686:D686"/>
    <mergeCell ref="C687:D687"/>
    <mergeCell ref="C688:D688"/>
    <mergeCell ref="C689:D689"/>
    <mergeCell ref="C678:D678"/>
    <mergeCell ref="C679:D679"/>
    <mergeCell ref="C680:D680"/>
    <mergeCell ref="C681:D681"/>
    <mergeCell ref="C682:D682"/>
    <mergeCell ref="C683:D683"/>
    <mergeCell ref="C672:D672"/>
    <mergeCell ref="C673:D673"/>
    <mergeCell ref="C674:D674"/>
    <mergeCell ref="C675:D675"/>
    <mergeCell ref="C676:D676"/>
    <mergeCell ref="C677:D677"/>
    <mergeCell ref="C662:D662"/>
    <mergeCell ref="C663:D663"/>
    <mergeCell ref="C668:D668"/>
    <mergeCell ref="C669:D669"/>
    <mergeCell ref="C670:D670"/>
    <mergeCell ref="C671:D671"/>
    <mergeCell ref="A651:B651"/>
    <mergeCell ref="A653:N653"/>
    <mergeCell ref="A654:N654"/>
    <mergeCell ref="A655:N655"/>
    <mergeCell ref="C661:D661"/>
    <mergeCell ref="E661:G661"/>
    <mergeCell ref="H661:J661"/>
    <mergeCell ref="K661:N661"/>
    <mergeCell ref="A645:B645"/>
    <mergeCell ref="A646:B646"/>
    <mergeCell ref="A649:B649"/>
    <mergeCell ref="K649:N649"/>
    <mergeCell ref="A650:B650"/>
    <mergeCell ref="K650:N650"/>
    <mergeCell ref="C637:D637"/>
    <mergeCell ref="C640:D640"/>
    <mergeCell ref="C641:D641"/>
    <mergeCell ref="K642:N642"/>
    <mergeCell ref="A643:B643"/>
    <mergeCell ref="A644:B644"/>
    <mergeCell ref="K644:N644"/>
    <mergeCell ref="C631:D631"/>
    <mergeCell ref="C632:D632"/>
    <mergeCell ref="C633:D633"/>
    <mergeCell ref="C634:D634"/>
    <mergeCell ref="C635:D635"/>
    <mergeCell ref="C636:D636"/>
    <mergeCell ref="C625:D625"/>
    <mergeCell ref="C626:D626"/>
    <mergeCell ref="C627:D627"/>
    <mergeCell ref="C628:D628"/>
    <mergeCell ref="C629:D629"/>
    <mergeCell ref="C630:D630"/>
    <mergeCell ref="C619:D619"/>
    <mergeCell ref="C620:D620"/>
    <mergeCell ref="C621:D621"/>
    <mergeCell ref="C622:D622"/>
    <mergeCell ref="C623:D623"/>
    <mergeCell ref="C624:D624"/>
    <mergeCell ref="C613:D613"/>
    <mergeCell ref="C614:D614"/>
    <mergeCell ref="C615:D615"/>
    <mergeCell ref="C616:D616"/>
    <mergeCell ref="C617:D617"/>
    <mergeCell ref="C618:D618"/>
    <mergeCell ref="C603:D603"/>
    <mergeCell ref="C604:D604"/>
    <mergeCell ref="C609:D609"/>
    <mergeCell ref="C610:D610"/>
    <mergeCell ref="C611:D611"/>
    <mergeCell ref="C612:D612"/>
    <mergeCell ref="A592:B592"/>
    <mergeCell ref="A594:N594"/>
    <mergeCell ref="A595:N595"/>
    <mergeCell ref="A596:N596"/>
    <mergeCell ref="C602:D602"/>
    <mergeCell ref="E602:G602"/>
    <mergeCell ref="H602:J602"/>
    <mergeCell ref="K602:N602"/>
    <mergeCell ref="A586:B586"/>
    <mergeCell ref="A587:B587"/>
    <mergeCell ref="A590:B590"/>
    <mergeCell ref="K590:N590"/>
    <mergeCell ref="A591:B591"/>
    <mergeCell ref="K591:N591"/>
    <mergeCell ref="C578:D578"/>
    <mergeCell ref="C581:D581"/>
    <mergeCell ref="C582:D582"/>
    <mergeCell ref="K583:N583"/>
    <mergeCell ref="A584:B584"/>
    <mergeCell ref="A585:B585"/>
    <mergeCell ref="K585:N585"/>
    <mergeCell ref="C572:D572"/>
    <mergeCell ref="C573:D573"/>
    <mergeCell ref="C574:D574"/>
    <mergeCell ref="C575:D575"/>
    <mergeCell ref="C576:D576"/>
    <mergeCell ref="C577:D577"/>
    <mergeCell ref="C566:D566"/>
    <mergeCell ref="C567:D567"/>
    <mergeCell ref="C568:D568"/>
    <mergeCell ref="C569:D569"/>
    <mergeCell ref="C570:D570"/>
    <mergeCell ref="C571:D571"/>
    <mergeCell ref="C560:D560"/>
    <mergeCell ref="C561:D561"/>
    <mergeCell ref="C562:D562"/>
    <mergeCell ref="C563:D563"/>
    <mergeCell ref="C564:D564"/>
    <mergeCell ref="C565:D565"/>
    <mergeCell ref="C554:D554"/>
    <mergeCell ref="C555:D555"/>
    <mergeCell ref="C556:D556"/>
    <mergeCell ref="C557:D557"/>
    <mergeCell ref="C558:D558"/>
    <mergeCell ref="C559:D559"/>
    <mergeCell ref="C544:D544"/>
    <mergeCell ref="C545:D545"/>
    <mergeCell ref="C550:D550"/>
    <mergeCell ref="C551:D551"/>
    <mergeCell ref="C552:D552"/>
    <mergeCell ref="C553:D553"/>
    <mergeCell ref="A533:B533"/>
    <mergeCell ref="A535:N535"/>
    <mergeCell ref="A536:N536"/>
    <mergeCell ref="A537:N537"/>
    <mergeCell ref="C543:D543"/>
    <mergeCell ref="E543:G543"/>
    <mergeCell ref="H543:J543"/>
    <mergeCell ref="K543:N543"/>
    <mergeCell ref="A527:B527"/>
    <mergeCell ref="A528:B528"/>
    <mergeCell ref="A531:B531"/>
    <mergeCell ref="K531:N531"/>
    <mergeCell ref="A532:B532"/>
    <mergeCell ref="K532:N532"/>
    <mergeCell ref="C519:D519"/>
    <mergeCell ref="C522:D522"/>
    <mergeCell ref="C523:D523"/>
    <mergeCell ref="K524:N524"/>
    <mergeCell ref="A525:B525"/>
    <mergeCell ref="A526:B526"/>
    <mergeCell ref="K526:N526"/>
    <mergeCell ref="C513:D513"/>
    <mergeCell ref="C514:D514"/>
    <mergeCell ref="C515:D515"/>
    <mergeCell ref="C516:D516"/>
    <mergeCell ref="C517:D517"/>
    <mergeCell ref="C518:D518"/>
    <mergeCell ref="C507:D507"/>
    <mergeCell ref="C508:D508"/>
    <mergeCell ref="C509:D509"/>
    <mergeCell ref="C510:D510"/>
    <mergeCell ref="C511:D511"/>
    <mergeCell ref="C512:D512"/>
    <mergeCell ref="C501:D501"/>
    <mergeCell ref="C502:D502"/>
    <mergeCell ref="C503:D503"/>
    <mergeCell ref="C504:D504"/>
    <mergeCell ref="C505:D505"/>
    <mergeCell ref="C506:D506"/>
    <mergeCell ref="C495:D495"/>
    <mergeCell ref="C496:D496"/>
    <mergeCell ref="C497:D497"/>
    <mergeCell ref="C498:D498"/>
    <mergeCell ref="C499:D499"/>
    <mergeCell ref="C500:D500"/>
    <mergeCell ref="C485:D485"/>
    <mergeCell ref="C486:D486"/>
    <mergeCell ref="C491:D491"/>
    <mergeCell ref="C492:D492"/>
    <mergeCell ref="C493:D493"/>
    <mergeCell ref="C494:D494"/>
    <mergeCell ref="A474:B474"/>
    <mergeCell ref="A476:N476"/>
    <mergeCell ref="A477:N477"/>
    <mergeCell ref="A478:N478"/>
    <mergeCell ref="C484:D484"/>
    <mergeCell ref="E484:G484"/>
    <mergeCell ref="H484:J484"/>
    <mergeCell ref="K484:N484"/>
    <mergeCell ref="A468:B468"/>
    <mergeCell ref="A469:B469"/>
    <mergeCell ref="A472:B472"/>
    <mergeCell ref="K472:N472"/>
    <mergeCell ref="A473:B473"/>
    <mergeCell ref="K473:N473"/>
    <mergeCell ref="C460:D460"/>
    <mergeCell ref="C463:D463"/>
    <mergeCell ref="C464:D464"/>
    <mergeCell ref="K465:N465"/>
    <mergeCell ref="A466:B466"/>
    <mergeCell ref="A467:B467"/>
    <mergeCell ref="K467:N467"/>
    <mergeCell ref="C454:D454"/>
    <mergeCell ref="C455:D455"/>
    <mergeCell ref="C456:D456"/>
    <mergeCell ref="C457:D457"/>
    <mergeCell ref="C458:D458"/>
    <mergeCell ref="C459:D459"/>
    <mergeCell ref="C448:D448"/>
    <mergeCell ref="C449:D449"/>
    <mergeCell ref="C450:D450"/>
    <mergeCell ref="C451:D451"/>
    <mergeCell ref="C452:D452"/>
    <mergeCell ref="C453:D453"/>
    <mergeCell ref="C442:D442"/>
    <mergeCell ref="C443:D443"/>
    <mergeCell ref="C444:D444"/>
    <mergeCell ref="C445:D445"/>
    <mergeCell ref="C446:D446"/>
    <mergeCell ref="C447:D447"/>
    <mergeCell ref="C436:D436"/>
    <mergeCell ref="C437:D437"/>
    <mergeCell ref="C438:D438"/>
    <mergeCell ref="C439:D439"/>
    <mergeCell ref="C440:D440"/>
    <mergeCell ref="C441:D441"/>
    <mergeCell ref="C426:D426"/>
    <mergeCell ref="C427:D427"/>
    <mergeCell ref="C432:D432"/>
    <mergeCell ref="C433:D433"/>
    <mergeCell ref="C434:D434"/>
    <mergeCell ref="C435:D435"/>
    <mergeCell ref="A415:B415"/>
    <mergeCell ref="A417:N417"/>
    <mergeCell ref="A418:N418"/>
    <mergeCell ref="A419:N419"/>
    <mergeCell ref="C425:D425"/>
    <mergeCell ref="E425:G425"/>
    <mergeCell ref="H425:J425"/>
    <mergeCell ref="K425:N425"/>
    <mergeCell ref="A409:B409"/>
    <mergeCell ref="A410:B410"/>
    <mergeCell ref="A413:B413"/>
    <mergeCell ref="K413:N413"/>
    <mergeCell ref="A414:B414"/>
    <mergeCell ref="K414:N414"/>
    <mergeCell ref="C401:D401"/>
    <mergeCell ref="C404:D404"/>
    <mergeCell ref="C405:D405"/>
    <mergeCell ref="K406:N406"/>
    <mergeCell ref="A407:B407"/>
    <mergeCell ref="A408:B408"/>
    <mergeCell ref="K408:N408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67:D367"/>
    <mergeCell ref="C368:D368"/>
    <mergeCell ref="C373:D373"/>
    <mergeCell ref="C374:D374"/>
    <mergeCell ref="C375:D375"/>
    <mergeCell ref="C376:D376"/>
    <mergeCell ref="A356:B356"/>
    <mergeCell ref="A358:N358"/>
    <mergeCell ref="A359:N359"/>
    <mergeCell ref="A360:N360"/>
    <mergeCell ref="C366:D366"/>
    <mergeCell ref="E366:G366"/>
    <mergeCell ref="H366:J366"/>
    <mergeCell ref="K366:N366"/>
    <mergeCell ref="A350:B350"/>
    <mergeCell ref="A351:B351"/>
    <mergeCell ref="A354:B354"/>
    <mergeCell ref="K354:N354"/>
    <mergeCell ref="A355:B355"/>
    <mergeCell ref="K355:N355"/>
    <mergeCell ref="C342:D342"/>
    <mergeCell ref="C345:D345"/>
    <mergeCell ref="C346:D346"/>
    <mergeCell ref="K347:N347"/>
    <mergeCell ref="A348:B348"/>
    <mergeCell ref="A349:B349"/>
    <mergeCell ref="K349:N349"/>
    <mergeCell ref="C336:D336"/>
    <mergeCell ref="C337:D337"/>
    <mergeCell ref="C338:D338"/>
    <mergeCell ref="C339:D339"/>
    <mergeCell ref="C340:D340"/>
    <mergeCell ref="C341:D341"/>
    <mergeCell ref="C330:D330"/>
    <mergeCell ref="C331:D331"/>
    <mergeCell ref="C332:D332"/>
    <mergeCell ref="C333:D333"/>
    <mergeCell ref="C334:D334"/>
    <mergeCell ref="C335:D335"/>
    <mergeCell ref="C324:D324"/>
    <mergeCell ref="C325:D325"/>
    <mergeCell ref="C326:D326"/>
    <mergeCell ref="C327:D327"/>
    <mergeCell ref="C328:D328"/>
    <mergeCell ref="C329:D329"/>
    <mergeCell ref="C318:D318"/>
    <mergeCell ref="C319:D319"/>
    <mergeCell ref="C320:D320"/>
    <mergeCell ref="C321:D321"/>
    <mergeCell ref="C322:D322"/>
    <mergeCell ref="C323:D323"/>
    <mergeCell ref="C308:D308"/>
    <mergeCell ref="C309:D309"/>
    <mergeCell ref="C314:D314"/>
    <mergeCell ref="C315:D315"/>
    <mergeCell ref="C316:D316"/>
    <mergeCell ref="C317:D317"/>
    <mergeCell ref="A297:B297"/>
    <mergeCell ref="A299:N299"/>
    <mergeCell ref="A300:N300"/>
    <mergeCell ref="A301:N301"/>
    <mergeCell ref="C307:D307"/>
    <mergeCell ref="E307:G307"/>
    <mergeCell ref="H307:J307"/>
    <mergeCell ref="K307:N307"/>
    <mergeCell ref="A291:B291"/>
    <mergeCell ref="A292:B292"/>
    <mergeCell ref="A295:B295"/>
    <mergeCell ref="K295:N295"/>
    <mergeCell ref="A296:B296"/>
    <mergeCell ref="K296:N296"/>
    <mergeCell ref="C283:D283"/>
    <mergeCell ref="C286:D286"/>
    <mergeCell ref="C287:D287"/>
    <mergeCell ref="K288:N288"/>
    <mergeCell ref="A289:B289"/>
    <mergeCell ref="A290:B290"/>
    <mergeCell ref="K290:N290"/>
    <mergeCell ref="C277:D277"/>
    <mergeCell ref="C278:D278"/>
    <mergeCell ref="C279:D279"/>
    <mergeCell ref="C280:D280"/>
    <mergeCell ref="C281:D281"/>
    <mergeCell ref="C282:D282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59:D259"/>
    <mergeCell ref="C260:D260"/>
    <mergeCell ref="C261:D261"/>
    <mergeCell ref="C262:D262"/>
    <mergeCell ref="C263:D263"/>
    <mergeCell ref="C264:D264"/>
    <mergeCell ref="C249:D249"/>
    <mergeCell ref="C250:D250"/>
    <mergeCell ref="C255:D255"/>
    <mergeCell ref="C256:D256"/>
    <mergeCell ref="C257:D257"/>
    <mergeCell ref="C258:D258"/>
    <mergeCell ref="A238:B238"/>
    <mergeCell ref="A240:N240"/>
    <mergeCell ref="A241:N241"/>
    <mergeCell ref="A242:N242"/>
    <mergeCell ref="C248:D248"/>
    <mergeCell ref="E248:G248"/>
    <mergeCell ref="H248:J248"/>
    <mergeCell ref="K248:N248"/>
    <mergeCell ref="A232:B232"/>
    <mergeCell ref="A233:B233"/>
    <mergeCell ref="A236:B236"/>
    <mergeCell ref="K236:N236"/>
    <mergeCell ref="A237:B237"/>
    <mergeCell ref="K237:N237"/>
    <mergeCell ref="C224:D224"/>
    <mergeCell ref="C227:D227"/>
    <mergeCell ref="C228:D228"/>
    <mergeCell ref="K229:N229"/>
    <mergeCell ref="A230:B230"/>
    <mergeCell ref="A231:B231"/>
    <mergeCell ref="K231:N231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0:D190"/>
    <mergeCell ref="C191:D191"/>
    <mergeCell ref="C196:D196"/>
    <mergeCell ref="C197:D197"/>
    <mergeCell ref="C198:D198"/>
    <mergeCell ref="C199:D199"/>
    <mergeCell ref="A179:B179"/>
    <mergeCell ref="A181:N181"/>
    <mergeCell ref="A182:N182"/>
    <mergeCell ref="A183:N183"/>
    <mergeCell ref="C189:D189"/>
    <mergeCell ref="E189:G189"/>
    <mergeCell ref="H189:J189"/>
    <mergeCell ref="K189:N189"/>
    <mergeCell ref="A173:B173"/>
    <mergeCell ref="A174:B174"/>
    <mergeCell ref="A177:B177"/>
    <mergeCell ref="K177:N177"/>
    <mergeCell ref="A178:B178"/>
    <mergeCell ref="K178:N178"/>
    <mergeCell ref="C165:D165"/>
    <mergeCell ref="C168:D168"/>
    <mergeCell ref="C169:D169"/>
    <mergeCell ref="K170:N170"/>
    <mergeCell ref="A171:B171"/>
    <mergeCell ref="A172:B172"/>
    <mergeCell ref="K172:N172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1:D131"/>
    <mergeCell ref="C132:D132"/>
    <mergeCell ref="C137:D137"/>
    <mergeCell ref="C138:D138"/>
    <mergeCell ref="C139:D139"/>
    <mergeCell ref="C140:D140"/>
    <mergeCell ref="A120:B120"/>
    <mergeCell ref="A122:N122"/>
    <mergeCell ref="A123:N123"/>
    <mergeCell ref="A124:N124"/>
    <mergeCell ref="C130:D130"/>
    <mergeCell ref="E130:G130"/>
    <mergeCell ref="H130:J130"/>
    <mergeCell ref="K130:N130"/>
    <mergeCell ref="A114:B114"/>
    <mergeCell ref="A115:B115"/>
    <mergeCell ref="A118:B118"/>
    <mergeCell ref="K118:N118"/>
    <mergeCell ref="A119:B119"/>
    <mergeCell ref="K119:N119"/>
    <mergeCell ref="C106:D106"/>
    <mergeCell ref="C109:D109"/>
    <mergeCell ref="C110:D110"/>
    <mergeCell ref="K111:N111"/>
    <mergeCell ref="A112:B112"/>
    <mergeCell ref="A113:B113"/>
    <mergeCell ref="K113:N113"/>
    <mergeCell ref="C100:D100"/>
    <mergeCell ref="C101:D101"/>
    <mergeCell ref="C102:D102"/>
    <mergeCell ref="C103:D103"/>
    <mergeCell ref="C104:D104"/>
    <mergeCell ref="C105:D105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1:D71"/>
    <mergeCell ref="C72:D72"/>
    <mergeCell ref="C77:D77"/>
    <mergeCell ref="C78:D78"/>
    <mergeCell ref="C79:D79"/>
    <mergeCell ref="C80:D80"/>
    <mergeCell ref="A60:B60"/>
    <mergeCell ref="A62:N62"/>
    <mergeCell ref="A63:N63"/>
    <mergeCell ref="A64:N64"/>
    <mergeCell ref="C70:D70"/>
    <mergeCell ref="E70:G70"/>
    <mergeCell ref="H70:J70"/>
    <mergeCell ref="K70:N70"/>
    <mergeCell ref="A54:B54"/>
    <mergeCell ref="A55:B55"/>
    <mergeCell ref="A58:B58"/>
    <mergeCell ref="K58:N58"/>
    <mergeCell ref="A59:B59"/>
    <mergeCell ref="K59:N59"/>
    <mergeCell ref="C46:D46"/>
    <mergeCell ref="C49:D49"/>
    <mergeCell ref="C50:D50"/>
    <mergeCell ref="A52:B52"/>
    <mergeCell ref="K52:N52"/>
    <mergeCell ref="A53:B53"/>
    <mergeCell ref="K53:N53"/>
    <mergeCell ref="C39:D39"/>
    <mergeCell ref="C40:D40"/>
    <mergeCell ref="C41:D41"/>
    <mergeCell ref="C42:D42"/>
    <mergeCell ref="C44:D44"/>
    <mergeCell ref="C45:D45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0:D10"/>
    <mergeCell ref="C11:D11"/>
    <mergeCell ref="C16:D16"/>
    <mergeCell ref="C17:D17"/>
    <mergeCell ref="C18:D18"/>
    <mergeCell ref="C19:D19"/>
    <mergeCell ref="A1:N1"/>
    <mergeCell ref="A2:N2"/>
    <mergeCell ref="A3:N3"/>
    <mergeCell ref="C9:D9"/>
    <mergeCell ref="E9:G9"/>
    <mergeCell ref="H9:J9"/>
    <mergeCell ref="K9:N9"/>
  </mergeCells>
  <printOptions horizontalCentered="1"/>
  <pageMargins left="0.11811023622047245" right="0.11811023622047245" top="0.11811023622047245" bottom="0.19685039370078741" header="0" footer="0"/>
  <pageSetup paperSize="258" scale="73" orientation="landscape" horizontalDpi="4294967293" verticalDpi="4294967293" r:id="rId1"/>
  <headerFooter alignWithMargins="0"/>
  <rowBreaks count="11" manualBreakCount="11">
    <brk id="60" max="13" man="1"/>
    <brk id="120" max="13" man="1"/>
    <brk id="179" max="13" man="1"/>
    <brk id="238" max="13" man="1"/>
    <brk id="297" max="13" man="1"/>
    <brk id="356" max="13" man="1"/>
    <brk id="415" max="13" man="1"/>
    <brk id="474" max="13" man="1"/>
    <brk id="533" max="13" man="1"/>
    <brk id="593" max="13" man="1"/>
    <brk id="651" max="13" man="1"/>
  </rowBreaks>
  <colBreaks count="1" manualBreakCount="1">
    <brk id="14" max="5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Fungsi 17</vt:lpstr>
      <vt:lpstr>'Fungsi 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2018-05-14T01:43:36Z</dcterms:created>
  <dcterms:modified xsi:type="dcterms:W3CDTF">2018-05-14T01:44:57Z</dcterms:modified>
</cp:coreProperties>
</file>