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45" windowHeight="4035" activeTab="5"/>
  </bookViews>
  <sheets>
    <sheet name="Jawaban Questioner" sheetId="1" r:id="rId1"/>
    <sheet name="Rekap Q" sheetId="2" r:id="rId2"/>
    <sheet name="ELP2" sheetId="3" r:id="rId3"/>
    <sheet name="ELP3" sheetId="4" r:id="rId4"/>
    <sheet name="ELP4" sheetId="5" r:id="rId5"/>
    <sheet name="RTP Lipeng" sheetId="6" r:id="rId6"/>
  </sheets>
  <definedNames>
    <definedName name="_xlfn.IFERROR" hidden="1">#NAME?</definedName>
    <definedName name="_xlnm.Print_Area" localSheetId="2">'ELP2'!$A$1:$R$88</definedName>
    <definedName name="_xlnm.Print_Area" localSheetId="3">'ELP3'!$A$1:$J$13</definedName>
    <definedName name="_xlnm.Print_Area" localSheetId="4">'ELP4'!$A$1:$F$30</definedName>
    <definedName name="_xlnm.Print_Titles" localSheetId="2">'ELP2'!$5:$7</definedName>
  </definedNames>
  <calcPr fullCalcOnLoad="1"/>
</workbook>
</file>

<file path=xl/sharedStrings.xml><?xml version="1.0" encoding="utf-8"?>
<sst xmlns="http://schemas.openxmlformats.org/spreadsheetml/2006/main" count="434" uniqueCount="281">
  <si>
    <t>NO</t>
  </si>
  <si>
    <t>Komitmen terhadap Kompetensi</t>
  </si>
  <si>
    <t>No.</t>
  </si>
  <si>
    <t>JAWABAN KUESIONER</t>
  </si>
  <si>
    <t>∑</t>
  </si>
  <si>
    <r>
      <rPr>
        <b/>
        <sz val="12"/>
        <rFont val="Arial"/>
        <family val="2"/>
      </rPr>
      <t>PENEKANAN KEMBALI</t>
    </r>
    <r>
      <rPr>
        <sz val="10"/>
        <rFont val="Arial"/>
        <family val="2"/>
      </rPr>
      <t xml:space="preserve"> —pentingnya integritas dan nilai-nilai etika dikomunikasikan dan ditekankan berulangkali kepada semua pegawai secara tepat pada organisasi</t>
    </r>
  </si>
  <si>
    <r>
      <rPr>
        <b/>
        <sz val="12"/>
        <rFont val="Arial"/>
        <family val="2"/>
      </rPr>
      <t>PENGAWASAN</t>
    </r>
    <r>
      <rPr>
        <sz val="10"/>
        <rFont val="Arial"/>
        <family val="2"/>
      </rPr>
      <t xml:space="preserve"> — terdapat proses-proses untuk melakukan pengawasan terhadap prinsip-prinsip integritas dan nilai-nilai etika</t>
    </r>
  </si>
  <si>
    <r>
      <rPr>
        <b/>
        <sz val="12"/>
        <rFont val="Arial"/>
        <family val="2"/>
      </rPr>
      <t>DEVIASI/PERBEDAAN</t>
    </r>
    <r>
      <rPr>
        <sz val="10"/>
        <rFont val="Arial"/>
        <family val="2"/>
      </rPr>
      <t xml:space="preserve"> ditanggapi — deviasi/perbedaan dari nilai-nilai integritas dan nilai-nilai etika diidentifikasi tepat waktu sesuai tingkatan dalam organisasi</t>
    </r>
  </si>
  <si>
    <r>
      <rPr>
        <b/>
        <sz val="12"/>
        <rFont val="Arial"/>
        <family val="2"/>
      </rPr>
      <t>Evaluasi Kompetensi</t>
    </r>
    <r>
      <rPr>
        <b/>
        <sz val="11"/>
        <rFont val="Arial"/>
        <family val="2"/>
      </rPr>
      <t xml:space="preserve"> </t>
    </r>
    <r>
      <rPr>
        <sz val="11"/>
        <rFont val="Arial"/>
        <family val="2"/>
      </rPr>
      <t xml:space="preserve">— </t>
    </r>
    <r>
      <rPr>
        <sz val="10"/>
        <rFont val="Arial"/>
        <family val="2"/>
      </rPr>
      <t>Kompetensi yang dibutuhkan dievaluasi secara regular dan dijaga kesinambungannya</t>
    </r>
  </si>
  <si>
    <t>Menetapkan "Tone" Institusi / SET THE TONE — Filosofi dan style Pimpinan Instansi menekankan pelaporan internal dan eksternal yang berkualitas tinggi dan transparan, juga pentingnya pengendalian internal dan manajemen risiko yang efektif</t>
  </si>
  <si>
    <t>Artikulasi Tujuan — Pimpinan Instansi menetapkan dan mengartikulasikan secara jelas tujuan pengendalian internal</t>
  </si>
  <si>
    <t>Memilih Prinsip-prinsip dan Estimasi-Estimasi — Pimpinan Instansi mengikuti disiplin proses tujuan dalam mengembangkan tujuan pengendalian internal</t>
  </si>
  <si>
    <t>Tetapkan Tanggungjawab – Pimpinan Instansi menetapkan tanggungjawab pelaporan internal untuk setiap area fungsional dan unit organisasi</t>
  </si>
  <si>
    <t>Menjaga Struktur — Pimpinan Instansi menjaga struktur organisasi yang memfasilitasi pelaporan yang efektip dan komunikasi lainnya tentang pengendalian internal diantara fungsi dan posisi Pimpinan Instansi</t>
  </si>
  <si>
    <t>Menjaga Kelangsungan Proses — Garis Pelaporan Pimpinan Instansi mengetahui pentingnya menjaga kelangsungan proses sebagai tujuan verifikasi dari informasi yang dihasilkan dari sistem informasi organisasi</t>
  </si>
  <si>
    <t>Pimpinan Instansi mengawasi pengendalian internal dan bagian risiko – Pimpinan Instansi mengawasi proses penentuan tanggung jawab untuk pengendalian internal dan Pimpinan Instansi risiko</t>
  </si>
  <si>
    <t>Tentukan Tanggungjawab – penunjukan tanggungjawab dan delegasi otoritas didefinisikan secara jelas untuk semua pegawai yang ikut serta dalam pengendalian internal dan Pimpinan Instansi risiko, proses pelaporan keuangan, dan compliance.</t>
  </si>
  <si>
    <r>
      <rPr>
        <b/>
        <sz val="12"/>
        <rFont val="Arial Narrow"/>
        <family val="2"/>
      </rPr>
      <t>Batasan Otoritas</t>
    </r>
    <r>
      <rPr>
        <b/>
        <sz val="11"/>
        <rFont val="Arial Narrow"/>
        <family val="2"/>
      </rPr>
      <t xml:space="preserve"> </t>
    </r>
    <r>
      <rPr>
        <sz val="11"/>
        <rFont val="Arial Narrow"/>
        <family val="2"/>
      </rPr>
      <t>– Penunjukan otoritas dan tanggung jawab termasuk batasan yang tepat.</t>
    </r>
  </si>
  <si>
    <t>Penetapan Kebijakan SDM - Pimpinan Instansi menetapkan kebijakan SDM dan prosedur-prosedur yang mendemonstrasikan komitmen pada integritas, etika, dan kompetensi.</t>
  </si>
  <si>
    <r>
      <rPr>
        <b/>
        <sz val="12"/>
        <rFont val="Arial Narrow"/>
        <family val="2"/>
      </rPr>
      <t>Penerimaan dan Retensi</t>
    </r>
    <r>
      <rPr>
        <sz val="11"/>
        <rFont val="Arial Narrow"/>
        <family val="2"/>
      </rPr>
      <t xml:space="preserve"> – </t>
    </r>
    <r>
      <rPr>
        <sz val="10"/>
        <rFont val="Arial"/>
        <family val="2"/>
      </rPr>
      <t>Penerimaan dan retensi pegawai pada posisi kunci didasarkan pada prinsip-prinsip integritas dan kompetensi yang diperlukan sehubungan dengan posisi tersebut</t>
    </r>
  </si>
  <si>
    <t>Pelatihan yang cukup – Pimpinan Instansi membantu pegawai dengan menyediakan akses pada kebutuhan alat maupun pelatihan yang dibutuhkan untuk melaksanakan peran mereka.</t>
  </si>
  <si>
    <t>Kinerja dan Kompensasi – Evaluasi kinerja pegawai dan praktek-praktek kompensasi organisasi termasuk Pimpinan Instansi, mendukung pencapaian tujuan pengendalian internal</t>
  </si>
  <si>
    <r>
      <rPr>
        <b/>
        <sz val="12"/>
        <rFont val="Arial Narrow"/>
        <family val="2"/>
      </rPr>
      <t>Kepercayaan</t>
    </r>
    <r>
      <rPr>
        <sz val="10"/>
        <rFont val="Arial Narrow"/>
        <family val="2"/>
      </rPr>
      <t>-</t>
    </r>
    <r>
      <rPr>
        <sz val="10"/>
        <rFont val="Arial"/>
        <family val="2"/>
      </rPr>
      <t>memberikan keyakinan yang memadai atas ketaatan, kehematan, efisiensi, dan efektivitas pencapaian tujuan penyelenggaraan tugas dan fungsi Instansi Pemerintah</t>
    </r>
  </si>
  <si>
    <t>Alarm RISIKO - memberikan peringatan dini dan meningkatkan efektivitas Pimpinan Instansi dalam penyelenggaraan tugas dan fungsi Instansi Pemerintah</t>
  </si>
  <si>
    <r>
      <rPr>
        <b/>
        <sz val="12"/>
        <rFont val="Arial Narrow"/>
        <family val="2"/>
      </rPr>
      <t>KUALITAS</t>
    </r>
    <r>
      <rPr>
        <sz val="10"/>
        <rFont val="Arial Narrow"/>
        <family val="2"/>
      </rPr>
      <t xml:space="preserve"> -</t>
    </r>
    <r>
      <rPr>
        <sz val="10"/>
        <rFont val="Arial"/>
        <family val="2"/>
      </rPr>
      <t xml:space="preserve"> memelihara dan meningkatkan kualitas tata kelola penyelenggaraan tugas dan fungsi Instansi Pemerintah</t>
    </r>
  </si>
  <si>
    <r>
      <rPr>
        <b/>
        <sz val="12"/>
        <rFont val="Arial Narrow"/>
        <family val="2"/>
      </rPr>
      <t>Terdapat mekanisme saling uji</t>
    </r>
    <r>
      <rPr>
        <sz val="11"/>
        <rFont val="Arial Narrow"/>
        <family val="2"/>
      </rPr>
      <t xml:space="preserve"> </t>
    </r>
    <r>
      <rPr>
        <sz val="10"/>
        <rFont val="Arial"/>
        <family val="2"/>
      </rPr>
      <t>antar Instansi Pemerintah terkait.</t>
    </r>
  </si>
  <si>
    <t>Unsur</t>
  </si>
  <si>
    <t>Status</t>
  </si>
  <si>
    <t>Penegakan Integritas dan Nilai Etika</t>
  </si>
  <si>
    <t>Cukup Memadai</t>
  </si>
  <si>
    <t>Kepemimpinan yang Kondusif</t>
  </si>
  <si>
    <t>Struktur Organisasi</t>
  </si>
  <si>
    <t>Pendelegasian Wewenang dan Tanggung Jawab</t>
  </si>
  <si>
    <t>Kebijakan Pengembangan SDM</t>
  </si>
  <si>
    <t>Pengawasan Internal</t>
  </si>
  <si>
    <t>Hubungan Kerja yang Baik</t>
  </si>
  <si>
    <t>Penjelasan</t>
  </si>
  <si>
    <t>I</t>
  </si>
  <si>
    <t>II</t>
  </si>
  <si>
    <t>III</t>
  </si>
  <si>
    <t>IV</t>
  </si>
  <si>
    <t>V</t>
  </si>
  <si>
    <t>VI</t>
  </si>
  <si>
    <t>VII</t>
  </si>
  <si>
    <t>Tidak Memadai</t>
  </si>
  <si>
    <t>Kurang Memadai</t>
  </si>
  <si>
    <t>Memadai</t>
  </si>
  <si>
    <r>
      <rPr>
        <b/>
        <sz val="12"/>
        <rFont val="Arial"/>
        <family val="2"/>
      </rPr>
      <t>Pertahankan Individu</t>
    </r>
    <r>
      <rPr>
        <sz val="11"/>
        <rFont val="Arial"/>
        <family val="2"/>
      </rPr>
      <t xml:space="preserve"> –</t>
    </r>
    <r>
      <rPr>
        <sz val="10"/>
        <rFont val="Arial"/>
        <family val="2"/>
      </rPr>
      <t xml:space="preserve"> Organisasi mempekerjakan dan menggunakan individu yang memiliki kompetensi yang dibutuhkan dalam pelaporan keuangan, pengendalian internal, </t>
    </r>
    <r>
      <rPr>
        <i/>
        <sz val="10"/>
        <rFont val="Arial"/>
        <family val="2"/>
      </rPr>
      <t>compliance</t>
    </r>
    <r>
      <rPr>
        <sz val="10"/>
        <rFont val="Arial"/>
        <family val="2"/>
      </rPr>
      <t>, dan manajemen risiko.</t>
    </r>
  </si>
  <si>
    <t>REKAPITULASI JAWABAN</t>
  </si>
  <si>
    <t xml:space="preserve">PERTANYAAN </t>
  </si>
  <si>
    <t>Hasil ELP 1</t>
  </si>
  <si>
    <t>Hasil ELP 2</t>
  </si>
  <si>
    <t>Analisis</t>
  </si>
  <si>
    <t>Kesimpulan Sementara</t>
  </si>
  <si>
    <t>Prioritas</t>
  </si>
  <si>
    <t>Tidak Prioritas</t>
  </si>
  <si>
    <t>KESIMPULAN PER PERTANYAAN</t>
  </si>
  <si>
    <t>Form ELP 2: Rekapitulasi Hasil Kuesioner CEE</t>
  </si>
  <si>
    <t>FORM ELP 3 : SIMPULAN SEMENTARA HASIL CEE</t>
  </si>
  <si>
    <t>Unsur/Rencana Tindak Perbaikan</t>
  </si>
  <si>
    <t>KETERANGAN WARNA :</t>
  </si>
  <si>
    <t>HASIL PENILAIAN CEE</t>
  </si>
  <si>
    <t>PETUNJUK PENGISIAN</t>
  </si>
  <si>
    <t>NO.</t>
  </si>
  <si>
    <t>SUB UNSUR</t>
  </si>
  <si>
    <t>ATRIBUT/ELEMEN DARI SUB UNSUR</t>
  </si>
  <si>
    <t>PENEGAKAN INTEGRITAS DAN NILAI ETIKA</t>
  </si>
  <si>
    <t>A.</t>
  </si>
  <si>
    <t>KOMITMEN TERHADAP KOMPETENSI;</t>
  </si>
  <si>
    <t>B.</t>
  </si>
  <si>
    <t>KEPEMIMPINAN YANG KONDUSIF;</t>
  </si>
  <si>
    <t>C.</t>
  </si>
  <si>
    <t>PEMBENTUKAN STRUKTUR ORGANISASI YANG SESUAI DENGAN KEBUTUHAN</t>
  </si>
  <si>
    <t>D.</t>
  </si>
  <si>
    <t>E.</t>
  </si>
  <si>
    <t>PENDELEGASIAN WEWENANG DAN TANGGUNG JAWAB YANG TEPAT;</t>
  </si>
  <si>
    <t>F.</t>
  </si>
  <si>
    <t>PENYUSUNAN DAN PENERAPAN KEBIJAKAN YANG SEHAT TENTANG PEMBINAAN SUMBER DAYA MANUSIA;</t>
  </si>
  <si>
    <t>PERWUJUDAN PERAN APARAT PENGAWASAN INTERN PEMERINTAH YANG EFEKTIF</t>
  </si>
  <si>
    <t>G.</t>
  </si>
  <si>
    <t>HUBUNGAN KERJA YANG BAIK DENGAN INSTANSI PEMERINTAH TERKAIT</t>
  </si>
  <si>
    <t>H.</t>
  </si>
  <si>
    <t>Kolom 1</t>
  </si>
  <si>
    <t>Kolom 2</t>
  </si>
  <si>
    <t>Kolom 3</t>
  </si>
  <si>
    <t>Kolom 4</t>
  </si>
  <si>
    <t>Kolom 5</t>
  </si>
  <si>
    <t>Kolom 6</t>
  </si>
  <si>
    <t>Kolom 7</t>
  </si>
  <si>
    <t>Kolom 8</t>
  </si>
  <si>
    <t>Sudah jelas.</t>
  </si>
  <si>
    <t>Disimpulkan berdasarkan atas modus jawaban dari responden.</t>
  </si>
  <si>
    <t>Diisi berdasarkan jawaban responden atas kuesioner CEE.</t>
  </si>
  <si>
    <t>Disimpulkan dari modus hasil penilaian CEE atas masing-masing atribut/elemen (kolom 5) pada sub unsur terkait.</t>
  </si>
  <si>
    <t>Disimpulkan dari modus kesimpulan per pertanyaan yang terkait dengan masing-masing atribut/elemen</t>
  </si>
  <si>
    <t>Diisi delapan sub unsur lingkungan pengendalian</t>
  </si>
  <si>
    <t>Diisi dengan uraian simpulan masing-masing sub unsur lingkungan pengendalian berdasarkan formulir ELP2</t>
  </si>
  <si>
    <t>Diisi dengan simpulan dari formulir ELP2 atas masing-masing sub unsur lingkungan pengendalian (Memadai, Cukup Memadai, Kurang Memadai, Tidak Memadai)</t>
  </si>
  <si>
    <t>Diisi dengan simpulan dari formulir ELP1 atas masing-masing sub unsur lingkungan pengendalian (Memadai, Cukup Memadai, Kurang Memadai, Tidak Memadai)</t>
  </si>
  <si>
    <t>Diisi dengan analisis fasilitator atas kondisi masing-masing sub unsur lingkungan pengendalian berdasarkan hasil ELP1 dan ELP2. Jika hasil keduanya sama, maka fasilitator akan menyimpulkan sesuai dengan hasil tersebut. Jika hasilnya bertentangan maka diperlukan pertimbangan profesional fasilitator untuk mengambil simpulan sementara untuk nantinya dibahas lebih lanjut dengan pimpinan instansi guna memperoleh pertimbangan dan data lebih lanjut sehingga dapat dihasilkan simpulan akhir.</t>
  </si>
  <si>
    <t>Diisi dengan simpulan fasilitator atas kondisi masing-masing sub unsur lingkungan pengendalian (Memadai, Cukup Memadai, Kurang Memadai, Tidak Memadai)</t>
  </si>
  <si>
    <t>Diisi dengan uraian simpulan masing-masing sub unsur lingkungan pengendalian sesuai dengan kolom 7</t>
  </si>
  <si>
    <t>Sudah jelas</t>
  </si>
  <si>
    <t>Diisi dengan sub unsur lingkungan pengendalian dan rencana tindakan perbaikan lingkungan yang direncanakan atas sub unsur tersebut</t>
  </si>
  <si>
    <t>Diisi dengan simpulan atas masing-masing sub unsur lingkungan pengendalian (Memadai, Cukup Memadai, Kurang Memadai, Tidak Memadai)</t>
  </si>
  <si>
    <t>KM</t>
  </si>
  <si>
    <t>CM</t>
  </si>
  <si>
    <t>PERTANYAAN /KUESIONER</t>
  </si>
  <si>
    <t>PILIHAN JAWABAN</t>
  </si>
  <si>
    <t>Pimpinan memberikan keteladanan dalam hal integritas dan etika pada tingkah laku sehari‐hari</t>
  </si>
  <si>
    <t>Aturan perilaku (misalnya kode etik, pakta integritas, dan aturan perilaku pegawai)</t>
  </si>
  <si>
    <t>Rekan‐rekan kerja berperilaku sesuai dengan nilai‐nilai integritas dan etika</t>
  </si>
  <si>
    <t>Penghargaan yang diberikan kepada para pegawai  untuk menghindari godaan untuk melanggar hukum, aturan organisasi dan nilai‐nilai etika</t>
  </si>
  <si>
    <t>Media organisasi (majalah/buletin internal, papan pengumuman, situs resmi, dan lain‐lain)  menginformasikan pelaksanaan aturan perilaku</t>
  </si>
  <si>
    <t>Pernyataan aturan perilaku dibaca oleh pegawai</t>
  </si>
  <si>
    <t>Fungsi khusus yang melayani pengaduan masyarakat atas pelanggaran perilaku</t>
  </si>
  <si>
    <t>Pimpinan instansi mendapat informasi atas kepatuhan pelaksanaan aturan</t>
  </si>
  <si>
    <t>Pelanggaran aturan perilaku ditindaklanjuti sesuai ketentuan yang berlaku</t>
  </si>
  <si>
    <t>Investigasi atas pelanggaran aturan perilaku</t>
  </si>
  <si>
    <t>KOMITMEN TERHADAP KOMPETENSI</t>
  </si>
  <si>
    <t>Kompetensi yang dibutuhkan dalam setiap posisi di instansi</t>
  </si>
  <si>
    <t>Para pegawai telah ditempatkan sesuai dengan kompetensi dan pengalaman mereka berdasarkan syarat dan kebutuhan dari posisi tersebut</t>
  </si>
  <si>
    <t>Kompetensi SDM dipantau secara efektif</t>
  </si>
  <si>
    <t>Perencanaan pelatihan yang memberikan pemahaman kepada pegawai atas kegiatan dan fungsi bagian lainnya</t>
  </si>
  <si>
    <t xml:space="preserve">Pelatihan yang memadai dilakukan sebelum pegawai menduduki posisi penting </t>
  </si>
  <si>
    <t>Rencana kaderisasi staf yang kompeten untuk menduduki posisi‐posisi penting instansi</t>
  </si>
  <si>
    <t>Dokumentasi tentang prosedur penilaian kompetensi pegawai telah memadai dan dimutakhirkan secara periodik</t>
  </si>
  <si>
    <t>KEPEMIMPINAN YANG KONDUSIF</t>
  </si>
  <si>
    <t>Pimpinan melalui perkataan dan perbuatan telah selalu menekankan pentingnya pencapaian tujuan pengendalian internal</t>
  </si>
  <si>
    <t>Pimpinan telah mempertimbangkan risiko dalam pengambilan keputusan dan sering mendiskusikannya di dalam rapat</t>
  </si>
  <si>
    <t>Pimpinan telah menekankan pentingnya penerapan SPIP dalam setiap kegiatan organisasi</t>
  </si>
  <si>
    <t>Pimpinan telah mengkomunikasikan secara efektif tujuan pengendalian intern kepada para pegawai yang terkait</t>
  </si>
  <si>
    <t>Pimpinan telah mengikutsertakan pejabat dan pegawai terkait dalam proses penetapan tujuan pengendalian intern</t>
  </si>
  <si>
    <t>Struktur organisasi telah dirancang sesuai dengan kompleksitas dan sifat kegiatannya</t>
  </si>
  <si>
    <t>Seluruh unit organisasi telah mempunyai kewajiban untuk menyusun laporan secara tepat waktu.</t>
  </si>
  <si>
    <t>Risiko yang muncul dari keberadaan struktur organisasi telah diperhitungkan pimpinan instansi</t>
  </si>
  <si>
    <t>Struktur organisasi yang ada telah mempermudah penyampaian informasi risiko ke setiap bagian</t>
  </si>
  <si>
    <t>Struktur organisasi telah dilengkapi dengan bagan organisasi yang menjelaskan peran dan tanggung jawab masing‐masing pegawai</t>
  </si>
  <si>
    <t>Uraian tugas untuk masing‐masing pejabat kunci telah ditetapkan dan dimutakhirkan</t>
  </si>
  <si>
    <t>Proses validasi atas tingkat kehandalan, keakuratan, kelengkapan, ketepatan waktu sistem informasi telah dilakukan secara berkala</t>
  </si>
  <si>
    <t>PENDELEGASIAN WEWENANG DAN TANGGUNG JAWAB YANG TEPAT</t>
  </si>
  <si>
    <t>Pimpinan melakukan reviu dan evaluasi secara berjenjang terhadap peran dan tanggung jawab bawahannya terkait SPIP</t>
  </si>
  <si>
    <t>Dalam setiap raker/rapim, Pimpinan membahas efektivitas penyelenggaraan SPIP</t>
  </si>
  <si>
    <t>Pendelegasian wewenang dan tanggung jawab telah ditetapkan dan didokumentasikan secara formal</t>
  </si>
  <si>
    <t>Kriteria pendelegasian wewenang telah tepat</t>
  </si>
  <si>
    <t>Kewenangan direviu dan dimutakhirkan secara periodik</t>
  </si>
  <si>
    <t>Wewenang dan tanggung jawab telah dikomunikasikan dengan jelas dan dipahami oleh pegawai</t>
  </si>
  <si>
    <t>Batasan kewenangan diverifikasi dan diuji</t>
  </si>
  <si>
    <t>Proses dan tingkatan otorisasi dilaksanakan sesuai ketentuan</t>
  </si>
  <si>
    <t>PENYUSUNAN DAN PENERAPAN KEBIJAKAN YANG SEHAT TENTANG PEMBINAAN SUMBER DAYA MANUSIA</t>
  </si>
  <si>
    <t>Instansi .........… kebijakan dan prosedur pengelolaan SDM</t>
  </si>
  <si>
    <t>Kebijakan dan prosedur pengelolaan SDM dipahami oleh seluruh pegawai</t>
  </si>
  <si>
    <t>Kebijakan dan prosedur pengelolaan SDM tersebut lengkap (sejak rekrutmen sampai dengan pemberhentian pegawai)</t>
  </si>
  <si>
    <t>Kebijakan dan prosedur pengelolaan SDM tersebut dimutakhirkan sesuai kebutuhan</t>
  </si>
  <si>
    <t>Setiap SDM yang akan ditempatkan dalam posisi kunci telah mempertimbangkan integritas dan kompetensinya</t>
  </si>
  <si>
    <t>Program pelatihan yang terselenggara telah mendorong perilaku yang baik dan kesadaran ber‐SPIP</t>
  </si>
  <si>
    <t>Instansi telah mengalokasikan anggaran yang memadai untuk pengembangan SDM</t>
  </si>
  <si>
    <t>Instansi … sistem penilaian kinerja dan sistem penghargaan (reward) yang didokumentasikan</t>
  </si>
  <si>
    <t>Sistem penilaian kinerja dan sistem penghargaan (reward) tersebut  diterapkan sesuai ketentuan</t>
  </si>
  <si>
    <t>APIP melakukan reviu atas efisiensi/efektivitas kegiatan secara periodik</t>
  </si>
  <si>
    <t>APIP berperan dalam fasilitasi penyelenggaraan SPIP di instansi</t>
  </si>
  <si>
    <t>APIP melaksanakan pengawasan berbasis risiko</t>
  </si>
  <si>
    <t>Pimpinan menetapkan standar rekrutmen pegawai sesuai dengan persyaratan jabatan</t>
  </si>
  <si>
    <t xml:space="preserve">Pegawai  memperoleh penghargaan yang sepadan dengan prestasi kerjanya  </t>
  </si>
  <si>
    <t xml:space="preserve">Seluruh pegawai menandatangani pernyataan aturan perilaku  </t>
  </si>
  <si>
    <t>Pernyataan aturan perilaku dipahami oleh pegawai</t>
  </si>
  <si>
    <t>Pimpinan memantau apakah seluruh pegawai telah mengikuti sosialisasi aturan perilaku</t>
  </si>
  <si>
    <t>Instansi .......… strategi/rencana kompetensi yang berisikan standar kompetensi yang dibutuhkan oleh instansi untuk melaksanakan tugas dan fungsinya</t>
  </si>
  <si>
    <t xml:space="preserve">Pimpinan di Instansi Bapak/Ibu telah memiliki pengalaman kerja yang luas tidak hanya terbatas pada hal‐hal teknis tertentu saja </t>
  </si>
  <si>
    <t>Assessment/penilaian kompetensi dari individu kunci dilakukan secara periodik dan didokumentasikan secara lengkap</t>
  </si>
  <si>
    <t>Gaya dan "tone" kepemimpinan yang kondusif dirasakan baik di dalam maupun di luar organisasi</t>
  </si>
  <si>
    <t xml:space="preserve">Pimpinan telah membentuk dan memfungsikan satgas SPIP, Inspektorat atau unit organisasi tertentu untuk mendorong penerapan SPIP </t>
  </si>
  <si>
    <t>Pejabat kunci (key management) yang diberi kewenangan telah memahami tanggung jawab dan wewenangnya</t>
  </si>
  <si>
    <t>Pimpinan  menetapkan pola mutasi dan promosi pegawai sesuai dengan persyaratan jabatan dan direviu secara periodik</t>
  </si>
  <si>
    <t>Instansi menempatkan SDM pada posisi kunci melalui fit and proper test dan management assessment center (MAC)</t>
  </si>
  <si>
    <t>Program pelatihan telah disusun berdasarkan analisis kebutuhan diklat (training needs analysis)</t>
  </si>
  <si>
    <t>Setiap pegawai mendapatkan kesempatan yang cukup untuk mengikuti program pendidikan dan pelatihan</t>
  </si>
  <si>
    <t>Instansi mengikutsertakan pegawai dalam diklat kepemimpinan dan inter personal skill</t>
  </si>
  <si>
    <t>Atas kinerja dan produktivitas pegawai, instansi memberikan berbagai penghargaan</t>
  </si>
  <si>
    <t>APIP  telah  memberikan  peringatan  dini  kepada pimpinan dalam penyelenggaraan tugas dan fungsi Instansi Pemerintah.</t>
  </si>
  <si>
    <t>APIP melakukan evaluasi atas efektivitas SPIP secara periodik.</t>
  </si>
  <si>
    <t>APIP melakukan pengujian keuangan secara periodik</t>
  </si>
  <si>
    <t xml:space="preserve">Dokumen pernyataan aturan perilaku disampailan kepada seluruh pegawai.  </t>
  </si>
  <si>
    <t>Contoh bagaimana praktik aturan perilaku dalam situasi sehari‐hari</t>
  </si>
  <si>
    <t>Kebijakan organisasi dan aturan perilaku setiap tahun diinformasikan kepada pihak ketiga (masyarakat, rekanan, instansi lainnya)</t>
  </si>
  <si>
    <t>Ketersediaan SDM untuk melaksanakan strategi dan perencanaaan organisasi</t>
  </si>
  <si>
    <t>Evaluasi kompetensi dan kinerja pegawai dilakukan</t>
  </si>
  <si>
    <t>Kebijakan dan prosedur pengelolaan SDM  didokumentasikan secara formal</t>
  </si>
  <si>
    <t>Kebijakan dan prosedur pengelolaan SDM  disosialisasikan kepada seluruh pegawai</t>
  </si>
  <si>
    <t>APIP  melakukan evaluasi pelaksanaan pengendalian internal secara periodik</t>
  </si>
  <si>
    <t>APIP  melakukan reviu atas kepatuhan hukum dan aturan lainnya</t>
  </si>
  <si>
    <t>Temuan dan saran/rekomendasi pengawasan APIP ditindaklanjuti</t>
  </si>
  <si>
    <t>Pimpinan instansi  membina hubungan kerja yang baik dengan instansi/ organisasi lain yang memiliki keterkaitan operasional</t>
  </si>
  <si>
    <t>Pimpinan instansi  membina hubungan kerja yang baik dengan instansi yang terkait atas fungsi pengawasan (inspektorat, BPKP, dan BPK)</t>
  </si>
  <si>
    <t>REKAP JAWABAN ATAS KUESIONER EVALUASI LINGKUNGAN PENGENDALIAN</t>
  </si>
  <si>
    <t>JAWABAN KUESTIONER CEE (MEMADAI, CUKUP MEMADAI, BELUM MEMADAI)</t>
  </si>
  <si>
    <t>HASIL VALIDASI</t>
  </si>
  <si>
    <t>HASIL PENILAIAN CEE (MEMADAI, CUKUP MEMADAI, BELUM MEMADAI)</t>
  </si>
  <si>
    <t>Cek</t>
  </si>
  <si>
    <t>Modus Jawaban</t>
  </si>
  <si>
    <t>KETERANGAN</t>
  </si>
  <si>
    <r>
      <t>1.</t>
    </r>
    <r>
      <rPr>
        <b/>
        <sz val="7"/>
        <rFont val="Times New Roman"/>
        <family val="1"/>
      </rPr>
      <t xml:space="preserve">     </t>
    </r>
    <r>
      <rPr>
        <b/>
        <sz val="12"/>
        <rFont val="Wingdings"/>
        <family val="0"/>
      </rPr>
      <t>o</t>
    </r>
    <r>
      <rPr>
        <b/>
        <sz val="12"/>
        <rFont val="Calibri"/>
        <family val="2"/>
      </rPr>
      <t xml:space="preserve"> Tidak Pernah</t>
    </r>
  </si>
  <si>
    <r>
      <t xml:space="preserve">    1.      </t>
    </r>
    <r>
      <rPr>
        <b/>
        <sz val="11"/>
        <rFont val="Wingdings"/>
        <family val="0"/>
      </rPr>
      <t>o</t>
    </r>
    <r>
      <rPr>
        <b/>
        <sz val="12"/>
        <rFont val="Calibri"/>
        <family val="2"/>
      </rPr>
      <t xml:space="preserve"> Tidak</t>
    </r>
  </si>
  <si>
    <r>
      <t>1.</t>
    </r>
    <r>
      <rPr>
        <b/>
        <sz val="7"/>
        <rFont val="Times New Roman"/>
        <family val="1"/>
      </rPr>
      <t xml:space="preserve">     </t>
    </r>
    <r>
      <rPr>
        <b/>
        <sz val="12"/>
        <rFont val="Wingdings"/>
        <family val="0"/>
      </rPr>
      <t>o</t>
    </r>
    <r>
      <rPr>
        <b/>
        <sz val="12"/>
        <rFont val="Calibri"/>
        <family val="2"/>
      </rPr>
      <t xml:space="preserve"> Sangat Tidak Setuju</t>
    </r>
  </si>
  <si>
    <r>
      <t>1.</t>
    </r>
    <r>
      <rPr>
        <b/>
        <sz val="7"/>
        <rFont val="Times New Roman"/>
        <family val="1"/>
      </rPr>
      <t xml:space="preserve">     </t>
    </r>
    <r>
      <rPr>
        <b/>
        <sz val="12"/>
        <rFont val="Wingdings"/>
        <family val="0"/>
      </rPr>
      <t>o</t>
    </r>
    <r>
      <rPr>
        <b/>
        <sz val="12"/>
        <rFont val="Calibri"/>
        <family val="2"/>
      </rPr>
      <t xml:space="preserve"> Tidak Ada</t>
    </r>
  </si>
  <si>
    <r>
      <t>1.</t>
    </r>
    <r>
      <rPr>
        <b/>
        <sz val="7"/>
        <rFont val="Times New Roman"/>
        <family val="1"/>
      </rPr>
      <t xml:space="preserve">     </t>
    </r>
    <r>
      <rPr>
        <b/>
        <sz val="12"/>
        <rFont val="Calibri"/>
        <family val="2"/>
      </rPr>
      <t>Tidak Pernah</t>
    </r>
  </si>
  <si>
    <r>
      <t>1.</t>
    </r>
    <r>
      <rPr>
        <b/>
        <sz val="7"/>
        <rFont val="Times New Roman"/>
        <family val="1"/>
      </rPr>
      <t xml:space="preserve">     </t>
    </r>
    <r>
      <rPr>
        <b/>
        <sz val="12"/>
        <rFont val="Wingdings"/>
        <family val="0"/>
      </rPr>
      <t>o</t>
    </r>
    <r>
      <rPr>
        <b/>
        <sz val="12"/>
        <rFont val="Calibri"/>
        <family val="2"/>
      </rPr>
      <t xml:space="preserve"> Sangat Kurang</t>
    </r>
  </si>
  <si>
    <r>
      <t>1.</t>
    </r>
    <r>
      <rPr>
        <b/>
        <sz val="7"/>
        <rFont val="Times New Roman"/>
        <family val="1"/>
      </rPr>
      <t xml:space="preserve">     </t>
    </r>
    <r>
      <rPr>
        <b/>
        <sz val="12"/>
        <rFont val="Wingdings"/>
        <family val="0"/>
      </rPr>
      <t>o</t>
    </r>
    <r>
      <rPr>
        <b/>
        <sz val="12"/>
        <rFont val="Calibri"/>
        <family val="2"/>
      </rPr>
      <t xml:space="preserve"> Tidak Ada Yang Kompeten</t>
    </r>
  </si>
  <si>
    <r>
      <t>1.</t>
    </r>
    <r>
      <rPr>
        <b/>
        <sz val="7"/>
        <rFont val="Times New Roman"/>
        <family val="1"/>
      </rPr>
      <t xml:space="preserve">     </t>
    </r>
    <r>
      <rPr>
        <b/>
        <sz val="12"/>
        <rFont val="Wingdings"/>
        <family val="0"/>
      </rPr>
      <t>o</t>
    </r>
    <r>
      <rPr>
        <b/>
        <sz val="12"/>
        <rFont val="Calibri"/>
        <family val="2"/>
      </rPr>
      <t xml:space="preserve"> Tidak</t>
    </r>
  </si>
  <si>
    <t>G</t>
  </si>
  <si>
    <t>H</t>
  </si>
  <si>
    <t>Petunjuk Pengisian:</t>
  </si>
  <si>
    <t>Kolom 3: Diisi dengan jawaban dari responden sesuai banyaknya jumlah responden</t>
  </si>
  <si>
    <t>Kolom 4: Diisi dengan modus jawaban. Jika terdapat dua modus jawaban atau lebih, pilih angka jawaban yang terrendah (angka paling konservatif)</t>
  </si>
  <si>
    <t xml:space="preserve">Kolom 5: Diisi dengan Memadai bila modus jawaban 4, dengan Cukup Memadai bila modus jawaban 3, dan dengan Belum Memadai bila modus jawaban 1 dan 2 </t>
  </si>
  <si>
    <t>CATATAN:</t>
  </si>
  <si>
    <t>MENDESAIN UJI LINGKUNGAN PENGENDALIAN</t>
  </si>
  <si>
    <t>Dalam mengevaluasi desain dan efektivitas operasi dari lingkungan pengendalian, pengujian auditor terdiri dari kombinasi prosedur, termasuk:</t>
  </si>
  <si>
    <t>- Reviu dari dokumen yang relevan, misalnya Aturan-aturan institusi</t>
  </si>
  <si>
    <t>- Interview  Pimpinan Instansi, Kepala Bagian, Kepala Seksi dan Pegawai, secara verbal, tulisan atau keduanya</t>
  </si>
  <si>
    <t>- Observasi langsung</t>
  </si>
  <si>
    <t>Berikut beberapa TIPs desain prosedur UJI PENGENDALIAN</t>
  </si>
  <si>
    <t>Ö</t>
  </si>
  <si>
    <t xml:space="preserve">Mulai dengan reviu dokumentasi yang berhubungan dengan Lingkungan Pengendalian. Sumber informasi termasuk: </t>
  </si>
  <si>
    <t>- Aturan Kebijakan / Code of Conduct</t>
  </si>
  <si>
    <t>- Kebijakan Kepegawaian</t>
  </si>
  <si>
    <t>- Piagam Komite Audit dan Manajemen</t>
  </si>
  <si>
    <t>- Piagam Pengawasan</t>
  </si>
  <si>
    <t xml:space="preserve">Komunikasi informal dari Manajemen Senior tentang Lingkungan Pengendalian (Etika &amp; Filosofi Manajemen). </t>
  </si>
  <si>
    <t xml:space="preserve">Dokumentasi hanya permulaan. Tanyakan Manajemen pertanyaan langsung tentang tindakan yang diambil dalam menilai apakah manajemen atau pegawai menuruti,   </t>
  </si>
  <si>
    <t>atau tidak standar kelakuan atau filosofi manajemen yang ditetapkan. Contoh pertanyaannya sbb.:</t>
  </si>
  <si>
    <t xml:space="preserve">- Apakah anda menemukan kelakuan yang tidak dapat diterima pada pekerjaan? Jika ada, jelaskan. </t>
  </si>
  <si>
    <t xml:space="preserve">- Jika anda melaporkan kelakuan yang tidak pantas kepada manajemen senior, tindakan apa yang menurut anda akan diambil manajemen ? </t>
  </si>
  <si>
    <t xml:space="preserve">Nilai pengertian dan kesadaran pegawai. Apakah Manajemen dan pegawai lainnya mengetahui relevansi dan pentingnya aktivitas  yang berhubungan dengan </t>
  </si>
  <si>
    <t xml:space="preserve">pengendalian ? Apakah Komite Audit dan Manajemen memiliki penghargaan penuh akan tanggung jawab pengawasan mereka? </t>
  </si>
  <si>
    <t xml:space="preserve">Coba mengerti sikap institusi terhadap pengendalian internal. Apakah “perlu menakutkan,” atau dipandang sebagai bagian integral dari manajemen? Anda dapat </t>
  </si>
  <si>
    <t xml:space="preserve">tanyakan manajemen senior pertanyaan berikut tentang aturan institusi/code of conduct. </t>
  </si>
  <si>
    <t xml:space="preserve">- Apakah alasan utama untuk mengembangkan aturan institusi/code of conduct? </t>
  </si>
  <si>
    <t xml:space="preserve">- Berapa seringkah Aturan direviu dan diperbaiki? </t>
  </si>
  <si>
    <t xml:space="preserve">Lakukan penilaian sendiri/self-assessment. Pertanyaan langsung dapat lebih efektip. Tanyakan Manajemen atau personel operasi tentang bagaimana berbagai </t>
  </si>
  <si>
    <t xml:space="preserve">elemen pengendalian bekerja: </t>
  </si>
  <si>
    <t xml:space="preserve">- Bagaimana anda deskripsikan style operasi dan folosofi manajemen? </t>
  </si>
  <si>
    <t>- Aspek-aspek budaya institusi dan kebijakan manajemen apa saja berkontribusi pada kemampuan anda menjalankan tanggung jawab anda secara efektip?</t>
  </si>
  <si>
    <r>
      <t xml:space="preserve">- Apakah anda percaya bahwa institusi telah menetapkan standar kelakuan yang menciptakan penghargaan dan </t>
    </r>
    <r>
      <rPr>
        <i/>
        <sz val="11"/>
        <rFont val="Arial"/>
        <family val="2"/>
      </rPr>
      <t xml:space="preserve">compliance </t>
    </r>
    <r>
      <rPr>
        <sz val="11"/>
        <rFont val="Arial"/>
        <family val="2"/>
      </rPr>
      <t>dengan kebijakan pengendalian dan prosedur yang tepat dan memadai?</t>
    </r>
  </si>
  <si>
    <t>No</t>
  </si>
  <si>
    <t>ATRIBUT/ELEMEN LINGKUNGAN PENGENDALIAN YANG BELUM MEMADAI</t>
  </si>
  <si>
    <t>RENCANA TINDAK PERBAIKAN</t>
  </si>
  <si>
    <t>(1)</t>
  </si>
  <si>
    <t>(2)</t>
  </si>
  <si>
    <t>(3)</t>
  </si>
  <si>
    <t>(4)</t>
  </si>
  <si>
    <t>(5)</t>
  </si>
  <si>
    <r>
      <t xml:space="preserve">Diisi dengan </t>
    </r>
    <r>
      <rPr>
        <i/>
        <sz val="12"/>
        <rFont val="Arial"/>
        <family val="2"/>
      </rPr>
      <t xml:space="preserve">tick mark </t>
    </r>
    <r>
      <rPr>
        <sz val="12"/>
        <rFont val="Arial"/>
        <family val="2"/>
      </rPr>
      <t>(√) atas masing-masing rencana tindak perbaikan lingkungan pengendalian jika dianggap prioritas oleh Pimpinan Instansi Pemerintah terkait</t>
    </r>
  </si>
  <si>
    <r>
      <t xml:space="preserve">Diisi dengan </t>
    </r>
    <r>
      <rPr>
        <i/>
        <sz val="12"/>
        <rFont val="Arial"/>
        <family val="2"/>
      </rPr>
      <t xml:space="preserve">tick mark </t>
    </r>
    <r>
      <rPr>
        <sz val="12"/>
        <rFont val="Arial"/>
        <family val="2"/>
      </rPr>
      <t>(√) atas masing-masing rencana tindak perbaikan lingkungan pengendalian jika tidak dianggap prioritas oleh Pimpinan Instansi Pemerintah terkait</t>
    </r>
  </si>
  <si>
    <t>PEMILIK/PENANGGUNG JAWAB</t>
  </si>
  <si>
    <t>TENGGAT WAKTU PENYELESAIAN</t>
  </si>
  <si>
    <t>RENCANA PENGUATAN LINGKUNGAN PENGENDALIAN</t>
  </si>
  <si>
    <t>REKAPITULASI JAWABAN KUESIONER LINGKUNGAN PENGENDALIAN</t>
  </si>
  <si>
    <t>TOTAL</t>
  </si>
  <si>
    <t>FORM ELP 4 : PRIORITAS PERBAIKAN LINGKUNGAN PENGENDALIAN</t>
  </si>
  <si>
    <r>
      <rPr>
        <b/>
        <sz val="12"/>
        <rFont val="Arial"/>
        <family val="2"/>
      </rPr>
      <t>Identifikasi Kebutuhan-kompetensi</t>
    </r>
    <r>
      <rPr>
        <sz val="12"/>
        <rFont val="Arial"/>
        <family val="2"/>
      </rPr>
      <t xml:space="preserve"> </t>
    </r>
    <r>
      <rPr>
        <sz val="11"/>
        <rFont val="Arial"/>
        <family val="2"/>
      </rPr>
      <t xml:space="preserve">— </t>
    </r>
    <r>
      <rPr>
        <sz val="10"/>
        <rFont val="Arial"/>
        <family val="2"/>
      </rPr>
      <t>Kompetensi-kompetensi yang mendukung efektifitas pelaporan keuangan, pengendalian internal, dan manajemen risiko diidentifikasi</t>
    </r>
  </si>
  <si>
    <r>
      <rPr>
        <b/>
        <sz val="10"/>
        <rFont val="Arial"/>
        <family val="2"/>
      </rPr>
      <t>PENGKOMUNIKASIAN NILAI-NILAI ETIKA</t>
    </r>
    <r>
      <rPr>
        <sz val="10"/>
        <rFont val="Arial"/>
        <family val="2"/>
      </rPr>
      <t xml:space="preserve"> — Pimpinan Instansi mengkomunikasikan komitmennya akan nilai-nilai etika melalui perkataan dan tindakan</t>
    </r>
  </si>
  <si>
    <r>
      <rPr>
        <b/>
        <sz val="10"/>
        <rFont val="Arial"/>
        <family val="2"/>
      </rPr>
      <t xml:space="preserve">PENGEMBANGAN INTEGRITAS DAN NILAI ETIKA </t>
    </r>
    <r>
      <rPr>
        <sz val="10"/>
        <rFont val="Arial"/>
        <family val="2"/>
      </rPr>
      <t>— Pimpinan Instansi mengembangkan sikap etika dan tata nilai yang dapat dimengerti oleh seluruh pegawai</t>
    </r>
  </si>
  <si>
    <t>APIP MELAKUKAN REVIU ATAS EFISIENSI/EFEKTIFITAS KEGIATAN SECARA PERIODIK</t>
  </si>
  <si>
    <t>Menetapkan kebijakan dan prosedur pengelolaan SDM</t>
  </si>
  <si>
    <t>Menetapkan standar rekrutmen pegawai sesuai dengan persyaratan jabatan</t>
  </si>
  <si>
    <t>Menetapkan pola mutasi dan promosi pegawai sesuai dengan persyaratan jabatan dan direviu secara periodik</t>
  </si>
  <si>
    <t>Menempatkan SDM pada posisi kunci melalui fit and proper test dan management assessment center (MAC)</t>
  </si>
  <si>
    <t>Mengalokasikan anggaran yang memadai untuk pengembangan SDM</t>
  </si>
  <si>
    <t>Perencanaan program pelatihan yang memungkinkan setiap pegawai mendapatkan kesempatan yang cukup untuk mengikuti program pendidikan dan pelatihan</t>
  </si>
  <si>
    <t>Mengikutsertakan pegawai dalam diklat kepemimpinan dan inter personal skill</t>
  </si>
  <si>
    <t>Membangun sistem penilaian kinerja dan sistem penghargaan (reward) yang didokumentasikan</t>
  </si>
  <si>
    <t>Penerapan sistem penilaian kinerja dan sistem penghargaan (reward) sesuai ketentuan</t>
  </si>
  <si>
    <t>Pemberian penghargaan kepada pegawai yang berkinerja baik/memuaskan/berprestasi.</t>
  </si>
  <si>
    <t>Melakukan analisa ketersediaan SDM untuk melaksanakan strategi dan perencanaaan organisasi</t>
  </si>
  <si>
    <t xml:space="preserve">Melakukan Pelatihan yang memadai sebelum pegawai menduduki posisi penting </t>
  </si>
  <si>
    <t>Melakukan kaderisasi staf yang kompeten untuk menduduki posisi‐posisi penting instansi</t>
  </si>
  <si>
    <t>NA</t>
  </si>
  <si>
    <t>PEMERINTAH KABUPATEN KARANGANYAR</t>
  </si>
  <si>
    <t>DINAS KOMUNIKASI DAN INFORMATIKA</t>
  </si>
  <si>
    <t>RESPONDEN /  PERTANYAAN</t>
  </si>
</sst>
</file>

<file path=xl/styles.xml><?xml version="1.0" encoding="utf-8"?>
<styleSheet xmlns="http://schemas.openxmlformats.org/spreadsheetml/2006/main">
  <numFmts count="8">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s>
  <fonts count="99">
    <font>
      <sz val="11"/>
      <color theme="1"/>
      <name val="Calibri"/>
      <family val="2"/>
    </font>
    <font>
      <sz val="11"/>
      <color indexed="8"/>
      <name val="Calibri"/>
      <family val="2"/>
    </font>
    <font>
      <b/>
      <sz val="12"/>
      <name val="Arial Narrow"/>
      <family val="2"/>
    </font>
    <font>
      <b/>
      <sz val="12"/>
      <name val="Arial"/>
      <family val="2"/>
    </font>
    <font>
      <b/>
      <sz val="12"/>
      <name val="Arial Black"/>
      <family val="2"/>
    </font>
    <font>
      <b/>
      <sz val="10"/>
      <name val="Arial"/>
      <family val="2"/>
    </font>
    <font>
      <sz val="10"/>
      <name val="Arial"/>
      <family val="2"/>
    </font>
    <font>
      <sz val="12"/>
      <name val="Arial"/>
      <family val="2"/>
    </font>
    <font>
      <sz val="11"/>
      <name val="Arial"/>
      <family val="2"/>
    </font>
    <font>
      <b/>
      <sz val="11"/>
      <name val="Arial"/>
      <family val="2"/>
    </font>
    <font>
      <sz val="10"/>
      <name val="Arial Narrow"/>
      <family val="2"/>
    </font>
    <font>
      <b/>
      <sz val="11"/>
      <name val="Arial Narrow"/>
      <family val="2"/>
    </font>
    <font>
      <sz val="11"/>
      <name val="Arial Narrow"/>
      <family val="2"/>
    </font>
    <font>
      <i/>
      <sz val="10"/>
      <name val="Arial"/>
      <family val="2"/>
    </font>
    <font>
      <b/>
      <sz val="24"/>
      <name val="Arial"/>
      <family val="2"/>
    </font>
    <font>
      <sz val="14"/>
      <name val="Georgia"/>
      <family val="1"/>
    </font>
    <font>
      <sz val="12"/>
      <name val="Arial Narrow"/>
      <family val="2"/>
    </font>
    <font>
      <b/>
      <sz val="10"/>
      <name val="Arial Black"/>
      <family val="2"/>
    </font>
    <font>
      <b/>
      <sz val="14"/>
      <name val="Georgia"/>
      <family val="1"/>
    </font>
    <font>
      <b/>
      <sz val="14"/>
      <name val="Arial"/>
      <family val="2"/>
    </font>
    <font>
      <b/>
      <sz val="14"/>
      <name val="Calibri"/>
      <family val="2"/>
    </font>
    <font>
      <b/>
      <sz val="12"/>
      <name val="Calibri"/>
      <family val="2"/>
    </font>
    <font>
      <sz val="11"/>
      <name val="Calibri"/>
      <family val="2"/>
    </font>
    <font>
      <sz val="12"/>
      <name val="Arial Black"/>
      <family val="2"/>
    </font>
    <font>
      <b/>
      <i/>
      <sz val="12"/>
      <name val="Calibri"/>
      <family val="2"/>
    </font>
    <font>
      <b/>
      <i/>
      <sz val="12"/>
      <name val="Arial Narrow"/>
      <family val="2"/>
    </font>
    <font>
      <sz val="12"/>
      <name val="Calibri"/>
      <family val="2"/>
    </font>
    <font>
      <b/>
      <sz val="7"/>
      <name val="Times New Roman"/>
      <family val="1"/>
    </font>
    <font>
      <b/>
      <sz val="12"/>
      <name val="Wingdings"/>
      <family val="0"/>
    </font>
    <font>
      <b/>
      <sz val="11"/>
      <name val="Calibri"/>
      <family val="2"/>
    </font>
    <font>
      <b/>
      <sz val="11"/>
      <name val="Wingdings"/>
      <family val="0"/>
    </font>
    <font>
      <i/>
      <sz val="12"/>
      <name val="Calibri"/>
      <family val="2"/>
    </font>
    <font>
      <sz val="10"/>
      <name val="Symbol"/>
      <family val="1"/>
    </font>
    <font>
      <sz val="14"/>
      <name val="Arial"/>
      <family val="2"/>
    </font>
    <font>
      <i/>
      <sz val="11"/>
      <name val="Arial"/>
      <family val="2"/>
    </font>
    <font>
      <i/>
      <sz val="12"/>
      <name val="Arial"/>
      <family val="2"/>
    </font>
    <font>
      <b/>
      <u val="single"/>
      <sz val="12"/>
      <name val="Arial"/>
      <family val="2"/>
    </font>
    <font>
      <b/>
      <u val="single"/>
      <sz val="12"/>
      <name val="Arial Narrow"/>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2"/>
      <color indexed="8"/>
      <name val="Arial"/>
      <family val="2"/>
    </font>
    <font>
      <sz val="12"/>
      <color indexed="8"/>
      <name val="Arial"/>
      <family val="2"/>
    </font>
    <font>
      <sz val="14"/>
      <color indexed="8"/>
      <name val="Georgia"/>
      <family val="1"/>
    </font>
    <font>
      <sz val="14"/>
      <color indexed="10"/>
      <name val="Georgia"/>
      <family val="1"/>
    </font>
    <font>
      <sz val="11"/>
      <color indexed="8"/>
      <name val="Arial"/>
      <family val="2"/>
    </font>
    <font>
      <sz val="11"/>
      <color indexed="10"/>
      <name val="Arial"/>
      <family val="2"/>
    </font>
    <font>
      <b/>
      <sz val="14"/>
      <color indexed="9"/>
      <name val="Georgia"/>
      <family val="1"/>
    </font>
    <font>
      <b/>
      <sz val="11"/>
      <color indexed="8"/>
      <name val="Arial"/>
      <family val="2"/>
    </font>
    <font>
      <b/>
      <sz val="14"/>
      <color indexed="8"/>
      <name val="Arial"/>
      <family val="2"/>
    </font>
    <font>
      <b/>
      <sz val="14"/>
      <color indexed="8"/>
      <name val="Georgia"/>
      <family val="1"/>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2"/>
      <color theme="1"/>
      <name val="Arial"/>
      <family val="2"/>
    </font>
    <font>
      <sz val="12"/>
      <color theme="1"/>
      <name val="Arial"/>
      <family val="2"/>
    </font>
    <font>
      <b/>
      <sz val="12"/>
      <color rgb="FF000000"/>
      <name val="Arial"/>
      <family val="2"/>
    </font>
    <font>
      <sz val="14"/>
      <color rgb="FF000000"/>
      <name val="Georgia"/>
      <family val="1"/>
    </font>
    <font>
      <sz val="14"/>
      <color rgb="FFFF0000"/>
      <name val="Georgia"/>
      <family val="1"/>
    </font>
    <font>
      <sz val="14"/>
      <color theme="1"/>
      <name val="Georgia"/>
      <family val="1"/>
    </font>
    <font>
      <sz val="11"/>
      <color rgb="FF000000"/>
      <name val="Arial"/>
      <family val="2"/>
    </font>
    <font>
      <sz val="11"/>
      <color theme="1"/>
      <name val="Arial"/>
      <family val="2"/>
    </font>
    <font>
      <sz val="11"/>
      <color rgb="FFFF0000"/>
      <name val="Arial"/>
      <family val="2"/>
    </font>
    <font>
      <b/>
      <sz val="14"/>
      <color rgb="FFFFFFFF"/>
      <name val="Georgia"/>
      <family val="1"/>
    </font>
    <font>
      <b/>
      <sz val="11"/>
      <color theme="1"/>
      <name val="Arial"/>
      <family val="2"/>
    </font>
    <font>
      <b/>
      <sz val="11"/>
      <color rgb="FF000000"/>
      <name val="Arial"/>
      <family val="2"/>
    </font>
    <font>
      <b/>
      <sz val="14"/>
      <color theme="1"/>
      <name val="Arial"/>
      <family val="2"/>
    </font>
    <font>
      <b/>
      <sz val="14"/>
      <color theme="1"/>
      <name val="Georgia"/>
      <family val="1"/>
    </font>
    <font>
      <b/>
      <sz val="14"/>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rgb="FF00FF00"/>
        <bgColor indexed="64"/>
      </patternFill>
    </fill>
    <fill>
      <patternFill patternType="solid">
        <fgColor theme="0" tint="-0.1499900072813034"/>
        <bgColor indexed="64"/>
      </patternFill>
    </fill>
    <fill>
      <patternFill patternType="solid">
        <fgColor rgb="FFD1D1DA"/>
        <bgColor indexed="64"/>
      </patternFill>
    </fill>
    <fill>
      <patternFill patternType="solid">
        <fgColor rgb="FFE9E9ED"/>
        <bgColor indexed="64"/>
      </patternFill>
    </fill>
    <fill>
      <patternFill patternType="solid">
        <fgColor theme="0"/>
        <bgColor indexed="64"/>
      </patternFill>
    </fill>
    <fill>
      <patternFill patternType="solid">
        <fgColor rgb="FF0070C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style="thin"/>
    </border>
    <border>
      <left/>
      <right style="thin"/>
      <top/>
      <bottom/>
    </border>
    <border>
      <left style="thin"/>
      <right style="thin"/>
      <top style="thin"/>
      <bottom/>
    </border>
    <border>
      <left style="thin"/>
      <right style="thin"/>
      <top/>
      <bottom style="thin"/>
    </border>
    <border>
      <left/>
      <right style="medium"/>
      <top style="medium"/>
      <bottom style="medium"/>
    </border>
    <border>
      <left/>
      <right/>
      <top style="thin"/>
      <bottom style="thin"/>
    </border>
    <border>
      <left/>
      <right style="thin"/>
      <top style="thin"/>
      <bottom/>
    </border>
    <border>
      <left/>
      <right style="medium"/>
      <top/>
      <bottom/>
    </border>
    <border>
      <left/>
      <right style="medium"/>
      <top style="medium"/>
      <bottom/>
    </border>
    <border>
      <left/>
      <right/>
      <top style="thin"/>
      <bottom/>
    </border>
    <border>
      <left style="thin"/>
      <right style="thin"/>
      <top style="hair"/>
      <bottom style="thin"/>
    </border>
    <border>
      <left/>
      <right style="thin"/>
      <top/>
      <bottom style="thin"/>
    </border>
    <border>
      <left/>
      <right style="medium"/>
      <top/>
      <bottom style="medium"/>
    </border>
    <border>
      <left style="medium"/>
      <right style="thin"/>
      <top style="thin"/>
      <bottom/>
    </border>
    <border>
      <left style="medium"/>
      <right style="thin"/>
      <top/>
      <bottom style="thin"/>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72">
    <xf numFmtId="0" fontId="0" fillId="0" borderId="0" xfId="0" applyFont="1" applyAlignment="1">
      <alignment/>
    </xf>
    <xf numFmtId="0" fontId="81" fillId="0" borderId="0" xfId="0" applyFont="1" applyAlignment="1">
      <alignment/>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xf>
    <xf numFmtId="0" fontId="6" fillId="0" borderId="10" xfId="0" applyFont="1" applyFill="1" applyBorder="1" applyAlignment="1">
      <alignment horizontal="justify" vertical="top" wrapText="1"/>
    </xf>
    <xf numFmtId="0" fontId="6" fillId="0" borderId="0" xfId="0" applyFont="1" applyFill="1" applyAlignment="1">
      <alignment/>
    </xf>
    <xf numFmtId="0" fontId="10" fillId="0" borderId="10" xfId="0" applyFont="1" applyFill="1" applyBorder="1" applyAlignment="1">
      <alignment horizontal="justify" vertical="top" wrapText="1"/>
    </xf>
    <xf numFmtId="0" fontId="6" fillId="0" borderId="0" xfId="0" applyFont="1" applyFill="1" applyAlignment="1">
      <alignment horizontal="center" vertical="center"/>
    </xf>
    <xf numFmtId="0" fontId="6" fillId="0" borderId="0" xfId="0" applyFont="1" applyFill="1" applyAlignment="1">
      <alignment horizontal="center"/>
    </xf>
    <xf numFmtId="0" fontId="83" fillId="0" borderId="0" xfId="0" applyFont="1" applyAlignment="1">
      <alignment/>
    </xf>
    <xf numFmtId="0" fontId="5" fillId="33" borderId="10"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4" borderId="0" xfId="0" applyFont="1" applyFill="1" applyAlignment="1">
      <alignment/>
    </xf>
    <xf numFmtId="0" fontId="6" fillId="33" borderId="0" xfId="0" applyFont="1" applyFill="1" applyAlignment="1">
      <alignment/>
    </xf>
    <xf numFmtId="0" fontId="6" fillId="35" borderId="0" xfId="0" applyFont="1" applyFill="1" applyAlignment="1">
      <alignment/>
    </xf>
    <xf numFmtId="0" fontId="5" fillId="35" borderId="10" xfId="0" applyFont="1" applyFill="1" applyBorder="1" applyAlignment="1">
      <alignment horizontal="center" vertical="top" wrapText="1"/>
    </xf>
    <xf numFmtId="0" fontId="6" fillId="35"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10" fillId="33" borderId="10" xfId="0" applyFont="1" applyFill="1" applyBorder="1" applyAlignment="1">
      <alignment horizontal="center" vertical="top" wrapText="1"/>
    </xf>
    <xf numFmtId="0" fontId="6" fillId="0" borderId="0" xfId="55" applyFill="1" applyAlignment="1">
      <alignment horizontal="center" vertical="center"/>
      <protection/>
    </xf>
    <xf numFmtId="0" fontId="5" fillId="0" borderId="0" xfId="55" applyFont="1" applyFill="1" applyAlignment="1">
      <alignment horizontal="center" vertical="center"/>
      <protection/>
    </xf>
    <xf numFmtId="0" fontId="6" fillId="0" borderId="10" xfId="55" applyFont="1" applyFill="1" applyBorder="1" applyAlignment="1">
      <alignment horizontal="center" vertical="center"/>
      <protection/>
    </xf>
    <xf numFmtId="0" fontId="6" fillId="0" borderId="10" xfId="55" applyFill="1" applyBorder="1" applyAlignment="1">
      <alignment horizontal="center" vertical="center"/>
      <protection/>
    </xf>
    <xf numFmtId="0" fontId="5" fillId="0" borderId="0" xfId="0" applyFont="1" applyFill="1" applyAlignment="1">
      <alignment horizontal="left" vertical="center"/>
    </xf>
    <xf numFmtId="0" fontId="83" fillId="0" borderId="0" xfId="0" applyFont="1" applyAlignment="1">
      <alignment wrapText="1" readingOrder="1"/>
    </xf>
    <xf numFmtId="0" fontId="83" fillId="0" borderId="0" xfId="0" applyFont="1" applyAlignment="1">
      <alignment vertical="top"/>
    </xf>
    <xf numFmtId="0" fontId="6" fillId="36" borderId="0" xfId="0" applyFont="1" applyFill="1" applyAlignment="1">
      <alignment/>
    </xf>
    <xf numFmtId="0" fontId="6" fillId="0" borderId="0" xfId="0" applyFont="1" applyFill="1" applyAlignment="1">
      <alignment vertical="top"/>
    </xf>
    <xf numFmtId="0" fontId="4" fillId="0" borderId="0" xfId="0" applyFont="1"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xf>
    <xf numFmtId="0" fontId="16" fillId="0" borderId="0" xfId="0" applyFont="1" applyFill="1" applyAlignment="1">
      <alignment vertical="top"/>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left" vertical="top" wrapText="1"/>
    </xf>
    <xf numFmtId="0" fontId="5" fillId="0" borderId="0" xfId="0" applyFont="1" applyFill="1" applyAlignment="1">
      <alignment vertical="top"/>
    </xf>
    <xf numFmtId="0" fontId="2" fillId="0" borderId="0" xfId="0" applyFont="1" applyFill="1" applyAlignment="1">
      <alignment vertical="top"/>
    </xf>
    <xf numFmtId="0" fontId="5" fillId="0" borderId="0" xfId="0" applyFont="1" applyFill="1" applyAlignment="1">
      <alignment/>
    </xf>
    <xf numFmtId="0" fontId="16" fillId="0" borderId="0" xfId="0" applyFont="1" applyFill="1" applyAlignment="1">
      <alignment horizontal="right" vertical="top"/>
    </xf>
    <xf numFmtId="0" fontId="18" fillId="0" borderId="0" xfId="0" applyFont="1" applyFill="1" applyAlignment="1">
      <alignment vertical="top"/>
    </xf>
    <xf numFmtId="0" fontId="15" fillId="0" borderId="0" xfId="0" applyFont="1" applyFill="1" applyAlignment="1">
      <alignment vertical="top"/>
    </xf>
    <xf numFmtId="0" fontId="83" fillId="0" borderId="0" xfId="0" applyFont="1" applyAlignment="1">
      <alignmen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2" borderId="10" xfId="0" applyFont="1" applyFill="1" applyBorder="1" applyAlignment="1">
      <alignment horizontal="center" vertical="center"/>
    </xf>
    <xf numFmtId="0" fontId="5" fillId="0" borderId="15" xfId="0"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16" xfId="0" applyFont="1" applyFill="1" applyBorder="1" applyAlignment="1">
      <alignment horizontal="left" vertical="top" wrapText="1"/>
    </xf>
    <xf numFmtId="0" fontId="6" fillId="0" borderId="0" xfId="0" applyFont="1" applyFill="1" applyAlignment="1">
      <alignment horizontal="right" vertical="center"/>
    </xf>
    <xf numFmtId="0" fontId="6" fillId="0" borderId="10" xfId="0" applyFont="1" applyFill="1" applyBorder="1" applyAlignment="1">
      <alignment horizontal="left" vertical="top" wrapText="1"/>
    </xf>
    <xf numFmtId="0" fontId="6" fillId="0" borderId="0" xfId="56" applyFont="1" applyFill="1">
      <alignment/>
      <protection/>
    </xf>
    <xf numFmtId="0" fontId="6" fillId="0" borderId="0" xfId="56" applyFont="1" applyFill="1" applyAlignment="1">
      <alignment horizontal="center"/>
      <protection/>
    </xf>
    <xf numFmtId="0" fontId="20" fillId="0" borderId="0" xfId="56" applyFont="1" applyFill="1" applyAlignment="1">
      <alignment/>
      <protection/>
    </xf>
    <xf numFmtId="1" fontId="6" fillId="0" borderId="0" xfId="56" applyNumberFormat="1" applyFont="1" applyFill="1" applyAlignment="1">
      <alignment horizontal="center"/>
      <protection/>
    </xf>
    <xf numFmtId="4" fontId="6" fillId="0" borderId="0" xfId="56" applyNumberFormat="1" applyFont="1" applyFill="1" applyAlignment="1">
      <alignment horizontal="center"/>
      <protection/>
    </xf>
    <xf numFmtId="0" fontId="6" fillId="0" borderId="17" xfId="56" applyFont="1" applyFill="1" applyBorder="1">
      <alignment/>
      <protection/>
    </xf>
    <xf numFmtId="0" fontId="9" fillId="0" borderId="18" xfId="56" applyFont="1" applyFill="1" applyBorder="1" applyAlignment="1">
      <alignment horizontal="center" vertical="center"/>
      <protection/>
    </xf>
    <xf numFmtId="1" fontId="24" fillId="0" borderId="14" xfId="56" applyNumberFormat="1" applyFont="1" applyFill="1" applyBorder="1" applyAlignment="1">
      <alignment horizontal="center" wrapText="1"/>
      <protection/>
    </xf>
    <xf numFmtId="1" fontId="24" fillId="0" borderId="15" xfId="56" applyNumberFormat="1" applyFont="1" applyFill="1" applyBorder="1" applyAlignment="1">
      <alignment wrapText="1"/>
      <protection/>
    </xf>
    <xf numFmtId="1" fontId="24" fillId="0" borderId="10" xfId="56" applyNumberFormat="1" applyFont="1" applyFill="1" applyBorder="1" applyAlignment="1">
      <alignment horizontal="center" wrapText="1"/>
      <protection/>
    </xf>
    <xf numFmtId="1" fontId="25" fillId="0" borderId="15" xfId="56" applyNumberFormat="1" applyFont="1" applyFill="1" applyBorder="1" applyAlignment="1">
      <alignment horizontal="center" vertical="center" wrapText="1"/>
      <protection/>
    </xf>
    <xf numFmtId="1" fontId="25" fillId="0" borderId="10" xfId="56" applyNumberFormat="1" applyFont="1" applyFill="1" applyBorder="1" applyAlignment="1">
      <alignment horizontal="center" vertical="center" wrapText="1"/>
      <protection/>
    </xf>
    <xf numFmtId="0" fontId="21" fillId="0" borderId="19" xfId="56" applyFont="1" applyFill="1" applyBorder="1" applyAlignment="1">
      <alignment horizontal="center" wrapText="1"/>
      <protection/>
    </xf>
    <xf numFmtId="0" fontId="2" fillId="0" borderId="14" xfId="56" applyFont="1" applyFill="1" applyBorder="1" applyAlignment="1">
      <alignment horizontal="center" vertical="center" wrapText="1"/>
      <protection/>
    </xf>
    <xf numFmtId="0" fontId="6" fillId="0" borderId="10" xfId="56" applyFont="1" applyFill="1" applyBorder="1">
      <alignment/>
      <protection/>
    </xf>
    <xf numFmtId="0" fontId="21" fillId="0" borderId="14" xfId="56" applyFont="1" applyFill="1" applyBorder="1" applyAlignment="1">
      <alignment horizontal="center" vertical="top" wrapText="1"/>
      <protection/>
    </xf>
    <xf numFmtId="0" fontId="21" fillId="0" borderId="15" xfId="56" applyFont="1" applyFill="1" applyBorder="1" applyAlignment="1">
      <alignment vertical="top" wrapText="1"/>
      <protection/>
    </xf>
    <xf numFmtId="0" fontId="21" fillId="0" borderId="14" xfId="56" applyFont="1" applyFill="1" applyBorder="1" applyAlignment="1">
      <alignment horizontal="left" vertical="top" wrapText="1"/>
      <protection/>
    </xf>
    <xf numFmtId="0" fontId="21" fillId="0" borderId="20" xfId="56" applyFont="1" applyFill="1" applyBorder="1" applyAlignment="1">
      <alignment horizontal="left" vertical="top" wrapText="1"/>
      <protection/>
    </xf>
    <xf numFmtId="1" fontId="21" fillId="0" borderId="20" xfId="56" applyNumberFormat="1" applyFont="1" applyFill="1" applyBorder="1" applyAlignment="1">
      <alignment horizontal="left" vertical="top" wrapText="1"/>
      <protection/>
    </xf>
    <xf numFmtId="4" fontId="21" fillId="0" borderId="20" xfId="56" applyNumberFormat="1" applyFont="1" applyFill="1" applyBorder="1" applyAlignment="1">
      <alignment horizontal="center" vertical="top" wrapText="1"/>
      <protection/>
    </xf>
    <xf numFmtId="4" fontId="21" fillId="0" borderId="10" xfId="56" applyNumberFormat="1" applyFont="1" applyFill="1" applyBorder="1" applyAlignment="1">
      <alignment horizontal="center" vertical="top" wrapText="1"/>
      <protection/>
    </xf>
    <xf numFmtId="0" fontId="6" fillId="0" borderId="19" xfId="56" applyFont="1" applyFill="1" applyBorder="1">
      <alignment/>
      <protection/>
    </xf>
    <xf numFmtId="0" fontId="22" fillId="0" borderId="21" xfId="56" applyFont="1" applyFill="1" applyBorder="1" applyAlignment="1">
      <alignment vertical="top" wrapText="1"/>
      <protection/>
    </xf>
    <xf numFmtId="0" fontId="26" fillId="0" borderId="17" xfId="56" applyFont="1" applyFill="1" applyBorder="1" applyAlignment="1">
      <alignment horizontal="justify" vertical="top" wrapText="1"/>
      <protection/>
    </xf>
    <xf numFmtId="0" fontId="21" fillId="0" borderId="10" xfId="56" applyFont="1" applyFill="1" applyBorder="1" applyAlignment="1">
      <alignment horizontal="center" vertical="top" wrapText="1"/>
      <protection/>
    </xf>
    <xf numFmtId="1" fontId="21" fillId="0" borderId="10" xfId="56" applyNumberFormat="1" applyFont="1" applyFill="1" applyBorder="1" applyAlignment="1">
      <alignment horizontal="center" vertical="top" wrapText="1"/>
      <protection/>
    </xf>
    <xf numFmtId="3" fontId="21" fillId="0" borderId="10" xfId="56" applyNumberFormat="1" applyFont="1" applyFill="1" applyBorder="1" applyAlignment="1">
      <alignment horizontal="center" vertical="top" wrapText="1"/>
      <protection/>
    </xf>
    <xf numFmtId="0" fontId="21" fillId="0" borderId="22" xfId="56" applyFont="1" applyFill="1" applyBorder="1" applyAlignment="1">
      <alignment horizontal="left" vertical="top" wrapText="1" indent="1"/>
      <protection/>
    </xf>
    <xf numFmtId="0" fontId="29" fillId="0" borderId="22" xfId="56" applyFont="1" applyFill="1" applyBorder="1" applyAlignment="1">
      <alignment horizontal="left" vertical="top" wrapText="1"/>
      <protection/>
    </xf>
    <xf numFmtId="4" fontId="26" fillId="0" borderId="10" xfId="56" applyNumberFormat="1" applyFont="1" applyFill="1" applyBorder="1" applyAlignment="1">
      <alignment horizontal="center" vertical="top" wrapText="1"/>
      <protection/>
    </xf>
    <xf numFmtId="0" fontId="31" fillId="0" borderId="17" xfId="56" applyFont="1" applyFill="1" applyBorder="1" applyAlignment="1">
      <alignment horizontal="justify" vertical="top" wrapText="1"/>
      <protection/>
    </xf>
    <xf numFmtId="0" fontId="6" fillId="0" borderId="10" xfId="56" applyFont="1" applyFill="1" applyBorder="1" applyAlignment="1">
      <alignment vertical="top" wrapText="1"/>
      <protection/>
    </xf>
    <xf numFmtId="3" fontId="21" fillId="0" borderId="20" xfId="56" applyNumberFormat="1" applyFont="1" applyFill="1" applyBorder="1" applyAlignment="1">
      <alignment horizontal="center" vertical="top" wrapText="1"/>
      <protection/>
    </xf>
    <xf numFmtId="4" fontId="21" fillId="0" borderId="15" xfId="56" applyNumberFormat="1" applyFont="1" applyFill="1" applyBorder="1" applyAlignment="1">
      <alignment horizontal="center" vertical="top" wrapText="1"/>
      <protection/>
    </xf>
    <xf numFmtId="0" fontId="31" fillId="0" borderId="17" xfId="56" applyFont="1" applyFill="1" applyBorder="1" applyAlignment="1">
      <alignment vertical="top" wrapText="1"/>
      <protection/>
    </xf>
    <xf numFmtId="3" fontId="26" fillId="0" borderId="10" xfId="56" applyNumberFormat="1" applyFont="1" applyFill="1" applyBorder="1" applyAlignment="1">
      <alignment horizontal="center" vertical="top" wrapText="1"/>
      <protection/>
    </xf>
    <xf numFmtId="0" fontId="29" fillId="0" borderId="14" xfId="56" applyFont="1" applyFill="1" applyBorder="1" applyAlignment="1">
      <alignment horizontal="center" vertical="top" wrapText="1"/>
      <protection/>
    </xf>
    <xf numFmtId="0" fontId="29" fillId="0" borderId="15" xfId="56" applyFont="1" applyFill="1" applyBorder="1" applyAlignment="1">
      <alignment vertical="top" wrapText="1"/>
      <protection/>
    </xf>
    <xf numFmtId="0" fontId="21" fillId="0" borderId="23" xfId="56" applyFont="1" applyFill="1" applyBorder="1" applyAlignment="1">
      <alignment horizontal="left" vertical="top" wrapText="1" indent="1"/>
      <protection/>
    </xf>
    <xf numFmtId="0" fontId="6" fillId="0" borderId="0" xfId="56" applyFont="1" applyFill="1" applyBorder="1">
      <alignment/>
      <protection/>
    </xf>
    <xf numFmtId="0" fontId="22" fillId="0" borderId="0" xfId="56" applyFont="1" applyFill="1" applyBorder="1" applyAlignment="1">
      <alignment/>
      <protection/>
    </xf>
    <xf numFmtId="0" fontId="6" fillId="0" borderId="0" xfId="56" applyFont="1" applyFill="1" applyBorder="1" applyAlignment="1">
      <alignment horizontal="center"/>
      <protection/>
    </xf>
    <xf numFmtId="1" fontId="6" fillId="0" borderId="0" xfId="56" applyNumberFormat="1" applyFont="1" applyFill="1" applyBorder="1" applyAlignment="1">
      <alignment horizontal="center"/>
      <protection/>
    </xf>
    <xf numFmtId="4" fontId="6" fillId="0" borderId="0" xfId="56" applyNumberFormat="1" applyFont="1" applyFill="1" applyBorder="1" applyAlignment="1">
      <alignment horizontal="center"/>
      <protection/>
    </xf>
    <xf numFmtId="0" fontId="22" fillId="0" borderId="0" xfId="57" applyFont="1" applyFill="1" applyAlignment="1">
      <alignment/>
      <protection/>
    </xf>
    <xf numFmtId="0" fontId="22" fillId="0" borderId="0" xfId="57" applyFont="1" applyFill="1" applyAlignment="1">
      <alignment horizontal="center"/>
      <protection/>
    </xf>
    <xf numFmtId="0" fontId="16" fillId="0" borderId="0" xfId="56" applyFont="1" applyFill="1" applyAlignment="1">
      <alignment/>
      <protection/>
    </xf>
    <xf numFmtId="0" fontId="22" fillId="0" borderId="0" xfId="57" applyFont="1" applyFill="1">
      <alignment/>
      <protection/>
    </xf>
    <xf numFmtId="0" fontId="6" fillId="0" borderId="0" xfId="56" applyFont="1" applyFill="1" applyAlignment="1">
      <alignment/>
      <protection/>
    </xf>
    <xf numFmtId="0" fontId="7" fillId="0" borderId="0" xfId="56" applyFont="1" applyFill="1" applyAlignment="1">
      <alignment horizontal="left" vertical="top"/>
      <protection/>
    </xf>
    <xf numFmtId="0" fontId="6" fillId="0" borderId="0" xfId="56" applyFont="1" applyFill="1" applyAlignment="1">
      <alignment horizontal="center" vertical="top"/>
      <protection/>
    </xf>
    <xf numFmtId="0" fontId="6" fillId="0" borderId="0" xfId="56" applyFont="1" applyFill="1" applyAlignment="1">
      <alignment horizontal="center" vertical="center"/>
      <protection/>
    </xf>
    <xf numFmtId="1" fontId="6" fillId="0" borderId="0" xfId="56" applyNumberFormat="1" applyFont="1" applyFill="1" applyAlignment="1">
      <alignment horizontal="center" vertical="center"/>
      <protection/>
    </xf>
    <xf numFmtId="4" fontId="6" fillId="0" borderId="0" xfId="56" applyNumberFormat="1" applyFont="1" applyFill="1" applyAlignment="1">
      <alignment horizontal="center" vertical="center"/>
      <protection/>
    </xf>
    <xf numFmtId="0" fontId="12" fillId="0" borderId="0" xfId="56" applyFont="1" applyFill="1" applyAlignment="1">
      <alignment horizontal="left"/>
      <protection/>
    </xf>
    <xf numFmtId="0" fontId="7" fillId="0" borderId="0" xfId="56" applyFont="1" applyFill="1" applyAlignment="1">
      <alignment/>
      <protection/>
    </xf>
    <xf numFmtId="0" fontId="12" fillId="0" borderId="0" xfId="56" applyFont="1" applyFill="1" applyAlignment="1" quotePrefix="1">
      <alignment horizontal="left" wrapText="1"/>
      <protection/>
    </xf>
    <xf numFmtId="0" fontId="12" fillId="0" borderId="0" xfId="56" applyFont="1" applyFill="1" applyAlignment="1">
      <alignment horizontal="center" vertical="center"/>
      <protection/>
    </xf>
    <xf numFmtId="1" fontId="12" fillId="0" borderId="0" xfId="56" applyNumberFormat="1" applyFont="1" applyFill="1" applyAlignment="1">
      <alignment horizontal="center" vertical="center"/>
      <protection/>
    </xf>
    <xf numFmtId="4" fontId="12" fillId="0" borderId="0" xfId="56" applyNumberFormat="1" applyFont="1" applyFill="1" applyAlignment="1">
      <alignment horizontal="center" vertical="center"/>
      <protection/>
    </xf>
    <xf numFmtId="0" fontId="32" fillId="0" borderId="0" xfId="56" applyFont="1" applyFill="1" applyAlignment="1">
      <alignment/>
      <protection/>
    </xf>
    <xf numFmtId="0" fontId="12" fillId="0" borderId="0" xfId="56" applyFont="1" applyFill="1" applyAlignment="1">
      <alignment horizontal="center"/>
      <protection/>
    </xf>
    <xf numFmtId="0" fontId="6" fillId="0" borderId="0" xfId="56" applyFont="1" applyFill="1" applyAlignment="1">
      <alignment horizontal="center" wrapText="1"/>
      <protection/>
    </xf>
    <xf numFmtId="1" fontId="12" fillId="0" borderId="0" xfId="56" applyNumberFormat="1" applyFont="1" applyFill="1" applyAlignment="1" quotePrefix="1">
      <alignment horizontal="left" wrapText="1"/>
      <protection/>
    </xf>
    <xf numFmtId="4" fontId="12" fillId="0" borderId="0" xfId="56" applyNumberFormat="1" applyFont="1" applyFill="1" applyAlignment="1" quotePrefix="1">
      <alignment horizontal="center" wrapText="1"/>
      <protection/>
    </xf>
    <xf numFmtId="0" fontId="22" fillId="0" borderId="14" xfId="56" applyFont="1" applyFill="1" applyBorder="1" applyAlignment="1">
      <alignment horizontal="center" vertical="top" wrapText="1"/>
      <protection/>
    </xf>
    <xf numFmtId="1" fontId="21" fillId="0" borderId="20" xfId="56" applyNumberFormat="1" applyFont="1" applyFill="1" applyBorder="1" applyAlignment="1">
      <alignment horizontal="center" vertical="top" wrapText="1"/>
      <protection/>
    </xf>
    <xf numFmtId="0" fontId="26" fillId="0" borderId="11" xfId="56" applyFont="1" applyFill="1" applyBorder="1" applyAlignment="1">
      <alignment horizontal="justify" vertical="top" wrapText="1"/>
      <protection/>
    </xf>
    <xf numFmtId="0" fontId="21" fillId="0" borderId="20" xfId="56" applyFont="1" applyFill="1" applyBorder="1" applyAlignment="1">
      <alignment horizontal="center" vertical="top" wrapText="1"/>
      <protection/>
    </xf>
    <xf numFmtId="0" fontId="33" fillId="0" borderId="0" xfId="56" applyFont="1" applyFill="1" applyAlignment="1">
      <alignment horizontal="left"/>
      <protection/>
    </xf>
    <xf numFmtId="0" fontId="8" fillId="0" borderId="0" xfId="56" applyFont="1" applyFill="1" applyAlignment="1">
      <alignment horizontal="left"/>
      <protection/>
    </xf>
    <xf numFmtId="0" fontId="8" fillId="0" borderId="0" xfId="56" applyFont="1" applyFill="1" applyAlignment="1" quotePrefix="1">
      <alignment horizontal="left" wrapText="1"/>
      <protection/>
    </xf>
    <xf numFmtId="0" fontId="8" fillId="0" borderId="0" xfId="56" applyFont="1" applyFill="1" applyAlignment="1" quotePrefix="1">
      <alignment horizontal="left"/>
      <protection/>
    </xf>
    <xf numFmtId="0" fontId="7" fillId="0" borderId="0" xfId="56" applyFont="1" applyFill="1" applyAlignment="1">
      <alignment horizontal="left"/>
      <protection/>
    </xf>
    <xf numFmtId="0" fontId="8" fillId="0" borderId="0" xfId="56" applyFont="1" applyFill="1" applyAlignment="1" quotePrefix="1">
      <alignment/>
      <protection/>
    </xf>
    <xf numFmtId="0" fontId="8" fillId="0" borderId="0" xfId="56" applyFont="1" applyFill="1" applyAlignment="1" quotePrefix="1">
      <alignment wrapText="1"/>
      <protection/>
    </xf>
    <xf numFmtId="0" fontId="84" fillId="0" borderId="0" xfId="0" applyFont="1" applyAlignment="1">
      <alignment/>
    </xf>
    <xf numFmtId="0" fontId="22" fillId="0" borderId="0" xfId="0" applyFont="1" applyAlignment="1">
      <alignment/>
    </xf>
    <xf numFmtId="0" fontId="82" fillId="0" borderId="0" xfId="0" applyFont="1" applyAlignment="1">
      <alignment/>
    </xf>
    <xf numFmtId="0" fontId="5" fillId="34" borderId="15" xfId="0" applyFont="1" applyFill="1" applyBorder="1" applyAlignment="1" quotePrefix="1">
      <alignment horizontal="center" vertical="center" wrapText="1"/>
    </xf>
    <xf numFmtId="0" fontId="7" fillId="0" borderId="14" xfId="0" applyFont="1" applyFill="1" applyBorder="1" applyAlignment="1">
      <alignment horizontal="center" vertical="top" wrapText="1"/>
    </xf>
    <xf numFmtId="0" fontId="5" fillId="34" borderId="10" xfId="0" applyFont="1" applyFill="1" applyBorder="1" applyAlignment="1" quotePrefix="1">
      <alignment horizontal="center" vertical="center" wrapText="1"/>
    </xf>
    <xf numFmtId="0" fontId="6" fillId="37"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7" fillId="0" borderId="0" xfId="0" applyFont="1" applyFill="1" applyAlignment="1">
      <alignment vertical="top"/>
    </xf>
    <xf numFmtId="0" fontId="7" fillId="0" borderId="0" xfId="0" applyFont="1" applyFill="1" applyAlignment="1">
      <alignment vertical="top" wrapText="1"/>
    </xf>
    <xf numFmtId="0" fontId="85" fillId="0" borderId="0" xfId="0" applyFont="1" applyAlignment="1">
      <alignment/>
    </xf>
    <xf numFmtId="0" fontId="7" fillId="0" borderId="15" xfId="0" applyFont="1" applyFill="1" applyBorder="1" applyAlignment="1">
      <alignment horizontal="center" vertical="center" wrapText="1" readingOrder="1"/>
    </xf>
    <xf numFmtId="0" fontId="7" fillId="0" borderId="10" xfId="0" applyFont="1" applyFill="1" applyBorder="1" applyAlignment="1">
      <alignment horizontal="center" vertical="center" wrapText="1" readingOrder="1"/>
    </xf>
    <xf numFmtId="0" fontId="19" fillId="0" borderId="10" xfId="0" applyFont="1" applyFill="1" applyBorder="1" applyAlignment="1">
      <alignment horizontal="center" vertical="center" wrapText="1" readingOrder="1"/>
    </xf>
    <xf numFmtId="0" fontId="19" fillId="0" borderId="16" xfId="0" applyFont="1" applyFill="1" applyBorder="1" applyAlignment="1">
      <alignment horizontal="center" vertical="center" wrapText="1" readingOrder="1"/>
    </xf>
    <xf numFmtId="0" fontId="36" fillId="0" borderId="0" xfId="0" applyFont="1" applyFill="1" applyAlignment="1">
      <alignment vertical="top"/>
    </xf>
    <xf numFmtId="0" fontId="36" fillId="0" borderId="0" xfId="56" applyFont="1" applyFill="1" applyAlignment="1">
      <alignment vertical="top"/>
      <protection/>
    </xf>
    <xf numFmtId="0" fontId="37" fillId="0" borderId="0" xfId="56" applyFont="1" applyFill="1" applyAlignment="1">
      <alignment/>
      <protection/>
    </xf>
    <xf numFmtId="0" fontId="26" fillId="0" borderId="10" xfId="56" applyFont="1" applyFill="1" applyBorder="1" applyAlignment="1">
      <alignment horizontal="justify" vertical="top" wrapText="1"/>
      <protection/>
    </xf>
    <xf numFmtId="0" fontId="22" fillId="0" borderId="15" xfId="56" applyFont="1" applyFill="1" applyBorder="1" applyAlignment="1">
      <alignment vertical="top" wrapText="1"/>
      <protection/>
    </xf>
    <xf numFmtId="1" fontId="6" fillId="0" borderId="24" xfId="56" applyNumberFormat="1" applyFont="1" applyFill="1" applyBorder="1" applyAlignment="1">
      <alignment horizontal="center" vertical="center" wrapText="1"/>
      <protection/>
    </xf>
    <xf numFmtId="0" fontId="6" fillId="0" borderId="21" xfId="56" applyFont="1" applyFill="1" applyBorder="1" applyAlignment="1">
      <alignment horizontal="center" vertical="center" wrapText="1"/>
      <protection/>
    </xf>
    <xf numFmtId="0" fontId="23" fillId="0" borderId="10" xfId="56" applyFont="1" applyFill="1" applyBorder="1" applyAlignment="1">
      <alignment horizontal="center" vertical="center" wrapText="1"/>
      <protection/>
    </xf>
    <xf numFmtId="1" fontId="23" fillId="0" borderId="10" xfId="56" applyNumberFormat="1" applyFont="1" applyFill="1" applyBorder="1" applyAlignment="1">
      <alignment horizontal="center" vertical="center" wrapText="1"/>
      <protection/>
    </xf>
    <xf numFmtId="4" fontId="21" fillId="0" borderId="10" xfId="56" applyNumberFormat="1" applyFont="1" applyFill="1" applyBorder="1" applyAlignment="1">
      <alignment horizontal="center" vertical="center" wrapText="1"/>
      <protection/>
    </xf>
    <xf numFmtId="0" fontId="19" fillId="38" borderId="10" xfId="0" applyFont="1" applyFill="1" applyBorder="1" applyAlignment="1">
      <alignment horizontal="center" vertical="center" wrapText="1" readingOrder="1"/>
    </xf>
    <xf numFmtId="0" fontId="86" fillId="0" borderId="10" xfId="0" applyFont="1" applyFill="1" applyBorder="1" applyAlignment="1">
      <alignment horizontal="center" vertical="center" wrapText="1" readingOrder="1"/>
    </xf>
    <xf numFmtId="0" fontId="86" fillId="0" borderId="10" xfId="0" applyFont="1" applyFill="1" applyBorder="1" applyAlignment="1">
      <alignment horizontal="left" vertical="center" wrapText="1" readingOrder="1"/>
    </xf>
    <xf numFmtId="0" fontId="5" fillId="0" borderId="10" xfId="55" applyFont="1" applyFill="1" applyBorder="1" applyAlignment="1">
      <alignment horizontal="center" vertical="center"/>
      <protection/>
    </xf>
    <xf numFmtId="0" fontId="5" fillId="38" borderId="10" xfId="55" applyFont="1" applyFill="1" applyBorder="1" applyAlignment="1">
      <alignment horizontal="center" vertical="center"/>
      <protection/>
    </xf>
    <xf numFmtId="0" fontId="83" fillId="0" borderId="10" xfId="0" applyFont="1" applyBorder="1" applyAlignment="1">
      <alignment horizontal="center" vertical="top"/>
    </xf>
    <xf numFmtId="0" fontId="87" fillId="39" borderId="10" xfId="0" applyFont="1" applyFill="1" applyBorder="1" applyAlignment="1">
      <alignment horizontal="left" vertical="top" wrapText="1" readingOrder="1"/>
    </xf>
    <xf numFmtId="0" fontId="15" fillId="35" borderId="10" xfId="0" applyFont="1" applyFill="1" applyBorder="1" applyAlignment="1">
      <alignment horizontal="center" vertical="top" wrapText="1" readingOrder="1"/>
    </xf>
    <xf numFmtId="0" fontId="88" fillId="38" borderId="10" xfId="0" applyFont="1" applyFill="1" applyBorder="1" applyAlignment="1">
      <alignment horizontal="left" vertical="top" wrapText="1" readingOrder="1"/>
    </xf>
    <xf numFmtId="0" fontId="87" fillId="40" borderId="10" xfId="0" applyFont="1" applyFill="1" applyBorder="1" applyAlignment="1">
      <alignment horizontal="left" vertical="top" wrapText="1" readingOrder="1"/>
    </xf>
    <xf numFmtId="0" fontId="89" fillId="35" borderId="10" xfId="0" applyFont="1" applyFill="1" applyBorder="1" applyAlignment="1">
      <alignment horizontal="center" vertical="center" wrapText="1"/>
    </xf>
    <xf numFmtId="0" fontId="87" fillId="4" borderId="10" xfId="0" applyFont="1" applyFill="1" applyBorder="1" applyAlignment="1">
      <alignment horizontal="left" vertical="top" wrapText="1" readingOrder="1"/>
    </xf>
    <xf numFmtId="0" fontId="3" fillId="0" borderId="10" xfId="0" applyFont="1" applyFill="1" applyBorder="1" applyAlignment="1">
      <alignment horizontal="center" vertical="center" wrapText="1"/>
    </xf>
    <xf numFmtId="0" fontId="6" fillId="15" borderId="10" xfId="55" applyFill="1" applyBorder="1" applyAlignment="1">
      <alignment horizontal="center" vertical="center"/>
      <protection/>
    </xf>
    <xf numFmtId="0" fontId="6" fillId="9" borderId="10" xfId="55" applyFill="1" applyBorder="1" applyAlignment="1">
      <alignment horizontal="center" vertical="center"/>
      <protection/>
    </xf>
    <xf numFmtId="0" fontId="83" fillId="0" borderId="10" xfId="0" applyFont="1" applyBorder="1" applyAlignment="1">
      <alignment/>
    </xf>
    <xf numFmtId="0" fontId="83" fillId="0" borderId="0" xfId="0" applyFont="1" applyBorder="1" applyAlignment="1">
      <alignment/>
    </xf>
    <xf numFmtId="0" fontId="83" fillId="0" borderId="0" xfId="0" applyFont="1" applyBorder="1" applyAlignment="1" quotePrefix="1">
      <alignment/>
    </xf>
    <xf numFmtId="0" fontId="90" fillId="0" borderId="10" xfId="0" applyFont="1" applyFill="1" applyBorder="1" applyAlignment="1">
      <alignment horizontal="left" vertical="center" wrapText="1" readingOrder="1"/>
    </xf>
    <xf numFmtId="0" fontId="91" fillId="0" borderId="10" xfId="0" applyFont="1" applyBorder="1" applyAlignment="1">
      <alignment vertical="top"/>
    </xf>
    <xf numFmtId="0" fontId="90" fillId="0" borderId="10" xfId="0" applyFont="1" applyFill="1" applyBorder="1" applyAlignment="1">
      <alignment horizontal="right" vertical="center" wrapText="1" readingOrder="1"/>
    </xf>
    <xf numFmtId="0" fontId="0" fillId="0" borderId="10" xfId="0" applyFont="1" applyBorder="1" applyAlignment="1">
      <alignment/>
    </xf>
    <xf numFmtId="0" fontId="0" fillId="0" borderId="17" xfId="0" applyBorder="1" applyAlignment="1">
      <alignment/>
    </xf>
    <xf numFmtId="0" fontId="0" fillId="41" borderId="17" xfId="0" applyFill="1" applyBorder="1" applyAlignment="1">
      <alignment/>
    </xf>
    <xf numFmtId="0" fontId="22" fillId="0" borderId="17" xfId="0" applyFont="1" applyBorder="1" applyAlignment="1">
      <alignment/>
    </xf>
    <xf numFmtId="0" fontId="0" fillId="41" borderId="10" xfId="0" applyFill="1" applyBorder="1" applyAlignment="1">
      <alignment/>
    </xf>
    <xf numFmtId="0" fontId="22" fillId="0" borderId="10" xfId="0" applyFont="1" applyBorder="1" applyAlignment="1">
      <alignment/>
    </xf>
    <xf numFmtId="0" fontId="91" fillId="41" borderId="10" xfId="0" applyFont="1" applyFill="1" applyBorder="1" applyAlignment="1">
      <alignment vertical="top" wrapText="1"/>
    </xf>
    <xf numFmtId="0" fontId="8" fillId="0" borderId="10" xfId="0" applyFont="1" applyBorder="1" applyAlignment="1">
      <alignment/>
    </xf>
    <xf numFmtId="0" fontId="91" fillId="41" borderId="10" xfId="0" applyFont="1" applyFill="1" applyBorder="1" applyAlignment="1">
      <alignment/>
    </xf>
    <xf numFmtId="0" fontId="91" fillId="0" borderId="10" xfId="0" applyFont="1" applyBorder="1" applyAlignment="1">
      <alignment/>
    </xf>
    <xf numFmtId="0" fontId="92" fillId="0" borderId="10" xfId="0" applyFont="1" applyBorder="1" applyAlignment="1">
      <alignment/>
    </xf>
    <xf numFmtId="0" fontId="91" fillId="0" borderId="10" xfId="0" applyFont="1" applyBorder="1" applyAlignment="1">
      <alignment wrapText="1"/>
    </xf>
    <xf numFmtId="0" fontId="83" fillId="42" borderId="10" xfId="0" applyFont="1" applyFill="1" applyBorder="1" applyAlignment="1">
      <alignment wrapText="1" readingOrder="1"/>
    </xf>
    <xf numFmtId="0" fontId="93" fillId="42" borderId="10" xfId="0" applyFont="1" applyFill="1" applyBorder="1" applyAlignment="1">
      <alignment horizontal="center" vertical="center" wrapText="1" readingOrder="1"/>
    </xf>
    <xf numFmtId="0" fontId="94" fillId="38" borderId="10" xfId="0" applyFont="1" applyFill="1" applyBorder="1" applyAlignment="1">
      <alignment vertical="top"/>
    </xf>
    <xf numFmtId="0" fontId="95" fillId="38" borderId="10" xfId="0" applyFont="1" applyFill="1" applyBorder="1" applyAlignment="1">
      <alignment horizontal="left" vertical="center" wrapText="1" readingOrder="1"/>
    </xf>
    <xf numFmtId="0" fontId="94" fillId="38" borderId="10" xfId="0" applyFont="1" applyFill="1" applyBorder="1" applyAlignment="1">
      <alignment/>
    </xf>
    <xf numFmtId="0" fontId="81" fillId="38" borderId="10" xfId="0" applyFont="1" applyFill="1" applyBorder="1" applyAlignment="1" quotePrefix="1">
      <alignment horizontal="center"/>
    </xf>
    <xf numFmtId="0" fontId="81" fillId="38" borderId="10" xfId="0" applyFont="1" applyFill="1" applyBorder="1" applyAlignment="1" quotePrefix="1">
      <alignment horizontal="center" wrapText="1"/>
    </xf>
    <xf numFmtId="0" fontId="29" fillId="38" borderId="10" xfId="0" applyFont="1" applyFill="1" applyBorder="1" applyAlignment="1" quotePrefix="1">
      <alignment horizontal="center"/>
    </xf>
    <xf numFmtId="0" fontId="91" fillId="0" borderId="10" xfId="0" applyFont="1" applyBorder="1" applyAlignment="1">
      <alignment vertical="top" wrapText="1"/>
    </xf>
    <xf numFmtId="0" fontId="91" fillId="41" borderId="10" xfId="0" applyFont="1" applyFill="1" applyBorder="1" applyAlignment="1">
      <alignment vertical="top"/>
    </xf>
    <xf numFmtId="0" fontId="8" fillId="0" borderId="10" xfId="0" applyFont="1" applyBorder="1" applyAlignment="1">
      <alignment horizontal="center" vertical="center"/>
    </xf>
    <xf numFmtId="0" fontId="6" fillId="0" borderId="24" xfId="55" applyFill="1" applyBorder="1" applyAlignment="1">
      <alignment horizontal="center" vertical="center"/>
      <protection/>
    </xf>
    <xf numFmtId="0" fontId="6" fillId="0" borderId="0" xfId="55" applyFill="1" applyBorder="1" applyAlignment="1">
      <alignment horizontal="center" vertical="center"/>
      <protection/>
    </xf>
    <xf numFmtId="0" fontId="6" fillId="0" borderId="15" xfId="55" applyFont="1" applyFill="1" applyBorder="1" applyAlignment="1">
      <alignment horizontal="center" vertical="center"/>
      <protection/>
    </xf>
    <xf numFmtId="0" fontId="6" fillId="0" borderId="15" xfId="55" applyFill="1" applyBorder="1" applyAlignment="1">
      <alignment horizontal="center" vertical="center"/>
      <protection/>
    </xf>
    <xf numFmtId="0" fontId="5" fillId="0" borderId="0" xfId="55" applyFont="1" applyFill="1" applyBorder="1" applyAlignment="1">
      <alignment horizontal="center" vertical="center"/>
      <protection/>
    </xf>
    <xf numFmtId="0" fontId="91" fillId="0" borderId="25" xfId="0" applyFont="1" applyBorder="1" applyAlignment="1">
      <alignment wrapText="1"/>
    </xf>
    <xf numFmtId="0" fontId="5" fillId="33" borderId="10" xfId="0" applyFont="1" applyFill="1" applyBorder="1" applyAlignment="1" quotePrefix="1">
      <alignment horizontal="center" vertical="center" wrapText="1"/>
    </xf>
    <xf numFmtId="0" fontId="5" fillId="38" borderId="17" xfId="55" applyFont="1" applyFill="1" applyBorder="1" applyAlignment="1">
      <alignment horizontal="center" vertical="center"/>
      <protection/>
    </xf>
    <xf numFmtId="0" fontId="5" fillId="38" borderId="18" xfId="55" applyFont="1" applyFill="1" applyBorder="1" applyAlignment="1">
      <alignment horizontal="center" vertical="center"/>
      <protection/>
    </xf>
    <xf numFmtId="0" fontId="5" fillId="38" borderId="14" xfId="55" applyFont="1" applyFill="1" applyBorder="1" applyAlignment="1">
      <alignment horizontal="center" vertical="center"/>
      <protection/>
    </xf>
    <xf numFmtId="0" fontId="5" fillId="38" borderId="20" xfId="55" applyFont="1" applyFill="1" applyBorder="1" applyAlignment="1">
      <alignment horizontal="center" vertical="center"/>
      <protection/>
    </xf>
    <xf numFmtId="0" fontId="5" fillId="38" borderId="15" xfId="55" applyFont="1" applyFill="1" applyBorder="1" applyAlignment="1">
      <alignment horizontal="center" vertical="center"/>
      <protection/>
    </xf>
    <xf numFmtId="0" fontId="3" fillId="0" borderId="0" xfId="55" applyFont="1" applyFill="1" applyAlignment="1">
      <alignment horizontal="center" vertical="center"/>
      <protection/>
    </xf>
    <xf numFmtId="0" fontId="5" fillId="38" borderId="12" xfId="55" applyFont="1" applyFill="1" applyBorder="1" applyAlignment="1">
      <alignment horizontal="center" vertical="center" wrapText="1"/>
      <protection/>
    </xf>
    <xf numFmtId="0" fontId="5" fillId="38" borderId="21" xfId="55" applyFont="1" applyFill="1" applyBorder="1" applyAlignment="1">
      <alignment horizontal="center" vertical="center"/>
      <protection/>
    </xf>
    <xf numFmtId="0" fontId="5" fillId="38" borderId="26" xfId="55" applyFont="1" applyFill="1" applyBorder="1" applyAlignment="1">
      <alignment horizontal="center" vertical="center"/>
      <protection/>
    </xf>
    <xf numFmtId="0" fontId="2" fillId="0" borderId="14" xfId="56" applyFont="1" applyFill="1" applyBorder="1" applyAlignment="1">
      <alignment horizontal="center" vertical="center" wrapText="1"/>
      <protection/>
    </xf>
    <xf numFmtId="0" fontId="6" fillId="0" borderId="20" xfId="56" applyFont="1" applyFill="1" applyBorder="1" applyAlignment="1">
      <alignment horizontal="center" vertical="center" wrapText="1"/>
      <protection/>
    </xf>
    <xf numFmtId="0" fontId="2" fillId="0" borderId="17" xfId="56" applyFont="1" applyFill="1" applyBorder="1" applyAlignment="1">
      <alignment horizontal="center" vertical="center" wrapText="1"/>
      <protection/>
    </xf>
    <xf numFmtId="0" fontId="2" fillId="0" borderId="18" xfId="56" applyFont="1" applyFill="1" applyBorder="1" applyAlignment="1">
      <alignment horizontal="center" vertical="center" wrapText="1"/>
      <protection/>
    </xf>
    <xf numFmtId="0" fontId="19" fillId="0" borderId="0" xfId="56" applyFont="1" applyFill="1" applyAlignment="1">
      <alignment horizontal="center"/>
      <protection/>
    </xf>
    <xf numFmtId="0" fontId="3" fillId="0" borderId="0" xfId="56" applyFont="1" applyFill="1" applyAlignment="1">
      <alignment horizontal="center"/>
      <protection/>
    </xf>
    <xf numFmtId="0" fontId="22" fillId="0" borderId="0" xfId="57" applyFont="1" applyFill="1" applyAlignment="1">
      <alignment horizontal="center"/>
      <protection/>
    </xf>
    <xf numFmtId="0" fontId="21" fillId="0" borderId="23" xfId="56" applyFont="1" applyFill="1" applyBorder="1" applyAlignment="1">
      <alignment horizontal="center" wrapText="1"/>
      <protection/>
    </xf>
    <xf numFmtId="0" fontId="21" fillId="0" borderId="27" xfId="56" applyFont="1" applyFill="1" applyBorder="1" applyAlignment="1">
      <alignment horizontal="center" wrapText="1"/>
      <protection/>
    </xf>
    <xf numFmtId="0" fontId="21" fillId="0" borderId="28" xfId="56" applyFont="1" applyFill="1" applyBorder="1" applyAlignment="1">
      <alignment horizontal="center" vertical="center" wrapText="1"/>
      <protection/>
    </xf>
    <xf numFmtId="0" fontId="6" fillId="0" borderId="29" xfId="56" applyFont="1" applyFill="1" applyBorder="1" applyAlignment="1">
      <alignment horizontal="center" vertical="center" wrapText="1"/>
      <protection/>
    </xf>
    <xf numFmtId="1" fontId="25" fillId="0" borderId="14" xfId="56" applyNumberFormat="1" applyFont="1" applyFill="1" applyBorder="1" applyAlignment="1">
      <alignment horizontal="center" vertical="center" wrapText="1"/>
      <protection/>
    </xf>
    <xf numFmtId="1" fontId="25" fillId="0" borderId="20" xfId="56" applyNumberFormat="1" applyFont="1" applyFill="1" applyBorder="1" applyAlignment="1">
      <alignment horizontal="center" vertical="center" wrapText="1"/>
      <protection/>
    </xf>
    <xf numFmtId="1" fontId="25" fillId="0" borderId="15" xfId="56" applyNumberFormat="1" applyFont="1" applyFill="1" applyBorder="1" applyAlignment="1">
      <alignment horizontal="center" vertical="center" wrapText="1"/>
      <protection/>
    </xf>
    <xf numFmtId="0" fontId="21" fillId="0" borderId="11" xfId="56" applyFont="1" applyFill="1" applyBorder="1" applyAlignment="1">
      <alignment horizontal="center" vertical="center" wrapText="1"/>
      <protection/>
    </xf>
    <xf numFmtId="0" fontId="22" fillId="0" borderId="21" xfId="58" applyFont="1" applyFill="1" applyBorder="1" applyAlignment="1">
      <alignment horizontal="center" vertical="center" wrapText="1"/>
      <protection/>
    </xf>
    <xf numFmtId="0" fontId="22" fillId="0" borderId="13" xfId="58" applyFont="1" applyFill="1" applyBorder="1" applyAlignment="1">
      <alignment horizontal="center" vertical="center" wrapText="1"/>
      <protection/>
    </xf>
    <xf numFmtId="0" fontId="22" fillId="0" borderId="26" xfId="58" applyFont="1" applyFill="1" applyBorder="1" applyAlignment="1">
      <alignment horizontal="center" vertical="center" wrapText="1"/>
      <protection/>
    </xf>
    <xf numFmtId="0" fontId="21" fillId="0" borderId="17" xfId="56" applyFont="1" applyFill="1" applyBorder="1" applyAlignment="1">
      <alignment horizontal="center" vertical="center" wrapText="1"/>
      <protection/>
    </xf>
    <xf numFmtId="0" fontId="21" fillId="0" borderId="18" xfId="56" applyFont="1" applyFill="1" applyBorder="1" applyAlignment="1">
      <alignment horizontal="center" vertical="center" wrapText="1"/>
      <protection/>
    </xf>
    <xf numFmtId="0" fontId="4" fillId="2" borderId="1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 fillId="0" borderId="2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6" xfId="0" applyFont="1" applyFill="1" applyBorder="1" applyAlignment="1">
      <alignment horizontal="left" vertical="top"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8" fillId="0" borderId="0" xfId="0" applyFont="1" applyFill="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14" fillId="0" borderId="0" xfId="0" applyFont="1" applyFill="1" applyAlignment="1">
      <alignment horizontal="center"/>
    </xf>
    <xf numFmtId="0" fontId="4" fillId="2" borderId="20" xfId="0" applyFont="1" applyFill="1" applyBorder="1" applyAlignment="1">
      <alignment horizontal="center" vertical="center" wrapText="1"/>
    </xf>
    <xf numFmtId="0" fontId="15" fillId="0" borderId="0" xfId="0" applyFont="1" applyFill="1" applyAlignment="1">
      <alignment horizontal="left" vertical="top" wrapText="1"/>
    </xf>
    <xf numFmtId="0" fontId="96" fillId="0" borderId="0" xfId="0" applyFont="1" applyAlignment="1">
      <alignment horizontal="center"/>
    </xf>
    <xf numFmtId="0" fontId="97" fillId="0" borderId="0" xfId="0" applyFont="1" applyAlignment="1">
      <alignment horizontal="center"/>
    </xf>
    <xf numFmtId="0" fontId="7" fillId="0" borderId="0" xfId="0" applyFont="1" applyFill="1" applyAlignment="1">
      <alignment horizontal="left" vertical="top" wrapText="1"/>
    </xf>
    <xf numFmtId="0" fontId="98" fillId="0" borderId="0" xfId="0" applyFont="1" applyAlignment="1">
      <alignment horizontal="center"/>
    </xf>
    <xf numFmtId="0" fontId="94" fillId="38" borderId="10" xfId="0" applyFont="1" applyFill="1" applyBorder="1" applyAlignment="1">
      <alignment horizontal="center" vertical="center" wrapText="1"/>
    </xf>
    <xf numFmtId="0" fontId="94" fillId="38" borderId="17" xfId="0" applyFont="1" applyFill="1" applyBorder="1" applyAlignment="1">
      <alignment horizontal="center" vertical="center" wrapText="1"/>
    </xf>
    <xf numFmtId="0" fontId="94" fillId="38" borderId="30" xfId="0" applyFont="1" applyFill="1" applyBorder="1" applyAlignment="1">
      <alignment horizontal="center" vertical="center" wrapText="1"/>
    </xf>
    <xf numFmtId="0" fontId="94" fillId="38" borderId="18" xfId="0" applyFont="1" applyFill="1" applyBorder="1" applyAlignment="1">
      <alignment horizontal="center" vertical="center" wrapText="1"/>
    </xf>
    <xf numFmtId="0" fontId="9" fillId="38" borderId="17" xfId="0" applyFont="1" applyFill="1" applyBorder="1" applyAlignment="1">
      <alignment horizontal="center" vertical="center" wrapText="1"/>
    </xf>
    <xf numFmtId="0" fontId="9" fillId="38" borderId="30" xfId="0" applyFont="1" applyFill="1" applyBorder="1" applyAlignment="1">
      <alignment horizontal="center" vertical="center" wrapText="1"/>
    </xf>
    <xf numFmtId="0" fontId="9" fillId="38" borderId="1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2" xfId="57"/>
    <cellStyle name="Normal 5" xfId="58"/>
    <cellStyle name="Note" xfId="59"/>
    <cellStyle name="Output" xfId="60"/>
    <cellStyle name="Percent" xfId="61"/>
    <cellStyle name="Title" xfId="62"/>
    <cellStyle name="Total" xfId="63"/>
    <cellStyle name="Warning Text" xfId="64"/>
  </cellStyles>
  <dxfs count="378">
    <dxf>
      <fill>
        <patternFill>
          <bgColor rgb="FFFFC7CE"/>
        </patternFill>
      </fill>
    </dxf>
    <dxf>
      <font>
        <color auto="1"/>
      </font>
      <fill>
        <patternFill>
          <bgColor rgb="FFFFFF00"/>
        </patternFill>
      </fill>
    </dxf>
    <dxf>
      <fill>
        <patternFill>
          <bgColor theme="3" tint="0.3999499976634979"/>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FFC7CE"/>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FFFF00"/>
        </patternFill>
      </fill>
    </dxf>
    <dxf>
      <fill>
        <patternFill>
          <bgColor rgb="FF00B050"/>
        </patternFill>
      </fill>
    </dxf>
    <dxf>
      <fill>
        <patternFill>
          <bgColor rgb="FF0070C0"/>
        </patternFill>
      </fill>
    </dxf>
    <dxf>
      <fill>
        <patternFill>
          <bgColor rgb="FF00B050"/>
        </patternFill>
      </fill>
    </dxf>
    <dxf>
      <fill>
        <patternFill>
          <bgColor rgb="FF0070C0"/>
        </patternFill>
      </fill>
    </dxf>
    <dxf>
      <fill>
        <patternFill>
          <bgColor rgb="FF00B0F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FFFF00"/>
        </patternFill>
      </fill>
      <border/>
    </dxf>
    <dxf>
      <font>
        <b/>
        <i val="0"/>
      </font>
      <fill>
        <patternFill>
          <bgColor rgb="FFFF0000"/>
        </patternFill>
      </fill>
      <border/>
    </dxf>
    <dxf>
      <font>
        <b/>
        <i val="0"/>
      </font>
      <fill>
        <patternFill>
          <bgColor rgb="FF00B050"/>
        </patternFill>
      </fill>
      <border/>
    </dxf>
    <dxf>
      <font>
        <b/>
        <i val="0"/>
        <color auto="1"/>
      </font>
      <fill>
        <patternFill>
          <bgColor rgb="FFFF0000"/>
        </patternFill>
      </fill>
      <border/>
    </dxf>
    <dxf>
      <font>
        <color auto="1"/>
      </font>
      <fill>
        <patternFill>
          <bgColor rgb="FFFFFF00"/>
        </patternFill>
      </fill>
      <border/>
    </dxf>
    <dxf>
      <font>
        <color auto="1"/>
      </font>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122</xdr:row>
      <xdr:rowOff>47625</xdr:rowOff>
    </xdr:from>
    <xdr:to>
      <xdr:col>3</xdr:col>
      <xdr:colOff>219075</xdr:colOff>
      <xdr:row>122</xdr:row>
      <xdr:rowOff>161925</xdr:rowOff>
    </xdr:to>
    <xdr:sp>
      <xdr:nvSpPr>
        <xdr:cNvPr id="1" name="Flowchart: Connector 1"/>
        <xdr:cNvSpPr>
          <a:spLocks/>
        </xdr:cNvSpPr>
      </xdr:nvSpPr>
      <xdr:spPr>
        <a:xfrm>
          <a:off x="914400" y="35766375"/>
          <a:ext cx="114300" cy="114300"/>
        </a:xfrm>
        <a:prstGeom prst="flowChartConnector">
          <a:avLst/>
        </a:prstGeom>
        <a:solidFill>
          <a:srgbClr val="C0504D"/>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104775</xdr:colOff>
      <xdr:row>123</xdr:row>
      <xdr:rowOff>47625</xdr:rowOff>
    </xdr:from>
    <xdr:to>
      <xdr:col>3</xdr:col>
      <xdr:colOff>219075</xdr:colOff>
      <xdr:row>123</xdr:row>
      <xdr:rowOff>161925</xdr:rowOff>
    </xdr:to>
    <xdr:sp>
      <xdr:nvSpPr>
        <xdr:cNvPr id="2" name="Flowchart: Connector 2"/>
        <xdr:cNvSpPr>
          <a:spLocks/>
        </xdr:cNvSpPr>
      </xdr:nvSpPr>
      <xdr:spPr>
        <a:xfrm>
          <a:off x="914400" y="38661975"/>
          <a:ext cx="114300" cy="114300"/>
        </a:xfrm>
        <a:prstGeom prst="flowChartConnector">
          <a:avLst/>
        </a:prstGeom>
        <a:solidFill>
          <a:srgbClr val="C0504D"/>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104775</xdr:colOff>
      <xdr:row>124</xdr:row>
      <xdr:rowOff>47625</xdr:rowOff>
    </xdr:from>
    <xdr:to>
      <xdr:col>3</xdr:col>
      <xdr:colOff>219075</xdr:colOff>
      <xdr:row>124</xdr:row>
      <xdr:rowOff>161925</xdr:rowOff>
    </xdr:to>
    <xdr:sp>
      <xdr:nvSpPr>
        <xdr:cNvPr id="3" name="Flowchart: Connector 3"/>
        <xdr:cNvSpPr>
          <a:spLocks/>
        </xdr:cNvSpPr>
      </xdr:nvSpPr>
      <xdr:spPr>
        <a:xfrm>
          <a:off x="914400" y="38871525"/>
          <a:ext cx="114300" cy="114300"/>
        </a:xfrm>
        <a:prstGeom prst="flowChartConnector">
          <a:avLst/>
        </a:prstGeom>
        <a:solidFill>
          <a:srgbClr val="C0504D"/>
        </a:solidFill>
        <a:ln w="25400"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Q105"/>
  <sheetViews>
    <sheetView view="pageBreakPreview" zoomScale="86" zoomScaleNormal="75" zoomScaleSheetLayoutView="86" zoomScalePageLayoutView="0" workbookViewId="0" topLeftCell="A1">
      <pane xSplit="1" ySplit="4" topLeftCell="Z5" activePane="bottomRight" state="frozen"/>
      <selection pane="topLeft" activeCell="A1" sqref="A1"/>
      <selection pane="topRight" activeCell="B1" sqref="B1"/>
      <selection pane="bottomLeft" activeCell="A5" sqref="A5"/>
      <selection pane="bottomRight" activeCell="BU16" sqref="BU16"/>
    </sheetView>
  </sheetViews>
  <sheetFormatPr defaultColWidth="9.140625" defaultRowHeight="15"/>
  <cols>
    <col min="1" max="1" width="13.8515625" style="212" customWidth="1"/>
    <col min="2" max="2" width="5.7109375" style="19" customWidth="1"/>
    <col min="3" max="4" width="4.57421875" style="19" customWidth="1"/>
    <col min="5" max="5" width="4.28125" style="19" customWidth="1"/>
    <col min="6" max="6" width="4.57421875" style="19" customWidth="1"/>
    <col min="7" max="7" width="4.421875" style="19" customWidth="1"/>
    <col min="8" max="8" width="4.7109375" style="19" customWidth="1"/>
    <col min="9" max="9" width="4.8515625" style="19" customWidth="1"/>
    <col min="10" max="10" width="4.7109375" style="19" customWidth="1"/>
    <col min="11" max="11" width="5.140625" style="19" customWidth="1"/>
    <col min="12" max="12" width="4.8515625" style="19" customWidth="1"/>
    <col min="13" max="13" width="4.57421875" style="19" customWidth="1"/>
    <col min="14" max="14" width="4.8515625" style="19" customWidth="1"/>
    <col min="15" max="16" width="5.00390625" style="19" customWidth="1"/>
    <col min="17" max="17" width="5.140625" style="19" customWidth="1"/>
    <col min="18" max="18" width="4.7109375" style="19" customWidth="1"/>
    <col min="19" max="19" width="4.8515625" style="19" customWidth="1"/>
    <col min="20" max="20" width="5.140625" style="19" customWidth="1"/>
    <col min="21" max="22" width="4.57421875" style="19" customWidth="1"/>
    <col min="23" max="23" width="5.00390625" style="19" customWidth="1"/>
    <col min="24" max="24" width="4.57421875" style="19" customWidth="1"/>
    <col min="25" max="25" width="5.140625" style="19" customWidth="1"/>
    <col min="26" max="26" width="5.00390625" style="19" customWidth="1"/>
    <col min="27" max="42" width="4.421875" style="19" customWidth="1"/>
    <col min="43" max="64" width="4.421875" style="19" hidden="1" customWidth="1"/>
    <col min="65" max="65" width="5.8515625" style="19" customWidth="1"/>
    <col min="66" max="66" width="5.57421875" style="19" customWidth="1"/>
    <col min="67" max="67" width="4.28125" style="19" customWidth="1"/>
    <col min="68" max="68" width="5.00390625" style="19" customWidth="1"/>
    <col min="69" max="69" width="8.140625" style="19" customWidth="1"/>
    <col min="70" max="16384" width="9.140625" style="19" customWidth="1"/>
  </cols>
  <sheetData>
    <row r="1" spans="1:69" ht="15.75">
      <c r="A1" s="220" t="s">
        <v>279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row>
    <row r="2" spans="1:69" ht="13.5" customHeight="1">
      <c r="A2" s="220" t="s">
        <v>257</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row>
    <row r="3" spans="1:69" ht="13.5" customHeight="1">
      <c r="A3" s="221" t="s">
        <v>280</v>
      </c>
      <c r="B3" s="222">
        <v>1</v>
      </c>
      <c r="C3" s="215">
        <f aca="true" t="shared" si="0" ref="C3:AA3">B3+1</f>
        <v>2</v>
      </c>
      <c r="D3" s="215">
        <f t="shared" si="0"/>
        <v>3</v>
      </c>
      <c r="E3" s="215">
        <f t="shared" si="0"/>
        <v>4</v>
      </c>
      <c r="F3" s="215">
        <f t="shared" si="0"/>
        <v>5</v>
      </c>
      <c r="G3" s="215">
        <f t="shared" si="0"/>
        <v>6</v>
      </c>
      <c r="H3" s="215">
        <f t="shared" si="0"/>
        <v>7</v>
      </c>
      <c r="I3" s="215">
        <f t="shared" si="0"/>
        <v>8</v>
      </c>
      <c r="J3" s="215">
        <f t="shared" si="0"/>
        <v>9</v>
      </c>
      <c r="K3" s="215">
        <f t="shared" si="0"/>
        <v>10</v>
      </c>
      <c r="L3" s="215">
        <f t="shared" si="0"/>
        <v>11</v>
      </c>
      <c r="M3" s="215">
        <f t="shared" si="0"/>
        <v>12</v>
      </c>
      <c r="N3" s="215">
        <f t="shared" si="0"/>
        <v>13</v>
      </c>
      <c r="O3" s="215">
        <f t="shared" si="0"/>
        <v>14</v>
      </c>
      <c r="P3" s="215">
        <f t="shared" si="0"/>
        <v>15</v>
      </c>
      <c r="Q3" s="215">
        <f t="shared" si="0"/>
        <v>16</v>
      </c>
      <c r="R3" s="215">
        <f t="shared" si="0"/>
        <v>17</v>
      </c>
      <c r="S3" s="215">
        <f t="shared" si="0"/>
        <v>18</v>
      </c>
      <c r="T3" s="215">
        <f t="shared" si="0"/>
        <v>19</v>
      </c>
      <c r="U3" s="215">
        <f t="shared" si="0"/>
        <v>20</v>
      </c>
      <c r="V3" s="215">
        <f t="shared" si="0"/>
        <v>21</v>
      </c>
      <c r="W3" s="215">
        <f t="shared" si="0"/>
        <v>22</v>
      </c>
      <c r="X3" s="215">
        <f t="shared" si="0"/>
        <v>23</v>
      </c>
      <c r="Y3" s="215">
        <f t="shared" si="0"/>
        <v>24</v>
      </c>
      <c r="Z3" s="215">
        <f t="shared" si="0"/>
        <v>25</v>
      </c>
      <c r="AA3" s="215">
        <f t="shared" si="0"/>
        <v>26</v>
      </c>
      <c r="AB3" s="215">
        <f aca="true" t="shared" si="1" ref="AB3:BL3">AA3+1</f>
        <v>27</v>
      </c>
      <c r="AC3" s="215">
        <f t="shared" si="1"/>
        <v>28</v>
      </c>
      <c r="AD3" s="215">
        <f t="shared" si="1"/>
        <v>29</v>
      </c>
      <c r="AE3" s="215">
        <f t="shared" si="1"/>
        <v>30</v>
      </c>
      <c r="AF3" s="215">
        <f t="shared" si="1"/>
        <v>31</v>
      </c>
      <c r="AG3" s="215">
        <f t="shared" si="1"/>
        <v>32</v>
      </c>
      <c r="AH3" s="215">
        <f t="shared" si="1"/>
        <v>33</v>
      </c>
      <c r="AI3" s="215">
        <f t="shared" si="1"/>
        <v>34</v>
      </c>
      <c r="AJ3" s="215">
        <f t="shared" si="1"/>
        <v>35</v>
      </c>
      <c r="AK3" s="215">
        <f t="shared" si="1"/>
        <v>36</v>
      </c>
      <c r="AL3" s="215">
        <f t="shared" si="1"/>
        <v>37</v>
      </c>
      <c r="AM3" s="215">
        <f t="shared" si="1"/>
        <v>38</v>
      </c>
      <c r="AN3" s="215">
        <f t="shared" si="1"/>
        <v>39</v>
      </c>
      <c r="AO3" s="215">
        <f t="shared" si="1"/>
        <v>40</v>
      </c>
      <c r="AP3" s="215">
        <f t="shared" si="1"/>
        <v>41</v>
      </c>
      <c r="AQ3" s="215">
        <f t="shared" si="1"/>
        <v>42</v>
      </c>
      <c r="AR3" s="215">
        <f t="shared" si="1"/>
        <v>43</v>
      </c>
      <c r="AS3" s="215">
        <f t="shared" si="1"/>
        <v>44</v>
      </c>
      <c r="AT3" s="215">
        <f t="shared" si="1"/>
        <v>45</v>
      </c>
      <c r="AU3" s="215">
        <f t="shared" si="1"/>
        <v>46</v>
      </c>
      <c r="AV3" s="215">
        <f t="shared" si="1"/>
        <v>47</v>
      </c>
      <c r="AW3" s="215">
        <f t="shared" si="1"/>
        <v>48</v>
      </c>
      <c r="AX3" s="215">
        <f t="shared" si="1"/>
        <v>49</v>
      </c>
      <c r="AY3" s="215">
        <f t="shared" si="1"/>
        <v>50</v>
      </c>
      <c r="AZ3" s="215">
        <f t="shared" si="1"/>
        <v>51</v>
      </c>
      <c r="BA3" s="215">
        <f t="shared" si="1"/>
        <v>52</v>
      </c>
      <c r="BB3" s="215">
        <f t="shared" si="1"/>
        <v>53</v>
      </c>
      <c r="BC3" s="215">
        <f t="shared" si="1"/>
        <v>54</v>
      </c>
      <c r="BD3" s="215">
        <f t="shared" si="1"/>
        <v>55</v>
      </c>
      <c r="BE3" s="215">
        <f t="shared" si="1"/>
        <v>56</v>
      </c>
      <c r="BF3" s="215">
        <f t="shared" si="1"/>
        <v>57</v>
      </c>
      <c r="BG3" s="215">
        <f t="shared" si="1"/>
        <v>58</v>
      </c>
      <c r="BH3" s="215">
        <f t="shared" si="1"/>
        <v>59</v>
      </c>
      <c r="BI3" s="215">
        <f t="shared" si="1"/>
        <v>60</v>
      </c>
      <c r="BJ3" s="215">
        <f t="shared" si="1"/>
        <v>61</v>
      </c>
      <c r="BK3" s="215">
        <f t="shared" si="1"/>
        <v>62</v>
      </c>
      <c r="BL3" s="215">
        <f t="shared" si="1"/>
        <v>63</v>
      </c>
      <c r="BM3" s="217" t="s">
        <v>48</v>
      </c>
      <c r="BN3" s="218"/>
      <c r="BO3" s="218"/>
      <c r="BP3" s="218"/>
      <c r="BQ3" s="219"/>
    </row>
    <row r="4" spans="1:69" s="20" customFormat="1" ht="47.25" customHeight="1">
      <c r="A4" s="221"/>
      <c r="B4" s="223"/>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168">
        <v>1</v>
      </c>
      <c r="BN4" s="168">
        <v>2</v>
      </c>
      <c r="BO4" s="168">
        <v>3</v>
      </c>
      <c r="BP4" s="168">
        <v>4</v>
      </c>
      <c r="BQ4" s="168" t="s">
        <v>258</v>
      </c>
    </row>
    <row r="5" spans="1:69" ht="13.5" customHeight="1">
      <c r="A5" s="167">
        <v>1</v>
      </c>
      <c r="B5" s="19">
        <v>3</v>
      </c>
      <c r="C5" s="21">
        <v>4</v>
      </c>
      <c r="D5" s="21">
        <v>4</v>
      </c>
      <c r="E5" s="22">
        <v>2</v>
      </c>
      <c r="F5" s="22">
        <v>3</v>
      </c>
      <c r="G5" s="22">
        <v>3</v>
      </c>
      <c r="H5" s="21">
        <v>3</v>
      </c>
      <c r="I5" s="22">
        <v>3</v>
      </c>
      <c r="J5" s="22">
        <v>3</v>
      </c>
      <c r="K5" s="22">
        <v>3</v>
      </c>
      <c r="L5" s="22">
        <v>3</v>
      </c>
      <c r="M5" s="22">
        <v>2</v>
      </c>
      <c r="N5" s="22">
        <v>3</v>
      </c>
      <c r="O5" s="22">
        <v>3</v>
      </c>
      <c r="P5" s="22">
        <v>3</v>
      </c>
      <c r="Q5" s="22">
        <v>4</v>
      </c>
      <c r="R5" s="22">
        <v>4</v>
      </c>
      <c r="S5" s="22">
        <v>3</v>
      </c>
      <c r="T5" s="22">
        <v>2</v>
      </c>
      <c r="U5" s="22">
        <v>3</v>
      </c>
      <c r="V5" s="22">
        <v>3</v>
      </c>
      <c r="W5" s="22">
        <v>3</v>
      </c>
      <c r="X5" s="22">
        <v>4</v>
      </c>
      <c r="Y5" s="22">
        <v>3</v>
      </c>
      <c r="Z5" s="22">
        <v>3</v>
      </c>
      <c r="AA5" s="22">
        <v>4</v>
      </c>
      <c r="AB5" s="22">
        <v>3</v>
      </c>
      <c r="AC5" s="22">
        <v>4</v>
      </c>
      <c r="AD5" s="22">
        <v>4</v>
      </c>
      <c r="AE5" s="22">
        <v>3</v>
      </c>
      <c r="AF5" s="22">
        <v>2</v>
      </c>
      <c r="AG5" s="22">
        <v>4</v>
      </c>
      <c r="AH5" s="22">
        <v>4</v>
      </c>
      <c r="AI5" s="22">
        <v>4</v>
      </c>
      <c r="AJ5" s="22">
        <v>2</v>
      </c>
      <c r="AK5" s="22">
        <v>4</v>
      </c>
      <c r="AL5" s="22">
        <v>3</v>
      </c>
      <c r="AM5" s="22">
        <v>3</v>
      </c>
      <c r="AN5" s="22">
        <v>2</v>
      </c>
      <c r="AO5" s="22">
        <v>3</v>
      </c>
      <c r="AP5" s="22">
        <v>4</v>
      </c>
      <c r="AQ5" s="22"/>
      <c r="AR5" s="22"/>
      <c r="AS5" s="22"/>
      <c r="AT5" s="22"/>
      <c r="AU5" s="22"/>
      <c r="AV5" s="22"/>
      <c r="AW5" s="22"/>
      <c r="AX5" s="22"/>
      <c r="AY5" s="22"/>
      <c r="AZ5" s="22"/>
      <c r="BA5" s="22"/>
      <c r="BB5" s="22"/>
      <c r="BC5" s="22"/>
      <c r="BD5" s="22"/>
      <c r="BE5" s="22"/>
      <c r="BF5" s="22"/>
      <c r="BG5" s="22"/>
      <c r="BH5" s="22"/>
      <c r="BI5" s="22"/>
      <c r="BJ5" s="22"/>
      <c r="BK5" s="22"/>
      <c r="BL5" s="22"/>
      <c r="BM5" s="178">
        <f aca="true" t="shared" si="2" ref="BM5:BM36">COUNTIF(B5:BL5,"1")</f>
        <v>0</v>
      </c>
      <c r="BN5" s="178">
        <f aca="true" t="shared" si="3" ref="BN5:BN36">COUNTIF(B5:BL5,"2")</f>
        <v>6</v>
      </c>
      <c r="BO5" s="178">
        <f aca="true" t="shared" si="4" ref="BO5:BO36">COUNTIF(B5:BL5,"3")</f>
        <v>22</v>
      </c>
      <c r="BP5" s="178">
        <f aca="true" t="shared" si="5" ref="BP5:BP36">COUNTIF(B5:BL5,"4")</f>
        <v>13</v>
      </c>
      <c r="BQ5" s="177">
        <f>SUM(BM5:BP5)</f>
        <v>41</v>
      </c>
    </row>
    <row r="6" spans="1:69" ht="13.5" customHeight="1">
      <c r="A6" s="167">
        <f>A5+1</f>
        <v>2</v>
      </c>
      <c r="B6" s="210">
        <v>3</v>
      </c>
      <c r="C6" s="21">
        <v>3</v>
      </c>
      <c r="D6" s="21">
        <v>4</v>
      </c>
      <c r="E6" s="22">
        <v>3</v>
      </c>
      <c r="F6" s="22">
        <v>3</v>
      </c>
      <c r="G6" s="22">
        <v>3</v>
      </c>
      <c r="H6" s="21">
        <v>3</v>
      </c>
      <c r="I6" s="22">
        <v>3</v>
      </c>
      <c r="J6" s="22">
        <v>3</v>
      </c>
      <c r="K6" s="22">
        <v>3</v>
      </c>
      <c r="L6" s="22">
        <v>3</v>
      </c>
      <c r="M6" s="22">
        <v>3</v>
      </c>
      <c r="N6" s="22">
        <v>3</v>
      </c>
      <c r="O6" s="22">
        <v>1</v>
      </c>
      <c r="P6" s="22">
        <v>1</v>
      </c>
      <c r="Q6" s="22">
        <v>3</v>
      </c>
      <c r="R6" s="22">
        <v>3</v>
      </c>
      <c r="S6" s="22">
        <v>3</v>
      </c>
      <c r="T6" s="22">
        <v>3</v>
      </c>
      <c r="U6" s="22">
        <v>3</v>
      </c>
      <c r="V6" s="22">
        <v>3</v>
      </c>
      <c r="W6" s="22">
        <v>3</v>
      </c>
      <c r="X6" s="22">
        <v>3</v>
      </c>
      <c r="Y6" s="22">
        <v>3</v>
      </c>
      <c r="Z6" s="22">
        <v>3</v>
      </c>
      <c r="AA6" s="22">
        <v>3</v>
      </c>
      <c r="AB6" s="22">
        <v>3</v>
      </c>
      <c r="AC6" s="22"/>
      <c r="AD6" s="22">
        <v>1</v>
      </c>
      <c r="AE6" s="22">
        <v>1</v>
      </c>
      <c r="AF6" s="22">
        <v>1</v>
      </c>
      <c r="AG6" s="22">
        <v>3</v>
      </c>
      <c r="AH6" s="22">
        <v>3</v>
      </c>
      <c r="AI6" s="22">
        <v>1</v>
      </c>
      <c r="AJ6" s="22">
        <v>3</v>
      </c>
      <c r="AK6" s="22">
        <v>3</v>
      </c>
      <c r="AL6" s="22">
        <v>3</v>
      </c>
      <c r="AM6" s="22">
        <v>3</v>
      </c>
      <c r="AN6" s="22">
        <v>3</v>
      </c>
      <c r="AO6" s="22">
        <v>3</v>
      </c>
      <c r="AP6" s="22">
        <v>3</v>
      </c>
      <c r="AQ6" s="22"/>
      <c r="AR6" s="22"/>
      <c r="AS6" s="22"/>
      <c r="AT6" s="22"/>
      <c r="AU6" s="22"/>
      <c r="AV6" s="22"/>
      <c r="AW6" s="22"/>
      <c r="AX6" s="22"/>
      <c r="AY6" s="22"/>
      <c r="AZ6" s="22"/>
      <c r="BA6" s="22"/>
      <c r="BB6" s="22"/>
      <c r="BC6" s="22"/>
      <c r="BD6" s="22"/>
      <c r="BE6" s="22"/>
      <c r="BF6" s="22"/>
      <c r="BG6" s="22"/>
      <c r="BH6" s="22"/>
      <c r="BI6" s="22"/>
      <c r="BJ6" s="22"/>
      <c r="BK6" s="22"/>
      <c r="BL6" s="22"/>
      <c r="BM6" s="178">
        <f t="shared" si="2"/>
        <v>6</v>
      </c>
      <c r="BN6" s="178">
        <f t="shared" si="3"/>
        <v>0</v>
      </c>
      <c r="BO6" s="178">
        <f t="shared" si="4"/>
        <v>33</v>
      </c>
      <c r="BP6" s="178">
        <f t="shared" si="5"/>
        <v>1</v>
      </c>
      <c r="BQ6" s="177">
        <f aca="true" t="shared" si="6" ref="BQ6:BQ69">SUM(BM6:BP6)</f>
        <v>40</v>
      </c>
    </row>
    <row r="7" spans="1:69" ht="13.5" customHeight="1">
      <c r="A7" s="167">
        <f aca="true" t="shared" si="7" ref="A7:A71">A6+1</f>
        <v>3</v>
      </c>
      <c r="B7" s="210">
        <v>3</v>
      </c>
      <c r="C7" s="21">
        <v>3</v>
      </c>
      <c r="D7" s="21">
        <v>3</v>
      </c>
      <c r="E7" s="22">
        <v>3</v>
      </c>
      <c r="F7" s="22">
        <v>3</v>
      </c>
      <c r="G7" s="22">
        <v>3</v>
      </c>
      <c r="H7" s="21">
        <v>2</v>
      </c>
      <c r="I7" s="22">
        <v>3</v>
      </c>
      <c r="J7" s="22">
        <v>4</v>
      </c>
      <c r="K7" s="22">
        <v>3</v>
      </c>
      <c r="L7" s="22">
        <v>3</v>
      </c>
      <c r="M7" s="22">
        <v>3</v>
      </c>
      <c r="N7" s="22">
        <v>3</v>
      </c>
      <c r="O7" s="22">
        <v>2</v>
      </c>
      <c r="P7" s="22">
        <v>2</v>
      </c>
      <c r="Q7" s="22">
        <v>3</v>
      </c>
      <c r="R7" s="22">
        <v>3</v>
      </c>
      <c r="S7" s="22">
        <v>2</v>
      </c>
      <c r="T7" s="22">
        <v>2</v>
      </c>
      <c r="U7" s="22">
        <v>2</v>
      </c>
      <c r="V7" s="22">
        <v>3</v>
      </c>
      <c r="W7" s="22">
        <v>3</v>
      </c>
      <c r="X7" s="22">
        <v>3</v>
      </c>
      <c r="Y7" s="22">
        <v>3</v>
      </c>
      <c r="Z7" s="22">
        <v>2</v>
      </c>
      <c r="AA7" s="22">
        <v>2</v>
      </c>
      <c r="AB7" s="22">
        <v>3</v>
      </c>
      <c r="AC7" s="22">
        <v>2</v>
      </c>
      <c r="AD7" s="22">
        <v>2</v>
      </c>
      <c r="AE7" s="22">
        <v>2</v>
      </c>
      <c r="AF7" s="22">
        <v>2</v>
      </c>
      <c r="AG7" s="22">
        <v>2</v>
      </c>
      <c r="AH7" s="22">
        <v>2</v>
      </c>
      <c r="AI7" s="22">
        <v>3</v>
      </c>
      <c r="AJ7" s="22">
        <v>3</v>
      </c>
      <c r="AK7" s="22">
        <v>2</v>
      </c>
      <c r="AL7" s="22">
        <v>2</v>
      </c>
      <c r="AM7" s="22">
        <v>2</v>
      </c>
      <c r="AN7" s="22">
        <v>2</v>
      </c>
      <c r="AO7" s="22">
        <v>2</v>
      </c>
      <c r="AP7" s="22">
        <v>3</v>
      </c>
      <c r="AQ7" s="22"/>
      <c r="AR7" s="22"/>
      <c r="AS7" s="22"/>
      <c r="AT7" s="22"/>
      <c r="AU7" s="22"/>
      <c r="AV7" s="22"/>
      <c r="AW7" s="22"/>
      <c r="AX7" s="22"/>
      <c r="AY7" s="22"/>
      <c r="AZ7" s="22"/>
      <c r="BA7" s="22"/>
      <c r="BB7" s="22"/>
      <c r="BC7" s="22"/>
      <c r="BD7" s="22"/>
      <c r="BE7" s="22"/>
      <c r="BF7" s="22"/>
      <c r="BG7" s="22"/>
      <c r="BH7" s="22"/>
      <c r="BI7" s="22"/>
      <c r="BJ7" s="22"/>
      <c r="BK7" s="22"/>
      <c r="BL7" s="22"/>
      <c r="BM7" s="178">
        <f t="shared" si="2"/>
        <v>0</v>
      </c>
      <c r="BN7" s="178">
        <f t="shared" si="3"/>
        <v>19</v>
      </c>
      <c r="BO7" s="178">
        <f t="shared" si="4"/>
        <v>21</v>
      </c>
      <c r="BP7" s="178">
        <f t="shared" si="5"/>
        <v>1</v>
      </c>
      <c r="BQ7" s="177">
        <f t="shared" si="6"/>
        <v>41</v>
      </c>
    </row>
    <row r="8" spans="1:69" ht="13.5" customHeight="1">
      <c r="A8" s="167">
        <f t="shared" si="7"/>
        <v>4</v>
      </c>
      <c r="B8" s="210">
        <v>3</v>
      </c>
      <c r="C8" s="21">
        <v>3</v>
      </c>
      <c r="D8" s="21">
        <v>3</v>
      </c>
      <c r="E8" s="22">
        <v>1</v>
      </c>
      <c r="F8" s="22">
        <v>3</v>
      </c>
      <c r="G8" s="22">
        <v>2</v>
      </c>
      <c r="H8" s="21">
        <v>2</v>
      </c>
      <c r="I8" s="22">
        <v>3</v>
      </c>
      <c r="J8" s="22">
        <v>2</v>
      </c>
      <c r="K8" s="22">
        <v>3</v>
      </c>
      <c r="L8" s="22">
        <v>3</v>
      </c>
      <c r="M8" s="22">
        <v>2</v>
      </c>
      <c r="N8" s="22">
        <v>3</v>
      </c>
      <c r="O8" s="22">
        <v>3</v>
      </c>
      <c r="P8" s="22">
        <v>3</v>
      </c>
      <c r="Q8" s="22">
        <v>1</v>
      </c>
      <c r="R8" s="22">
        <v>1</v>
      </c>
      <c r="S8" s="22">
        <v>2</v>
      </c>
      <c r="T8" s="22">
        <v>2</v>
      </c>
      <c r="U8" s="22">
        <v>2</v>
      </c>
      <c r="V8" s="22">
        <v>4</v>
      </c>
      <c r="W8" s="22">
        <v>3</v>
      </c>
      <c r="X8" s="22">
        <v>3</v>
      </c>
      <c r="Y8" s="22">
        <v>3</v>
      </c>
      <c r="Z8" s="22">
        <v>2</v>
      </c>
      <c r="AA8" s="22">
        <v>2</v>
      </c>
      <c r="AB8" s="22">
        <v>2</v>
      </c>
      <c r="AC8" s="22">
        <v>3</v>
      </c>
      <c r="AD8" s="22">
        <v>3</v>
      </c>
      <c r="AE8" s="22">
        <v>3</v>
      </c>
      <c r="AF8" s="22">
        <v>2</v>
      </c>
      <c r="AG8" s="22">
        <v>2</v>
      </c>
      <c r="AH8" s="22">
        <v>2</v>
      </c>
      <c r="AI8" s="22">
        <v>4</v>
      </c>
      <c r="AJ8" s="22">
        <v>2</v>
      </c>
      <c r="AK8" s="22">
        <v>3</v>
      </c>
      <c r="AL8" s="22">
        <v>3</v>
      </c>
      <c r="AM8" s="22">
        <v>3</v>
      </c>
      <c r="AN8" s="22">
        <v>1</v>
      </c>
      <c r="AO8" s="22">
        <v>3</v>
      </c>
      <c r="AP8" s="22">
        <v>3</v>
      </c>
      <c r="AQ8" s="22"/>
      <c r="AR8" s="22"/>
      <c r="AS8" s="22"/>
      <c r="AT8" s="22"/>
      <c r="AU8" s="22"/>
      <c r="AV8" s="22"/>
      <c r="AW8" s="22"/>
      <c r="AX8" s="22"/>
      <c r="AY8" s="22"/>
      <c r="AZ8" s="22"/>
      <c r="BA8" s="22"/>
      <c r="BB8" s="22"/>
      <c r="BC8" s="22"/>
      <c r="BD8" s="22"/>
      <c r="BE8" s="22"/>
      <c r="BF8" s="22"/>
      <c r="BG8" s="22"/>
      <c r="BH8" s="22"/>
      <c r="BI8" s="22"/>
      <c r="BJ8" s="22"/>
      <c r="BK8" s="22"/>
      <c r="BL8" s="22"/>
      <c r="BM8" s="178">
        <f t="shared" si="2"/>
        <v>4</v>
      </c>
      <c r="BN8" s="178">
        <f t="shared" si="3"/>
        <v>14</v>
      </c>
      <c r="BO8" s="178">
        <f t="shared" si="4"/>
        <v>21</v>
      </c>
      <c r="BP8" s="178">
        <f t="shared" si="5"/>
        <v>2</v>
      </c>
      <c r="BQ8" s="177">
        <f t="shared" si="6"/>
        <v>41</v>
      </c>
    </row>
    <row r="9" spans="1:69" ht="13.5" customHeight="1">
      <c r="A9" s="167">
        <f t="shared" si="7"/>
        <v>5</v>
      </c>
      <c r="B9" s="210">
        <v>3</v>
      </c>
      <c r="C9" s="21">
        <v>3</v>
      </c>
      <c r="D9" s="21">
        <v>4</v>
      </c>
      <c r="E9" s="22">
        <v>2</v>
      </c>
      <c r="F9" s="22">
        <v>3</v>
      </c>
      <c r="G9" s="22">
        <v>2</v>
      </c>
      <c r="H9" s="21">
        <v>2</v>
      </c>
      <c r="I9" s="22">
        <v>3</v>
      </c>
      <c r="J9" s="22">
        <v>3</v>
      </c>
      <c r="K9" s="22">
        <v>3</v>
      </c>
      <c r="L9" s="22">
        <v>3</v>
      </c>
      <c r="M9" s="22">
        <v>3</v>
      </c>
      <c r="N9" s="22">
        <v>3</v>
      </c>
      <c r="O9" s="22">
        <v>3</v>
      </c>
      <c r="P9" s="22">
        <v>3</v>
      </c>
      <c r="Q9" s="22"/>
      <c r="R9" s="22"/>
      <c r="S9" s="22">
        <v>2</v>
      </c>
      <c r="T9" s="22">
        <v>2</v>
      </c>
      <c r="U9" s="22">
        <v>2</v>
      </c>
      <c r="V9" s="22">
        <v>3</v>
      </c>
      <c r="W9" s="22">
        <v>2</v>
      </c>
      <c r="X9" s="22">
        <v>2</v>
      </c>
      <c r="Y9" s="22">
        <v>3</v>
      </c>
      <c r="Z9" s="22">
        <v>2</v>
      </c>
      <c r="AA9" s="22">
        <v>2</v>
      </c>
      <c r="AB9" s="22">
        <v>2</v>
      </c>
      <c r="AC9" s="22">
        <v>3</v>
      </c>
      <c r="AD9" s="22">
        <v>3</v>
      </c>
      <c r="AE9" s="22">
        <v>3</v>
      </c>
      <c r="AF9" s="22">
        <v>2</v>
      </c>
      <c r="AG9" s="22">
        <v>2</v>
      </c>
      <c r="AH9" s="22">
        <v>2</v>
      </c>
      <c r="AI9" s="22">
        <v>2</v>
      </c>
      <c r="AJ9" s="22">
        <v>2</v>
      </c>
      <c r="AK9" s="22">
        <v>2</v>
      </c>
      <c r="AL9" s="22">
        <v>2</v>
      </c>
      <c r="AM9" s="22">
        <v>2</v>
      </c>
      <c r="AN9" s="22">
        <v>2</v>
      </c>
      <c r="AO9" s="22">
        <v>3</v>
      </c>
      <c r="AP9" s="22">
        <v>3</v>
      </c>
      <c r="AQ9" s="22"/>
      <c r="AR9" s="22"/>
      <c r="AS9" s="22"/>
      <c r="AT9" s="22"/>
      <c r="AU9" s="22"/>
      <c r="AV9" s="22"/>
      <c r="AW9" s="22"/>
      <c r="AX9" s="22"/>
      <c r="AY9" s="22"/>
      <c r="AZ9" s="22"/>
      <c r="BA9" s="22"/>
      <c r="BB9" s="22"/>
      <c r="BC9" s="22"/>
      <c r="BD9" s="22"/>
      <c r="BE9" s="22"/>
      <c r="BF9" s="22"/>
      <c r="BG9" s="22"/>
      <c r="BH9" s="22"/>
      <c r="BI9" s="22"/>
      <c r="BJ9" s="22"/>
      <c r="BK9" s="22"/>
      <c r="BL9" s="22"/>
      <c r="BM9" s="178">
        <f t="shared" si="2"/>
        <v>0</v>
      </c>
      <c r="BN9" s="178">
        <f t="shared" si="3"/>
        <v>20</v>
      </c>
      <c r="BO9" s="178">
        <f t="shared" si="4"/>
        <v>18</v>
      </c>
      <c r="BP9" s="178">
        <f t="shared" si="5"/>
        <v>1</v>
      </c>
      <c r="BQ9" s="177">
        <f t="shared" si="6"/>
        <v>39</v>
      </c>
    </row>
    <row r="10" spans="1:69" ht="13.5" customHeight="1">
      <c r="A10" s="167">
        <f t="shared" si="7"/>
        <v>6</v>
      </c>
      <c r="B10" s="210">
        <v>3</v>
      </c>
      <c r="C10" s="21">
        <v>3</v>
      </c>
      <c r="D10" s="21">
        <v>4</v>
      </c>
      <c r="E10" s="22">
        <v>2</v>
      </c>
      <c r="F10" s="22">
        <v>4</v>
      </c>
      <c r="G10" s="22">
        <v>2</v>
      </c>
      <c r="H10" s="21">
        <v>2</v>
      </c>
      <c r="I10" s="22">
        <v>3</v>
      </c>
      <c r="J10" s="22">
        <v>3</v>
      </c>
      <c r="K10" s="22">
        <v>3</v>
      </c>
      <c r="L10" s="22">
        <v>3</v>
      </c>
      <c r="M10" s="22">
        <v>3</v>
      </c>
      <c r="N10" s="22">
        <v>2</v>
      </c>
      <c r="O10" s="22">
        <v>2</v>
      </c>
      <c r="P10" s="22">
        <v>2</v>
      </c>
      <c r="Q10" s="22">
        <v>4</v>
      </c>
      <c r="R10" s="22">
        <v>3</v>
      </c>
      <c r="S10" s="22">
        <v>3</v>
      </c>
      <c r="T10" s="22">
        <v>2</v>
      </c>
      <c r="U10" s="22">
        <v>3</v>
      </c>
      <c r="V10" s="22">
        <v>4</v>
      </c>
      <c r="W10" s="22">
        <v>4</v>
      </c>
      <c r="X10" s="22">
        <v>3</v>
      </c>
      <c r="Y10" s="22">
        <v>3</v>
      </c>
      <c r="Z10" s="22">
        <v>4</v>
      </c>
      <c r="AA10" s="22">
        <v>2</v>
      </c>
      <c r="AB10" s="22">
        <v>4</v>
      </c>
      <c r="AC10" s="22">
        <v>3</v>
      </c>
      <c r="AD10" s="22">
        <v>3</v>
      </c>
      <c r="AE10" s="22">
        <v>1</v>
      </c>
      <c r="AF10" s="22">
        <v>1</v>
      </c>
      <c r="AG10" s="22">
        <v>3</v>
      </c>
      <c r="AH10" s="22">
        <v>3</v>
      </c>
      <c r="AI10" s="22">
        <v>1</v>
      </c>
      <c r="AJ10" s="22">
        <v>3</v>
      </c>
      <c r="AK10" s="22">
        <v>4</v>
      </c>
      <c r="AL10" s="22">
        <v>2</v>
      </c>
      <c r="AM10" s="22">
        <v>2</v>
      </c>
      <c r="AN10" s="22">
        <v>1</v>
      </c>
      <c r="AO10" s="22">
        <v>3</v>
      </c>
      <c r="AP10" s="22">
        <v>4</v>
      </c>
      <c r="AQ10" s="22"/>
      <c r="AR10" s="22"/>
      <c r="AS10" s="22"/>
      <c r="AT10" s="22"/>
      <c r="AU10" s="22"/>
      <c r="AV10" s="22"/>
      <c r="AW10" s="22"/>
      <c r="AX10" s="22"/>
      <c r="AY10" s="22"/>
      <c r="AZ10" s="22"/>
      <c r="BA10" s="22"/>
      <c r="BB10" s="22"/>
      <c r="BC10" s="22"/>
      <c r="BD10" s="22"/>
      <c r="BE10" s="22"/>
      <c r="BF10" s="22"/>
      <c r="BG10" s="22"/>
      <c r="BH10" s="22"/>
      <c r="BI10" s="22"/>
      <c r="BJ10" s="22"/>
      <c r="BK10" s="22"/>
      <c r="BL10" s="22"/>
      <c r="BM10" s="178">
        <f t="shared" si="2"/>
        <v>4</v>
      </c>
      <c r="BN10" s="178">
        <f t="shared" si="3"/>
        <v>10</v>
      </c>
      <c r="BO10" s="178">
        <f t="shared" si="4"/>
        <v>18</v>
      </c>
      <c r="BP10" s="178">
        <f t="shared" si="5"/>
        <v>9</v>
      </c>
      <c r="BQ10" s="177">
        <f t="shared" si="6"/>
        <v>41</v>
      </c>
    </row>
    <row r="11" spans="1:69" ht="13.5" customHeight="1">
      <c r="A11" s="167">
        <f t="shared" si="7"/>
        <v>7</v>
      </c>
      <c r="B11" s="210">
        <v>3</v>
      </c>
      <c r="C11" s="21">
        <v>3</v>
      </c>
      <c r="D11" s="21">
        <v>4</v>
      </c>
      <c r="E11" s="22">
        <v>1</v>
      </c>
      <c r="F11" s="22">
        <v>3</v>
      </c>
      <c r="G11" s="22">
        <v>3</v>
      </c>
      <c r="H11" s="21">
        <v>2</v>
      </c>
      <c r="I11" s="22">
        <v>3</v>
      </c>
      <c r="J11" s="22">
        <v>2</v>
      </c>
      <c r="K11" s="22">
        <v>3</v>
      </c>
      <c r="L11" s="22">
        <v>3</v>
      </c>
      <c r="M11" s="22">
        <v>3</v>
      </c>
      <c r="N11" s="22">
        <v>3</v>
      </c>
      <c r="O11" s="22">
        <v>2</v>
      </c>
      <c r="P11" s="22">
        <v>2</v>
      </c>
      <c r="Q11" s="22">
        <v>3</v>
      </c>
      <c r="R11" s="22">
        <v>3</v>
      </c>
      <c r="S11" s="22">
        <v>3</v>
      </c>
      <c r="T11" s="22">
        <v>2</v>
      </c>
      <c r="U11" s="22">
        <v>3</v>
      </c>
      <c r="V11" s="22">
        <v>3</v>
      </c>
      <c r="W11" s="22">
        <v>2</v>
      </c>
      <c r="X11" s="22">
        <v>2</v>
      </c>
      <c r="Y11" s="22">
        <v>2</v>
      </c>
      <c r="Z11" s="22">
        <v>2</v>
      </c>
      <c r="AA11" s="22">
        <v>3</v>
      </c>
      <c r="AB11" s="22">
        <v>2</v>
      </c>
      <c r="AC11" s="22">
        <v>4</v>
      </c>
      <c r="AD11" s="22">
        <v>4</v>
      </c>
      <c r="AE11" s="22">
        <v>1</v>
      </c>
      <c r="AF11" s="22">
        <v>2</v>
      </c>
      <c r="AG11" s="22">
        <v>2</v>
      </c>
      <c r="AH11" s="22">
        <v>2</v>
      </c>
      <c r="AI11" s="22">
        <v>2</v>
      </c>
      <c r="AJ11" s="22">
        <v>3</v>
      </c>
      <c r="AK11" s="22">
        <v>3</v>
      </c>
      <c r="AL11" s="22">
        <v>2</v>
      </c>
      <c r="AM11" s="22">
        <v>2</v>
      </c>
      <c r="AN11" s="22">
        <v>1</v>
      </c>
      <c r="AO11" s="22">
        <v>3</v>
      </c>
      <c r="AP11" s="22">
        <v>4</v>
      </c>
      <c r="AQ11" s="22"/>
      <c r="AR11" s="22"/>
      <c r="AS11" s="22"/>
      <c r="AT11" s="22"/>
      <c r="AU11" s="22"/>
      <c r="AV11" s="22"/>
      <c r="AW11" s="22"/>
      <c r="AX11" s="22"/>
      <c r="AY11" s="22"/>
      <c r="AZ11" s="22"/>
      <c r="BA11" s="22"/>
      <c r="BB11" s="22"/>
      <c r="BC11" s="22"/>
      <c r="BD11" s="22"/>
      <c r="BE11" s="22"/>
      <c r="BF11" s="22"/>
      <c r="BG11" s="22"/>
      <c r="BH11" s="22"/>
      <c r="BI11" s="22"/>
      <c r="BJ11" s="22"/>
      <c r="BK11" s="22"/>
      <c r="BL11" s="22"/>
      <c r="BM11" s="178">
        <f t="shared" si="2"/>
        <v>3</v>
      </c>
      <c r="BN11" s="178">
        <f t="shared" si="3"/>
        <v>16</v>
      </c>
      <c r="BO11" s="178">
        <f t="shared" si="4"/>
        <v>18</v>
      </c>
      <c r="BP11" s="178">
        <f t="shared" si="5"/>
        <v>4</v>
      </c>
      <c r="BQ11" s="177">
        <f t="shared" si="6"/>
        <v>41</v>
      </c>
    </row>
    <row r="12" spans="1:69" ht="13.5" customHeight="1">
      <c r="A12" s="167">
        <f t="shared" si="7"/>
        <v>8</v>
      </c>
      <c r="B12" s="210">
        <v>2</v>
      </c>
      <c r="C12" s="21">
        <v>3</v>
      </c>
      <c r="D12" s="21">
        <v>4</v>
      </c>
      <c r="E12" s="22">
        <v>2</v>
      </c>
      <c r="F12" s="22">
        <v>4</v>
      </c>
      <c r="G12" s="22">
        <v>3</v>
      </c>
      <c r="H12" s="21">
        <v>2</v>
      </c>
      <c r="I12" s="22">
        <v>3</v>
      </c>
      <c r="J12" s="22">
        <v>2</v>
      </c>
      <c r="K12" s="22">
        <v>3</v>
      </c>
      <c r="L12" s="22">
        <v>3</v>
      </c>
      <c r="M12" s="22">
        <v>2</v>
      </c>
      <c r="N12" s="22">
        <v>2</v>
      </c>
      <c r="O12" s="22">
        <v>2</v>
      </c>
      <c r="P12" s="22">
        <v>2</v>
      </c>
      <c r="Q12" s="22">
        <v>4</v>
      </c>
      <c r="R12" s="22">
        <v>4</v>
      </c>
      <c r="S12" s="22">
        <v>4</v>
      </c>
      <c r="T12" s="22">
        <v>1</v>
      </c>
      <c r="U12" s="22">
        <v>4</v>
      </c>
      <c r="V12" s="22">
        <v>3</v>
      </c>
      <c r="W12" s="22">
        <v>2</v>
      </c>
      <c r="X12" s="22">
        <v>3</v>
      </c>
      <c r="Y12" s="22">
        <v>2</v>
      </c>
      <c r="Z12" s="22">
        <v>3</v>
      </c>
      <c r="AA12" s="22">
        <v>3</v>
      </c>
      <c r="AB12" s="22">
        <v>2</v>
      </c>
      <c r="AC12" s="22">
        <v>3</v>
      </c>
      <c r="AD12" s="22">
        <v>4</v>
      </c>
      <c r="AE12" s="22">
        <v>1</v>
      </c>
      <c r="AF12" s="22">
        <v>2</v>
      </c>
      <c r="AG12" s="22">
        <v>2</v>
      </c>
      <c r="AH12" s="22">
        <v>2</v>
      </c>
      <c r="AI12" s="22">
        <v>2</v>
      </c>
      <c r="AJ12" s="22">
        <v>3</v>
      </c>
      <c r="AK12" s="22">
        <v>2</v>
      </c>
      <c r="AL12" s="22">
        <v>2</v>
      </c>
      <c r="AM12" s="22">
        <v>2</v>
      </c>
      <c r="AN12" s="22">
        <v>1</v>
      </c>
      <c r="AO12" s="22">
        <v>3</v>
      </c>
      <c r="AP12" s="22">
        <v>4</v>
      </c>
      <c r="AQ12" s="22"/>
      <c r="AR12" s="22"/>
      <c r="AS12" s="22"/>
      <c r="AT12" s="22"/>
      <c r="AU12" s="22"/>
      <c r="AV12" s="22"/>
      <c r="AW12" s="22"/>
      <c r="AX12" s="22"/>
      <c r="AY12" s="22"/>
      <c r="AZ12" s="22"/>
      <c r="BA12" s="22"/>
      <c r="BB12" s="22"/>
      <c r="BC12" s="22"/>
      <c r="BD12" s="22"/>
      <c r="BE12" s="22"/>
      <c r="BF12" s="22"/>
      <c r="BG12" s="22"/>
      <c r="BH12" s="22"/>
      <c r="BI12" s="22"/>
      <c r="BJ12" s="22"/>
      <c r="BK12" s="22"/>
      <c r="BL12" s="22"/>
      <c r="BM12" s="178">
        <f t="shared" si="2"/>
        <v>3</v>
      </c>
      <c r="BN12" s="178">
        <f t="shared" si="3"/>
        <v>18</v>
      </c>
      <c r="BO12" s="178">
        <f t="shared" si="4"/>
        <v>12</v>
      </c>
      <c r="BP12" s="178">
        <f t="shared" si="5"/>
        <v>8</v>
      </c>
      <c r="BQ12" s="177">
        <f t="shared" si="6"/>
        <v>41</v>
      </c>
    </row>
    <row r="13" spans="1:69" ht="13.5" customHeight="1">
      <c r="A13" s="167">
        <f t="shared" si="7"/>
        <v>9</v>
      </c>
      <c r="B13" s="210">
        <v>2</v>
      </c>
      <c r="C13" s="21">
        <v>3</v>
      </c>
      <c r="D13" s="21">
        <v>4</v>
      </c>
      <c r="E13" s="22">
        <v>1</v>
      </c>
      <c r="F13" s="21"/>
      <c r="G13" s="22">
        <v>2</v>
      </c>
      <c r="H13" s="21">
        <v>2</v>
      </c>
      <c r="I13" s="22">
        <v>3</v>
      </c>
      <c r="J13" s="22">
        <v>3</v>
      </c>
      <c r="K13" s="22">
        <v>2</v>
      </c>
      <c r="L13" s="22">
        <v>3</v>
      </c>
      <c r="M13" s="22">
        <v>3</v>
      </c>
      <c r="N13" s="22">
        <v>2</v>
      </c>
      <c r="O13" s="22">
        <v>2</v>
      </c>
      <c r="P13" s="22">
        <v>2</v>
      </c>
      <c r="Q13" s="22">
        <v>4</v>
      </c>
      <c r="R13" s="22"/>
      <c r="S13" s="22">
        <v>4</v>
      </c>
      <c r="T13" s="22">
        <v>2</v>
      </c>
      <c r="U13" s="22">
        <v>4</v>
      </c>
      <c r="V13" s="22">
        <v>3</v>
      </c>
      <c r="W13" s="22">
        <v>2</v>
      </c>
      <c r="X13" s="22">
        <v>2</v>
      </c>
      <c r="Y13" s="22">
        <v>2</v>
      </c>
      <c r="Z13" s="22">
        <v>1</v>
      </c>
      <c r="AA13" s="22">
        <v>3</v>
      </c>
      <c r="AB13" s="22">
        <v>2</v>
      </c>
      <c r="AC13" s="22">
        <v>3</v>
      </c>
      <c r="AD13" s="22">
        <v>3</v>
      </c>
      <c r="AE13" s="22">
        <v>2</v>
      </c>
      <c r="AF13" s="22">
        <v>2</v>
      </c>
      <c r="AG13" s="22">
        <v>2</v>
      </c>
      <c r="AH13" s="22">
        <v>2</v>
      </c>
      <c r="AI13" s="22">
        <v>2</v>
      </c>
      <c r="AJ13" s="22">
        <v>3</v>
      </c>
      <c r="AK13" s="22">
        <v>3</v>
      </c>
      <c r="AL13" s="22">
        <v>2</v>
      </c>
      <c r="AM13" s="22">
        <v>2</v>
      </c>
      <c r="AN13" s="22">
        <v>1</v>
      </c>
      <c r="AO13" s="22">
        <v>3</v>
      </c>
      <c r="AP13" s="22">
        <v>4</v>
      </c>
      <c r="AQ13" s="22"/>
      <c r="AR13" s="22"/>
      <c r="AS13" s="22"/>
      <c r="AT13" s="22"/>
      <c r="AU13" s="22"/>
      <c r="AV13" s="22"/>
      <c r="AW13" s="22"/>
      <c r="AX13" s="22"/>
      <c r="AY13" s="22"/>
      <c r="AZ13" s="22"/>
      <c r="BA13" s="22"/>
      <c r="BB13" s="22"/>
      <c r="BC13" s="22"/>
      <c r="BD13" s="22"/>
      <c r="BE13" s="22"/>
      <c r="BF13" s="22"/>
      <c r="BG13" s="22"/>
      <c r="BH13" s="22"/>
      <c r="BI13" s="22"/>
      <c r="BJ13" s="22"/>
      <c r="BK13" s="22"/>
      <c r="BL13" s="22"/>
      <c r="BM13" s="178">
        <f t="shared" si="2"/>
        <v>3</v>
      </c>
      <c r="BN13" s="178">
        <f t="shared" si="3"/>
        <v>19</v>
      </c>
      <c r="BO13" s="178">
        <f t="shared" si="4"/>
        <v>12</v>
      </c>
      <c r="BP13" s="178">
        <f t="shared" si="5"/>
        <v>5</v>
      </c>
      <c r="BQ13" s="177">
        <f t="shared" si="6"/>
        <v>39</v>
      </c>
    </row>
    <row r="14" spans="1:69" ht="13.5" customHeight="1">
      <c r="A14" s="167">
        <f t="shared" si="7"/>
        <v>10</v>
      </c>
      <c r="B14" s="210">
        <v>2</v>
      </c>
      <c r="C14" s="21">
        <v>4</v>
      </c>
      <c r="D14" s="21">
        <v>4</v>
      </c>
      <c r="E14" s="22">
        <v>1</v>
      </c>
      <c r="F14" s="21"/>
      <c r="G14" s="22"/>
      <c r="H14" s="21">
        <v>1</v>
      </c>
      <c r="I14" s="22">
        <v>4</v>
      </c>
      <c r="J14" s="22">
        <v>3</v>
      </c>
      <c r="K14" s="22">
        <v>3</v>
      </c>
      <c r="L14" s="22">
        <v>3</v>
      </c>
      <c r="M14" s="22">
        <v>3</v>
      </c>
      <c r="N14" s="22">
        <v>2</v>
      </c>
      <c r="O14" s="22">
        <v>2</v>
      </c>
      <c r="P14" s="22">
        <v>2</v>
      </c>
      <c r="Q14" s="22">
        <v>2</v>
      </c>
      <c r="R14" s="22">
        <v>2</v>
      </c>
      <c r="S14" s="22">
        <v>4</v>
      </c>
      <c r="T14" s="22">
        <v>2</v>
      </c>
      <c r="U14" s="22">
        <v>4</v>
      </c>
      <c r="V14" s="22">
        <v>3</v>
      </c>
      <c r="W14" s="22">
        <v>2</v>
      </c>
      <c r="X14" s="22">
        <v>4</v>
      </c>
      <c r="Y14" s="22">
        <v>3</v>
      </c>
      <c r="Z14" s="22">
        <v>1</v>
      </c>
      <c r="AA14" s="22">
        <v>4</v>
      </c>
      <c r="AB14" s="22">
        <v>2</v>
      </c>
      <c r="AC14" s="22">
        <v>2</v>
      </c>
      <c r="AD14" s="22">
        <v>3</v>
      </c>
      <c r="AE14" s="22">
        <v>2</v>
      </c>
      <c r="AF14" s="22">
        <v>1</v>
      </c>
      <c r="AG14" s="22">
        <v>1</v>
      </c>
      <c r="AH14" s="22">
        <v>1</v>
      </c>
      <c r="AI14" s="22">
        <v>1</v>
      </c>
      <c r="AJ14" s="22">
        <v>3</v>
      </c>
      <c r="AK14" s="22">
        <v>3</v>
      </c>
      <c r="AL14" s="22">
        <v>1</v>
      </c>
      <c r="AM14" s="22">
        <v>1</v>
      </c>
      <c r="AN14" s="22">
        <v>1</v>
      </c>
      <c r="AO14" s="22">
        <v>3</v>
      </c>
      <c r="AP14" s="22">
        <v>4</v>
      </c>
      <c r="AQ14" s="22"/>
      <c r="AR14" s="22"/>
      <c r="AS14" s="22"/>
      <c r="AT14" s="22"/>
      <c r="AU14" s="22"/>
      <c r="AV14" s="22"/>
      <c r="AW14" s="22"/>
      <c r="AX14" s="22"/>
      <c r="AY14" s="22"/>
      <c r="AZ14" s="22"/>
      <c r="BA14" s="22"/>
      <c r="BB14" s="22"/>
      <c r="BC14" s="22"/>
      <c r="BD14" s="22"/>
      <c r="BE14" s="22"/>
      <c r="BF14" s="22"/>
      <c r="BG14" s="22"/>
      <c r="BH14" s="22"/>
      <c r="BI14" s="22"/>
      <c r="BJ14" s="22"/>
      <c r="BK14" s="22"/>
      <c r="BL14" s="22"/>
      <c r="BM14" s="178">
        <f t="shared" si="2"/>
        <v>10</v>
      </c>
      <c r="BN14" s="178">
        <f t="shared" si="3"/>
        <v>11</v>
      </c>
      <c r="BO14" s="178">
        <f t="shared" si="4"/>
        <v>10</v>
      </c>
      <c r="BP14" s="178">
        <f t="shared" si="5"/>
        <v>8</v>
      </c>
      <c r="BQ14" s="177">
        <f t="shared" si="6"/>
        <v>39</v>
      </c>
    </row>
    <row r="15" spans="1:69" ht="13.5" customHeight="1">
      <c r="A15" s="167">
        <f t="shared" si="7"/>
        <v>11</v>
      </c>
      <c r="B15" s="210">
        <v>2</v>
      </c>
      <c r="C15" s="21">
        <v>3</v>
      </c>
      <c r="D15" s="21">
        <v>4</v>
      </c>
      <c r="E15" s="22">
        <v>1</v>
      </c>
      <c r="F15" s="21"/>
      <c r="G15" s="22">
        <v>2</v>
      </c>
      <c r="H15" s="21">
        <v>2</v>
      </c>
      <c r="I15" s="22">
        <v>4</v>
      </c>
      <c r="J15" s="22">
        <v>2</v>
      </c>
      <c r="K15" s="22">
        <v>3</v>
      </c>
      <c r="L15" s="22">
        <v>3</v>
      </c>
      <c r="M15" s="22">
        <v>3</v>
      </c>
      <c r="N15" s="22">
        <v>2</v>
      </c>
      <c r="O15" s="22">
        <v>2</v>
      </c>
      <c r="P15" s="22">
        <v>2</v>
      </c>
      <c r="Q15" s="22">
        <v>4</v>
      </c>
      <c r="R15" s="22">
        <v>4</v>
      </c>
      <c r="S15" s="22">
        <v>4</v>
      </c>
      <c r="T15" s="22">
        <v>2</v>
      </c>
      <c r="U15" s="22">
        <v>4</v>
      </c>
      <c r="V15" s="22">
        <v>3</v>
      </c>
      <c r="W15" s="22">
        <v>2</v>
      </c>
      <c r="X15" s="22">
        <v>2</v>
      </c>
      <c r="Y15" s="22">
        <v>1</v>
      </c>
      <c r="Z15" s="22">
        <v>3</v>
      </c>
      <c r="AA15" s="22">
        <v>4</v>
      </c>
      <c r="AB15" s="22">
        <v>2</v>
      </c>
      <c r="AC15" s="22">
        <v>3</v>
      </c>
      <c r="AD15" s="22">
        <v>2</v>
      </c>
      <c r="AE15" s="22">
        <v>2</v>
      </c>
      <c r="AF15" s="22">
        <v>1</v>
      </c>
      <c r="AG15" s="22">
        <v>1</v>
      </c>
      <c r="AH15" s="22">
        <v>1</v>
      </c>
      <c r="AI15" s="22">
        <v>1</v>
      </c>
      <c r="AJ15" s="22">
        <v>3</v>
      </c>
      <c r="AK15" s="22">
        <v>3</v>
      </c>
      <c r="AL15" s="22">
        <v>1</v>
      </c>
      <c r="AM15" s="22">
        <v>1</v>
      </c>
      <c r="AN15" s="22">
        <v>2</v>
      </c>
      <c r="AO15" s="22">
        <v>3</v>
      </c>
      <c r="AP15" s="22">
        <v>3</v>
      </c>
      <c r="AQ15" s="22"/>
      <c r="AR15" s="22"/>
      <c r="AS15" s="22"/>
      <c r="AT15" s="22"/>
      <c r="AU15" s="22"/>
      <c r="AV15" s="22"/>
      <c r="AW15" s="22"/>
      <c r="AX15" s="22"/>
      <c r="AY15" s="22"/>
      <c r="AZ15" s="22"/>
      <c r="BA15" s="22"/>
      <c r="BB15" s="22"/>
      <c r="BC15" s="22"/>
      <c r="BD15" s="22"/>
      <c r="BE15" s="22"/>
      <c r="BF15" s="22"/>
      <c r="BG15" s="22"/>
      <c r="BH15" s="22"/>
      <c r="BI15" s="22"/>
      <c r="BJ15" s="22"/>
      <c r="BK15" s="22"/>
      <c r="BL15" s="22"/>
      <c r="BM15" s="178">
        <f t="shared" si="2"/>
        <v>8</v>
      </c>
      <c r="BN15" s="178">
        <f t="shared" si="3"/>
        <v>14</v>
      </c>
      <c r="BO15" s="178">
        <f t="shared" si="4"/>
        <v>11</v>
      </c>
      <c r="BP15" s="178">
        <f t="shared" si="5"/>
        <v>7</v>
      </c>
      <c r="BQ15" s="177">
        <f t="shared" si="6"/>
        <v>40</v>
      </c>
    </row>
    <row r="16" spans="1:69" ht="13.5" customHeight="1">
      <c r="A16" s="167">
        <f t="shared" si="7"/>
        <v>12</v>
      </c>
      <c r="B16" s="210">
        <v>3</v>
      </c>
      <c r="C16" s="21">
        <v>3</v>
      </c>
      <c r="D16" s="21">
        <v>4</v>
      </c>
      <c r="E16" s="21">
        <v>2</v>
      </c>
      <c r="F16" s="21">
        <v>3</v>
      </c>
      <c r="G16" s="22">
        <v>2</v>
      </c>
      <c r="H16" s="21">
        <v>2</v>
      </c>
      <c r="I16" s="22">
        <v>4</v>
      </c>
      <c r="J16" s="22">
        <v>2</v>
      </c>
      <c r="K16" s="22">
        <v>2</v>
      </c>
      <c r="L16" s="22">
        <v>3</v>
      </c>
      <c r="M16" s="22">
        <v>3</v>
      </c>
      <c r="N16" s="22">
        <v>2</v>
      </c>
      <c r="O16" s="22">
        <v>2</v>
      </c>
      <c r="P16" s="22">
        <v>2</v>
      </c>
      <c r="Q16" s="22">
        <v>3</v>
      </c>
      <c r="R16" s="22">
        <v>3</v>
      </c>
      <c r="S16" s="22">
        <v>3</v>
      </c>
      <c r="T16" s="22">
        <v>2</v>
      </c>
      <c r="U16" s="22">
        <v>3</v>
      </c>
      <c r="V16" s="22">
        <v>3</v>
      </c>
      <c r="W16" s="22">
        <v>2</v>
      </c>
      <c r="X16" s="22">
        <v>3</v>
      </c>
      <c r="Y16" s="22">
        <v>2</v>
      </c>
      <c r="Z16" s="22">
        <v>2</v>
      </c>
      <c r="AA16" s="22">
        <v>3</v>
      </c>
      <c r="AB16" s="22">
        <v>2</v>
      </c>
      <c r="AC16" s="22">
        <v>4</v>
      </c>
      <c r="AD16" s="22">
        <v>4</v>
      </c>
      <c r="AE16" s="22">
        <v>2</v>
      </c>
      <c r="AF16" s="22">
        <v>2</v>
      </c>
      <c r="AG16" s="22">
        <v>2</v>
      </c>
      <c r="AH16" s="22">
        <v>2</v>
      </c>
      <c r="AI16" s="22">
        <v>2</v>
      </c>
      <c r="AJ16" s="22">
        <v>3</v>
      </c>
      <c r="AK16" s="22">
        <v>3</v>
      </c>
      <c r="AL16" s="22">
        <v>2</v>
      </c>
      <c r="AM16" s="22">
        <v>2</v>
      </c>
      <c r="AN16" s="22">
        <v>2</v>
      </c>
      <c r="AO16" s="22">
        <v>3</v>
      </c>
      <c r="AP16" s="22">
        <v>3</v>
      </c>
      <c r="AQ16" s="22"/>
      <c r="AR16" s="22"/>
      <c r="AS16" s="22"/>
      <c r="AT16" s="22"/>
      <c r="AU16" s="22"/>
      <c r="AV16" s="22"/>
      <c r="AW16" s="22"/>
      <c r="AX16" s="22"/>
      <c r="AY16" s="22"/>
      <c r="AZ16" s="22"/>
      <c r="BA16" s="22"/>
      <c r="BB16" s="22"/>
      <c r="BC16" s="22"/>
      <c r="BD16" s="22"/>
      <c r="BE16" s="22"/>
      <c r="BF16" s="22"/>
      <c r="BG16" s="22"/>
      <c r="BH16" s="22"/>
      <c r="BI16" s="22"/>
      <c r="BJ16" s="22"/>
      <c r="BK16" s="22"/>
      <c r="BL16" s="22"/>
      <c r="BM16" s="178">
        <f t="shared" si="2"/>
        <v>0</v>
      </c>
      <c r="BN16" s="178">
        <f t="shared" si="3"/>
        <v>21</v>
      </c>
      <c r="BO16" s="178">
        <f t="shared" si="4"/>
        <v>16</v>
      </c>
      <c r="BP16" s="178">
        <f t="shared" si="5"/>
        <v>4</v>
      </c>
      <c r="BQ16" s="177">
        <f t="shared" si="6"/>
        <v>41</v>
      </c>
    </row>
    <row r="17" spans="1:69" ht="13.5" customHeight="1">
      <c r="A17" s="167">
        <f t="shared" si="7"/>
        <v>13</v>
      </c>
      <c r="B17" s="210">
        <v>2</v>
      </c>
      <c r="C17" s="21">
        <v>3</v>
      </c>
      <c r="D17" s="21">
        <v>4</v>
      </c>
      <c r="E17" s="21">
        <v>1</v>
      </c>
      <c r="F17" s="21">
        <v>3</v>
      </c>
      <c r="G17" s="22">
        <v>3</v>
      </c>
      <c r="H17" s="21">
        <v>2</v>
      </c>
      <c r="I17" s="22">
        <v>4</v>
      </c>
      <c r="J17" s="22">
        <v>3</v>
      </c>
      <c r="K17" s="22">
        <v>3</v>
      </c>
      <c r="L17" s="22">
        <v>3</v>
      </c>
      <c r="M17" s="22">
        <v>2</v>
      </c>
      <c r="N17" s="22">
        <v>2</v>
      </c>
      <c r="O17" s="22">
        <v>2</v>
      </c>
      <c r="P17" s="22">
        <v>2</v>
      </c>
      <c r="Q17" s="22">
        <v>4</v>
      </c>
      <c r="R17" s="22">
        <v>4</v>
      </c>
      <c r="S17" s="22">
        <v>3</v>
      </c>
      <c r="T17" s="22">
        <v>3</v>
      </c>
      <c r="U17" s="22">
        <v>3</v>
      </c>
      <c r="V17" s="22">
        <v>3</v>
      </c>
      <c r="W17" s="22">
        <v>2</v>
      </c>
      <c r="X17" s="22">
        <v>2</v>
      </c>
      <c r="Y17" s="22">
        <v>2</v>
      </c>
      <c r="Z17" s="22">
        <v>3</v>
      </c>
      <c r="AA17" s="22">
        <v>3</v>
      </c>
      <c r="AB17" s="22">
        <v>2</v>
      </c>
      <c r="AC17" s="22">
        <v>3</v>
      </c>
      <c r="AD17" s="22">
        <v>3</v>
      </c>
      <c r="AE17" s="22">
        <v>4</v>
      </c>
      <c r="AF17" s="22">
        <v>1</v>
      </c>
      <c r="AG17" s="22">
        <v>3</v>
      </c>
      <c r="AH17" s="22">
        <v>3</v>
      </c>
      <c r="AI17" s="22">
        <v>1</v>
      </c>
      <c r="AJ17" s="22">
        <v>3</v>
      </c>
      <c r="AK17" s="22">
        <v>3</v>
      </c>
      <c r="AL17" s="22">
        <v>1</v>
      </c>
      <c r="AM17" s="22">
        <v>1</v>
      </c>
      <c r="AN17" s="22">
        <v>3</v>
      </c>
      <c r="AO17" s="22">
        <v>2</v>
      </c>
      <c r="AP17" s="22">
        <v>4</v>
      </c>
      <c r="AQ17" s="22"/>
      <c r="AR17" s="22"/>
      <c r="AS17" s="22"/>
      <c r="AT17" s="22"/>
      <c r="AU17" s="22"/>
      <c r="AV17" s="22"/>
      <c r="AW17" s="22"/>
      <c r="AX17" s="22"/>
      <c r="AY17" s="22"/>
      <c r="AZ17" s="22"/>
      <c r="BA17" s="22"/>
      <c r="BB17" s="22"/>
      <c r="BC17" s="22"/>
      <c r="BD17" s="22"/>
      <c r="BE17" s="22"/>
      <c r="BF17" s="22"/>
      <c r="BG17" s="22"/>
      <c r="BH17" s="22"/>
      <c r="BI17" s="22"/>
      <c r="BJ17" s="22"/>
      <c r="BK17" s="22"/>
      <c r="BL17" s="22"/>
      <c r="BM17" s="178">
        <f t="shared" si="2"/>
        <v>5</v>
      </c>
      <c r="BN17" s="178">
        <f t="shared" si="3"/>
        <v>11</v>
      </c>
      <c r="BO17" s="178">
        <f t="shared" si="4"/>
        <v>19</v>
      </c>
      <c r="BP17" s="178">
        <f t="shared" si="5"/>
        <v>6</v>
      </c>
      <c r="BQ17" s="177">
        <f t="shared" si="6"/>
        <v>41</v>
      </c>
    </row>
    <row r="18" spans="1:69" ht="13.5" customHeight="1">
      <c r="A18" s="167">
        <f t="shared" si="7"/>
        <v>14</v>
      </c>
      <c r="B18" s="210">
        <v>1</v>
      </c>
      <c r="C18" s="21">
        <v>3</v>
      </c>
      <c r="D18" s="21">
        <v>4</v>
      </c>
      <c r="E18" s="21">
        <v>3</v>
      </c>
      <c r="F18" s="21">
        <v>3</v>
      </c>
      <c r="G18" s="22">
        <v>3</v>
      </c>
      <c r="H18" s="21">
        <v>3</v>
      </c>
      <c r="I18" s="22">
        <v>4</v>
      </c>
      <c r="J18" s="22">
        <v>3</v>
      </c>
      <c r="K18" s="22">
        <v>3</v>
      </c>
      <c r="L18" s="22">
        <v>3</v>
      </c>
      <c r="M18" s="22">
        <v>3</v>
      </c>
      <c r="N18" s="22">
        <v>2</v>
      </c>
      <c r="O18" s="22">
        <v>1</v>
      </c>
      <c r="P18" s="22">
        <v>1</v>
      </c>
      <c r="Q18" s="22">
        <v>4</v>
      </c>
      <c r="R18" s="22">
        <v>4</v>
      </c>
      <c r="S18" s="22">
        <v>4</v>
      </c>
      <c r="T18" s="22">
        <v>4</v>
      </c>
      <c r="U18" s="22">
        <v>4</v>
      </c>
      <c r="V18" s="22">
        <v>3</v>
      </c>
      <c r="W18" s="22">
        <v>2</v>
      </c>
      <c r="X18" s="22">
        <v>2</v>
      </c>
      <c r="Y18" s="22">
        <v>3</v>
      </c>
      <c r="Z18" s="22">
        <v>3</v>
      </c>
      <c r="AA18" s="22">
        <v>2</v>
      </c>
      <c r="AB18" s="22">
        <v>3</v>
      </c>
      <c r="AC18" s="22">
        <v>2</v>
      </c>
      <c r="AD18" s="22">
        <v>2</v>
      </c>
      <c r="AE18" s="22"/>
      <c r="AF18" s="22">
        <v>1</v>
      </c>
      <c r="AG18" s="22">
        <v>4</v>
      </c>
      <c r="AH18" s="22">
        <v>4</v>
      </c>
      <c r="AI18" s="22">
        <v>1</v>
      </c>
      <c r="AJ18" s="22">
        <v>3</v>
      </c>
      <c r="AK18" s="22">
        <v>3</v>
      </c>
      <c r="AL18" s="22">
        <v>1</v>
      </c>
      <c r="AM18" s="22">
        <v>1</v>
      </c>
      <c r="AN18" s="22">
        <v>2</v>
      </c>
      <c r="AO18" s="22">
        <v>3</v>
      </c>
      <c r="AP18" s="22">
        <v>4</v>
      </c>
      <c r="AQ18" s="22"/>
      <c r="AR18" s="22"/>
      <c r="AS18" s="22"/>
      <c r="AT18" s="22"/>
      <c r="AU18" s="22"/>
      <c r="AV18" s="22"/>
      <c r="AW18" s="22"/>
      <c r="AX18" s="22"/>
      <c r="AY18" s="22"/>
      <c r="AZ18" s="22"/>
      <c r="BA18" s="22"/>
      <c r="BB18" s="22"/>
      <c r="BC18" s="22"/>
      <c r="BD18" s="22"/>
      <c r="BE18" s="22"/>
      <c r="BF18" s="22"/>
      <c r="BG18" s="22"/>
      <c r="BH18" s="22"/>
      <c r="BI18" s="22"/>
      <c r="BJ18" s="22"/>
      <c r="BK18" s="22"/>
      <c r="BL18" s="22"/>
      <c r="BM18" s="178">
        <f t="shared" si="2"/>
        <v>7</v>
      </c>
      <c r="BN18" s="178">
        <f t="shared" si="3"/>
        <v>7</v>
      </c>
      <c r="BO18" s="178">
        <f t="shared" si="4"/>
        <v>16</v>
      </c>
      <c r="BP18" s="178">
        <f t="shared" si="5"/>
        <v>10</v>
      </c>
      <c r="BQ18" s="177">
        <f t="shared" si="6"/>
        <v>40</v>
      </c>
    </row>
    <row r="19" spans="1:69" ht="13.5" customHeight="1">
      <c r="A19" s="167">
        <f t="shared" si="7"/>
        <v>15</v>
      </c>
      <c r="B19" s="210">
        <v>3</v>
      </c>
      <c r="C19" s="21">
        <v>3</v>
      </c>
      <c r="D19" s="21">
        <v>4</v>
      </c>
      <c r="E19" s="21">
        <v>1</v>
      </c>
      <c r="F19" s="21">
        <v>3</v>
      </c>
      <c r="G19" s="22">
        <v>2</v>
      </c>
      <c r="H19" s="21"/>
      <c r="I19" s="22">
        <v>4</v>
      </c>
      <c r="J19" s="22">
        <v>3</v>
      </c>
      <c r="K19" s="22">
        <v>4</v>
      </c>
      <c r="L19" s="22">
        <v>3</v>
      </c>
      <c r="M19" s="22">
        <v>3</v>
      </c>
      <c r="N19" s="22">
        <v>2</v>
      </c>
      <c r="O19" s="22">
        <v>1</v>
      </c>
      <c r="P19" s="22">
        <v>1</v>
      </c>
      <c r="Q19" s="22">
        <v>4</v>
      </c>
      <c r="R19" s="22">
        <v>4</v>
      </c>
      <c r="S19" s="22">
        <v>3</v>
      </c>
      <c r="T19" s="22">
        <v>4</v>
      </c>
      <c r="U19" s="22">
        <v>3</v>
      </c>
      <c r="V19" s="22">
        <v>4</v>
      </c>
      <c r="W19" s="22">
        <v>3</v>
      </c>
      <c r="X19" s="22">
        <v>2</v>
      </c>
      <c r="Y19" s="22">
        <v>3</v>
      </c>
      <c r="Z19" s="22">
        <v>2</v>
      </c>
      <c r="AA19" s="22">
        <v>3</v>
      </c>
      <c r="AB19" s="22">
        <v>3</v>
      </c>
      <c r="AC19" s="22">
        <v>3</v>
      </c>
      <c r="AD19" s="22">
        <v>3</v>
      </c>
      <c r="AE19" s="22">
        <v>1</v>
      </c>
      <c r="AF19" s="22">
        <v>2</v>
      </c>
      <c r="AG19" s="22">
        <v>3</v>
      </c>
      <c r="AH19" s="22">
        <v>3</v>
      </c>
      <c r="AI19" s="22">
        <v>2</v>
      </c>
      <c r="AJ19" s="22">
        <v>3</v>
      </c>
      <c r="AK19" s="22">
        <v>3</v>
      </c>
      <c r="AL19" s="22">
        <v>3</v>
      </c>
      <c r="AM19" s="22">
        <v>3</v>
      </c>
      <c r="AN19" s="22">
        <v>2</v>
      </c>
      <c r="AO19" s="22">
        <v>3</v>
      </c>
      <c r="AP19" s="22">
        <v>4</v>
      </c>
      <c r="AQ19" s="22"/>
      <c r="AR19" s="22"/>
      <c r="AS19" s="22"/>
      <c r="AT19" s="22"/>
      <c r="AU19" s="22"/>
      <c r="AV19" s="22"/>
      <c r="AW19" s="22"/>
      <c r="AX19" s="22"/>
      <c r="AY19" s="22"/>
      <c r="AZ19" s="22"/>
      <c r="BA19" s="22"/>
      <c r="BB19" s="22"/>
      <c r="BC19" s="22"/>
      <c r="BD19" s="22"/>
      <c r="BE19" s="22"/>
      <c r="BF19" s="22"/>
      <c r="BG19" s="22"/>
      <c r="BH19" s="22"/>
      <c r="BI19" s="22"/>
      <c r="BJ19" s="22"/>
      <c r="BK19" s="22"/>
      <c r="BL19" s="22"/>
      <c r="BM19" s="178">
        <f t="shared" si="2"/>
        <v>4</v>
      </c>
      <c r="BN19" s="178">
        <f t="shared" si="3"/>
        <v>7</v>
      </c>
      <c r="BO19" s="178">
        <f t="shared" si="4"/>
        <v>21</v>
      </c>
      <c r="BP19" s="178">
        <f t="shared" si="5"/>
        <v>8</v>
      </c>
      <c r="BQ19" s="177">
        <f t="shared" si="6"/>
        <v>40</v>
      </c>
    </row>
    <row r="20" spans="1:69" ht="13.5" customHeight="1">
      <c r="A20" s="167">
        <f t="shared" si="7"/>
        <v>16</v>
      </c>
      <c r="B20" s="210">
        <v>2</v>
      </c>
      <c r="C20" s="21">
        <v>3</v>
      </c>
      <c r="D20" s="21">
        <v>4</v>
      </c>
      <c r="E20" s="21">
        <v>1</v>
      </c>
      <c r="F20" s="21">
        <v>4</v>
      </c>
      <c r="G20" s="22">
        <v>2</v>
      </c>
      <c r="H20" s="21">
        <v>2</v>
      </c>
      <c r="I20" s="22">
        <v>4</v>
      </c>
      <c r="J20" s="22">
        <v>2</v>
      </c>
      <c r="K20" s="22">
        <v>3</v>
      </c>
      <c r="L20" s="22">
        <v>3</v>
      </c>
      <c r="M20" s="22">
        <v>3</v>
      </c>
      <c r="N20" s="22">
        <v>2</v>
      </c>
      <c r="O20" s="22">
        <v>4</v>
      </c>
      <c r="P20" s="22">
        <v>4</v>
      </c>
      <c r="Q20" s="22">
        <v>4</v>
      </c>
      <c r="R20" s="22"/>
      <c r="S20" s="22">
        <v>4</v>
      </c>
      <c r="T20" s="22">
        <v>4</v>
      </c>
      <c r="U20" s="22">
        <v>4</v>
      </c>
      <c r="V20" s="22">
        <v>4</v>
      </c>
      <c r="W20" s="22">
        <v>3</v>
      </c>
      <c r="X20" s="22">
        <v>4</v>
      </c>
      <c r="Y20" s="22">
        <v>2</v>
      </c>
      <c r="Z20" s="22">
        <v>2</v>
      </c>
      <c r="AA20" s="22">
        <v>2</v>
      </c>
      <c r="AB20" s="22">
        <v>3</v>
      </c>
      <c r="AC20" s="22">
        <v>3</v>
      </c>
      <c r="AD20" s="22">
        <v>3</v>
      </c>
      <c r="AE20" s="22">
        <v>4</v>
      </c>
      <c r="AF20" s="22">
        <v>2</v>
      </c>
      <c r="AG20" s="22">
        <v>3</v>
      </c>
      <c r="AH20" s="22">
        <v>3</v>
      </c>
      <c r="AI20" s="22">
        <v>2</v>
      </c>
      <c r="AJ20" s="22">
        <v>3</v>
      </c>
      <c r="AK20" s="22">
        <v>3</v>
      </c>
      <c r="AL20" s="22">
        <v>1</v>
      </c>
      <c r="AM20" s="22">
        <v>1</v>
      </c>
      <c r="AN20" s="22">
        <v>2</v>
      </c>
      <c r="AO20" s="22">
        <v>3</v>
      </c>
      <c r="AP20" s="22">
        <v>4</v>
      </c>
      <c r="AQ20" s="22"/>
      <c r="AR20" s="22"/>
      <c r="AS20" s="22"/>
      <c r="AT20" s="22"/>
      <c r="AU20" s="22"/>
      <c r="AV20" s="22"/>
      <c r="AW20" s="22"/>
      <c r="AX20" s="22"/>
      <c r="AY20" s="22"/>
      <c r="AZ20" s="22"/>
      <c r="BA20" s="22"/>
      <c r="BB20" s="22"/>
      <c r="BC20" s="22"/>
      <c r="BD20" s="22"/>
      <c r="BE20" s="22"/>
      <c r="BF20" s="22"/>
      <c r="BG20" s="22"/>
      <c r="BH20" s="22"/>
      <c r="BI20" s="22"/>
      <c r="BJ20" s="22"/>
      <c r="BK20" s="22"/>
      <c r="BL20" s="22"/>
      <c r="BM20" s="178">
        <f t="shared" si="2"/>
        <v>3</v>
      </c>
      <c r="BN20" s="178">
        <f t="shared" si="3"/>
        <v>11</v>
      </c>
      <c r="BO20" s="178">
        <f t="shared" si="4"/>
        <v>13</v>
      </c>
      <c r="BP20" s="178">
        <f t="shared" si="5"/>
        <v>13</v>
      </c>
      <c r="BQ20" s="177">
        <f t="shared" si="6"/>
        <v>40</v>
      </c>
    </row>
    <row r="21" spans="1:69" ht="13.5" customHeight="1">
      <c r="A21" s="167">
        <f t="shared" si="7"/>
        <v>17</v>
      </c>
      <c r="B21" s="210">
        <v>2</v>
      </c>
      <c r="C21" s="21">
        <v>4</v>
      </c>
      <c r="D21" s="21">
        <v>4</v>
      </c>
      <c r="E21" s="21">
        <v>1</v>
      </c>
      <c r="F21" s="21">
        <v>4</v>
      </c>
      <c r="G21" s="22">
        <v>3</v>
      </c>
      <c r="H21" s="21">
        <v>2</v>
      </c>
      <c r="I21" s="22">
        <v>4</v>
      </c>
      <c r="J21" s="22">
        <v>4</v>
      </c>
      <c r="K21" s="22">
        <v>4</v>
      </c>
      <c r="L21" s="22">
        <v>4</v>
      </c>
      <c r="M21" s="22">
        <v>3</v>
      </c>
      <c r="N21" s="22">
        <v>3</v>
      </c>
      <c r="O21" s="22">
        <v>4</v>
      </c>
      <c r="P21" s="22">
        <v>4</v>
      </c>
      <c r="Q21" s="22">
        <v>4</v>
      </c>
      <c r="R21" s="22">
        <v>4</v>
      </c>
      <c r="S21" s="22">
        <v>4</v>
      </c>
      <c r="T21" s="22">
        <v>4</v>
      </c>
      <c r="U21" s="22">
        <v>4</v>
      </c>
      <c r="V21" s="22">
        <v>4</v>
      </c>
      <c r="W21" s="22">
        <v>2</v>
      </c>
      <c r="X21" s="22">
        <v>2</v>
      </c>
      <c r="Y21" s="22">
        <v>4</v>
      </c>
      <c r="Z21" s="22">
        <v>3</v>
      </c>
      <c r="AA21" s="22">
        <v>4</v>
      </c>
      <c r="AB21" s="22">
        <v>2</v>
      </c>
      <c r="AC21" s="22">
        <v>3</v>
      </c>
      <c r="AD21" s="22">
        <v>3</v>
      </c>
      <c r="AE21" s="22">
        <v>4</v>
      </c>
      <c r="AF21" s="22">
        <v>1</v>
      </c>
      <c r="AG21" s="22">
        <v>4</v>
      </c>
      <c r="AH21" s="22">
        <v>4</v>
      </c>
      <c r="AI21" s="22">
        <v>1</v>
      </c>
      <c r="AJ21" s="22">
        <v>3</v>
      </c>
      <c r="AK21" s="22">
        <v>4</v>
      </c>
      <c r="AL21" s="22"/>
      <c r="AM21" s="22"/>
      <c r="AN21" s="22">
        <v>1</v>
      </c>
      <c r="AO21" s="22">
        <v>4</v>
      </c>
      <c r="AP21" s="22">
        <v>4</v>
      </c>
      <c r="AQ21" s="22"/>
      <c r="AR21" s="22"/>
      <c r="AS21" s="22"/>
      <c r="AT21" s="22"/>
      <c r="AU21" s="22"/>
      <c r="AV21" s="22"/>
      <c r="AW21" s="22"/>
      <c r="AX21" s="22"/>
      <c r="AY21" s="22"/>
      <c r="AZ21" s="22"/>
      <c r="BA21" s="22"/>
      <c r="BB21" s="22"/>
      <c r="BC21" s="22"/>
      <c r="BD21" s="22"/>
      <c r="BE21" s="22"/>
      <c r="BF21" s="22"/>
      <c r="BG21" s="22"/>
      <c r="BH21" s="22"/>
      <c r="BI21" s="22"/>
      <c r="BJ21" s="22"/>
      <c r="BK21" s="22"/>
      <c r="BL21" s="22"/>
      <c r="BM21" s="178">
        <f t="shared" si="2"/>
        <v>4</v>
      </c>
      <c r="BN21" s="178">
        <f t="shared" si="3"/>
        <v>5</v>
      </c>
      <c r="BO21" s="178">
        <f t="shared" si="4"/>
        <v>7</v>
      </c>
      <c r="BP21" s="178">
        <f t="shared" si="5"/>
        <v>23</v>
      </c>
      <c r="BQ21" s="177">
        <f t="shared" si="6"/>
        <v>39</v>
      </c>
    </row>
    <row r="22" spans="1:69" ht="13.5" customHeight="1">
      <c r="A22" s="167">
        <f t="shared" si="7"/>
        <v>18</v>
      </c>
      <c r="B22" s="210">
        <v>3</v>
      </c>
      <c r="C22" s="22">
        <v>4</v>
      </c>
      <c r="D22" s="22">
        <v>4</v>
      </c>
      <c r="E22" s="22">
        <v>3</v>
      </c>
      <c r="F22" s="22">
        <v>3</v>
      </c>
      <c r="G22" s="22">
        <v>3</v>
      </c>
      <c r="H22" s="22">
        <v>2</v>
      </c>
      <c r="I22" s="22">
        <v>4</v>
      </c>
      <c r="J22" s="22">
        <v>3</v>
      </c>
      <c r="K22" s="22">
        <v>3</v>
      </c>
      <c r="L22" s="22">
        <v>3</v>
      </c>
      <c r="M22" s="22">
        <v>3</v>
      </c>
      <c r="N22" s="22">
        <v>3</v>
      </c>
      <c r="O22" s="22">
        <v>4</v>
      </c>
      <c r="P22" s="22">
        <v>4</v>
      </c>
      <c r="Q22" s="22">
        <v>4</v>
      </c>
      <c r="R22" s="22">
        <v>4</v>
      </c>
      <c r="S22" s="22">
        <v>4</v>
      </c>
      <c r="T22" s="22">
        <v>4</v>
      </c>
      <c r="U22" s="22">
        <v>4</v>
      </c>
      <c r="V22" s="22">
        <v>4</v>
      </c>
      <c r="W22" s="22">
        <v>4</v>
      </c>
      <c r="X22" s="22">
        <v>4</v>
      </c>
      <c r="Y22" s="22">
        <v>3</v>
      </c>
      <c r="Z22" s="22">
        <v>2</v>
      </c>
      <c r="AA22" s="22">
        <v>3</v>
      </c>
      <c r="AB22" s="22">
        <v>4</v>
      </c>
      <c r="AC22" s="22">
        <v>3</v>
      </c>
      <c r="AD22" s="22">
        <v>3</v>
      </c>
      <c r="AE22" s="22">
        <v>4</v>
      </c>
      <c r="AF22" s="22">
        <v>3</v>
      </c>
      <c r="AG22" s="22">
        <v>3</v>
      </c>
      <c r="AH22" s="22">
        <v>3</v>
      </c>
      <c r="AI22" s="22">
        <v>3</v>
      </c>
      <c r="AJ22" s="22">
        <v>3</v>
      </c>
      <c r="AK22" s="22">
        <v>3</v>
      </c>
      <c r="AL22" s="22"/>
      <c r="AM22" s="22"/>
      <c r="AN22" s="22">
        <v>2</v>
      </c>
      <c r="AO22" s="22">
        <v>4</v>
      </c>
      <c r="AP22" s="22">
        <v>4</v>
      </c>
      <c r="AQ22" s="22"/>
      <c r="AR22" s="22"/>
      <c r="AS22" s="22"/>
      <c r="AT22" s="22"/>
      <c r="AU22" s="22"/>
      <c r="AV22" s="22"/>
      <c r="AW22" s="22"/>
      <c r="AX22" s="22"/>
      <c r="AY22" s="22"/>
      <c r="AZ22" s="22"/>
      <c r="BA22" s="22"/>
      <c r="BB22" s="22"/>
      <c r="BC22" s="22"/>
      <c r="BD22" s="22"/>
      <c r="BE22" s="22"/>
      <c r="BF22" s="22"/>
      <c r="BG22" s="22"/>
      <c r="BH22" s="22"/>
      <c r="BI22" s="22"/>
      <c r="BJ22" s="22"/>
      <c r="BK22" s="22"/>
      <c r="BL22" s="22"/>
      <c r="BM22" s="178">
        <f t="shared" si="2"/>
        <v>0</v>
      </c>
      <c r="BN22" s="178">
        <f t="shared" si="3"/>
        <v>3</v>
      </c>
      <c r="BO22" s="178">
        <f t="shared" si="4"/>
        <v>19</v>
      </c>
      <c r="BP22" s="178">
        <f t="shared" si="5"/>
        <v>17</v>
      </c>
      <c r="BQ22" s="177">
        <f t="shared" si="6"/>
        <v>39</v>
      </c>
    </row>
    <row r="23" spans="1:69" ht="13.5" customHeight="1">
      <c r="A23" s="167">
        <f t="shared" si="7"/>
        <v>19</v>
      </c>
      <c r="B23" s="210">
        <v>2</v>
      </c>
      <c r="C23" s="21">
        <v>4</v>
      </c>
      <c r="D23" s="21">
        <v>3</v>
      </c>
      <c r="E23" s="21">
        <v>2</v>
      </c>
      <c r="F23" s="21">
        <v>3</v>
      </c>
      <c r="G23" s="22">
        <v>2</v>
      </c>
      <c r="H23" s="22">
        <v>1</v>
      </c>
      <c r="I23" s="22">
        <v>4</v>
      </c>
      <c r="J23" s="22">
        <v>3</v>
      </c>
      <c r="K23" s="22">
        <v>3</v>
      </c>
      <c r="L23" s="22">
        <v>3</v>
      </c>
      <c r="M23" s="22">
        <v>3</v>
      </c>
      <c r="N23" s="22">
        <v>3</v>
      </c>
      <c r="O23" s="22">
        <v>2</v>
      </c>
      <c r="P23" s="22">
        <v>2</v>
      </c>
      <c r="Q23" s="22">
        <v>1</v>
      </c>
      <c r="R23" s="22">
        <v>1</v>
      </c>
      <c r="S23" s="22">
        <v>3</v>
      </c>
      <c r="T23" s="22">
        <v>3</v>
      </c>
      <c r="U23" s="22">
        <v>3</v>
      </c>
      <c r="V23" s="22">
        <v>3</v>
      </c>
      <c r="W23" s="22">
        <v>2</v>
      </c>
      <c r="X23" s="22">
        <v>4</v>
      </c>
      <c r="Y23" s="22">
        <v>2</v>
      </c>
      <c r="Z23" s="22">
        <v>3</v>
      </c>
      <c r="AA23" s="22">
        <v>2</v>
      </c>
      <c r="AB23" s="22">
        <v>2</v>
      </c>
      <c r="AC23" s="22">
        <v>4</v>
      </c>
      <c r="AD23" s="22">
        <v>4</v>
      </c>
      <c r="AE23" s="22">
        <v>2</v>
      </c>
      <c r="AF23" s="22">
        <v>1</v>
      </c>
      <c r="AG23" s="22">
        <v>3</v>
      </c>
      <c r="AH23" s="22">
        <v>3</v>
      </c>
      <c r="AI23" s="22">
        <v>1</v>
      </c>
      <c r="AJ23" s="22">
        <v>3</v>
      </c>
      <c r="AK23" s="22">
        <v>3</v>
      </c>
      <c r="AL23" s="22"/>
      <c r="AM23" s="22"/>
      <c r="AN23" s="22">
        <v>2</v>
      </c>
      <c r="AO23" s="22">
        <v>2</v>
      </c>
      <c r="AP23" s="22">
        <v>3</v>
      </c>
      <c r="AQ23" s="22"/>
      <c r="AR23" s="22"/>
      <c r="AS23" s="22"/>
      <c r="AT23" s="22"/>
      <c r="AU23" s="22"/>
      <c r="AV23" s="22"/>
      <c r="AW23" s="22"/>
      <c r="AX23" s="22"/>
      <c r="AY23" s="22"/>
      <c r="AZ23" s="22"/>
      <c r="BA23" s="22"/>
      <c r="BB23" s="22"/>
      <c r="BC23" s="22"/>
      <c r="BD23" s="22"/>
      <c r="BE23" s="22"/>
      <c r="BF23" s="22"/>
      <c r="BG23" s="22"/>
      <c r="BH23" s="22"/>
      <c r="BI23" s="22"/>
      <c r="BJ23" s="22"/>
      <c r="BK23" s="22"/>
      <c r="BL23" s="22"/>
      <c r="BM23" s="178">
        <f t="shared" si="2"/>
        <v>5</v>
      </c>
      <c r="BN23" s="178">
        <f t="shared" si="3"/>
        <v>12</v>
      </c>
      <c r="BO23" s="178">
        <f t="shared" si="4"/>
        <v>17</v>
      </c>
      <c r="BP23" s="178">
        <f t="shared" si="5"/>
        <v>5</v>
      </c>
      <c r="BQ23" s="177">
        <f t="shared" si="6"/>
        <v>39</v>
      </c>
    </row>
    <row r="24" spans="1:69" ht="13.5" customHeight="1">
      <c r="A24" s="167">
        <f t="shared" si="7"/>
        <v>20</v>
      </c>
      <c r="B24" s="210">
        <v>2</v>
      </c>
      <c r="C24" s="21">
        <v>3</v>
      </c>
      <c r="D24" s="21">
        <v>3</v>
      </c>
      <c r="E24" s="21">
        <v>2</v>
      </c>
      <c r="F24" s="21">
        <v>3</v>
      </c>
      <c r="G24" s="22">
        <v>3</v>
      </c>
      <c r="H24" s="22">
        <v>2</v>
      </c>
      <c r="I24" s="22">
        <v>4</v>
      </c>
      <c r="J24" s="22">
        <v>2</v>
      </c>
      <c r="K24" s="22">
        <v>3</v>
      </c>
      <c r="L24" s="22">
        <v>3</v>
      </c>
      <c r="M24" s="22">
        <v>3</v>
      </c>
      <c r="N24" s="22">
        <v>3</v>
      </c>
      <c r="O24" s="22">
        <v>3</v>
      </c>
      <c r="P24" s="22">
        <v>3</v>
      </c>
      <c r="Q24" s="22">
        <v>4</v>
      </c>
      <c r="R24" s="22">
        <v>4</v>
      </c>
      <c r="S24" s="22">
        <v>3</v>
      </c>
      <c r="T24" s="22">
        <v>4</v>
      </c>
      <c r="U24" s="22">
        <v>4</v>
      </c>
      <c r="V24" s="22">
        <v>4</v>
      </c>
      <c r="W24" s="22">
        <v>3</v>
      </c>
      <c r="X24" s="22">
        <v>3</v>
      </c>
      <c r="Y24" s="22">
        <v>3</v>
      </c>
      <c r="Z24" s="22">
        <v>3</v>
      </c>
      <c r="AA24" s="22">
        <v>4</v>
      </c>
      <c r="AB24" s="22">
        <v>3</v>
      </c>
      <c r="AC24" s="22">
        <v>3</v>
      </c>
      <c r="AD24" s="22">
        <v>3</v>
      </c>
      <c r="AE24" s="22">
        <v>3</v>
      </c>
      <c r="AF24" s="22">
        <v>1</v>
      </c>
      <c r="AG24" s="22">
        <v>2</v>
      </c>
      <c r="AH24" s="22">
        <v>2</v>
      </c>
      <c r="AI24" s="22">
        <v>1</v>
      </c>
      <c r="AJ24" s="22">
        <v>3</v>
      </c>
      <c r="AK24" s="22">
        <v>3</v>
      </c>
      <c r="AL24" s="22">
        <v>3</v>
      </c>
      <c r="AM24" s="22">
        <v>2</v>
      </c>
      <c r="AN24" s="22">
        <v>2</v>
      </c>
      <c r="AO24" s="22">
        <v>3</v>
      </c>
      <c r="AP24" s="22">
        <v>4</v>
      </c>
      <c r="AQ24" s="22"/>
      <c r="AR24" s="22"/>
      <c r="AS24" s="22"/>
      <c r="AT24" s="22"/>
      <c r="AU24" s="22"/>
      <c r="AV24" s="22"/>
      <c r="AW24" s="22"/>
      <c r="AX24" s="22"/>
      <c r="AY24" s="22"/>
      <c r="AZ24" s="22"/>
      <c r="BA24" s="22"/>
      <c r="BB24" s="22"/>
      <c r="BC24" s="22"/>
      <c r="BD24" s="22"/>
      <c r="BE24" s="22"/>
      <c r="BF24" s="22"/>
      <c r="BG24" s="22"/>
      <c r="BH24" s="22"/>
      <c r="BI24" s="22"/>
      <c r="BJ24" s="22"/>
      <c r="BK24" s="22"/>
      <c r="BL24" s="22"/>
      <c r="BM24" s="178">
        <f t="shared" si="2"/>
        <v>2</v>
      </c>
      <c r="BN24" s="178">
        <f t="shared" si="3"/>
        <v>8</v>
      </c>
      <c r="BO24" s="178">
        <f t="shared" si="4"/>
        <v>23</v>
      </c>
      <c r="BP24" s="178">
        <f t="shared" si="5"/>
        <v>8</v>
      </c>
      <c r="BQ24" s="177">
        <f t="shared" si="6"/>
        <v>41</v>
      </c>
    </row>
    <row r="25" spans="1:69" ht="13.5" customHeight="1">
      <c r="A25" s="167">
        <f t="shared" si="7"/>
        <v>21</v>
      </c>
      <c r="B25" s="210">
        <v>3</v>
      </c>
      <c r="C25" s="21">
        <v>4</v>
      </c>
      <c r="D25" s="21">
        <v>4</v>
      </c>
      <c r="E25" s="21">
        <v>3</v>
      </c>
      <c r="F25" s="21">
        <v>3</v>
      </c>
      <c r="G25" s="22">
        <v>3</v>
      </c>
      <c r="H25" s="22">
        <v>3</v>
      </c>
      <c r="I25" s="22">
        <v>3</v>
      </c>
      <c r="J25" s="22">
        <v>3</v>
      </c>
      <c r="K25" s="22">
        <v>3</v>
      </c>
      <c r="L25" s="22">
        <v>3</v>
      </c>
      <c r="M25" s="22">
        <v>3</v>
      </c>
      <c r="N25" s="22">
        <v>3</v>
      </c>
      <c r="O25" s="22">
        <v>3</v>
      </c>
      <c r="P25" s="22">
        <v>3</v>
      </c>
      <c r="Q25" s="22">
        <v>3</v>
      </c>
      <c r="R25" s="22">
        <v>3</v>
      </c>
      <c r="S25" s="22">
        <v>3</v>
      </c>
      <c r="T25" s="22">
        <v>2</v>
      </c>
      <c r="U25" s="22">
        <v>3</v>
      </c>
      <c r="V25" s="22">
        <v>3</v>
      </c>
      <c r="W25" s="22">
        <v>2</v>
      </c>
      <c r="X25" s="22">
        <v>3</v>
      </c>
      <c r="Y25" s="22">
        <v>3</v>
      </c>
      <c r="Z25" s="22">
        <v>3</v>
      </c>
      <c r="AA25" s="22">
        <v>3</v>
      </c>
      <c r="AB25" s="22">
        <v>2</v>
      </c>
      <c r="AC25" s="22">
        <v>3</v>
      </c>
      <c r="AD25" s="22">
        <v>3</v>
      </c>
      <c r="AE25" s="22">
        <v>3</v>
      </c>
      <c r="AF25" s="22">
        <v>1</v>
      </c>
      <c r="AG25" s="22">
        <v>3</v>
      </c>
      <c r="AH25" s="22">
        <v>3</v>
      </c>
      <c r="AI25" s="22">
        <v>1</v>
      </c>
      <c r="AJ25" s="22">
        <v>3</v>
      </c>
      <c r="AK25" s="22">
        <v>3</v>
      </c>
      <c r="AL25" s="22">
        <v>3</v>
      </c>
      <c r="AM25" s="22">
        <v>2</v>
      </c>
      <c r="AN25" s="22">
        <v>2</v>
      </c>
      <c r="AO25" s="22">
        <v>3</v>
      </c>
      <c r="AP25" s="22">
        <v>3</v>
      </c>
      <c r="AQ25" s="22"/>
      <c r="AR25" s="22"/>
      <c r="AS25" s="22"/>
      <c r="AT25" s="22"/>
      <c r="AU25" s="22"/>
      <c r="AV25" s="22"/>
      <c r="AW25" s="22"/>
      <c r="AX25" s="22"/>
      <c r="AY25" s="22"/>
      <c r="AZ25" s="22"/>
      <c r="BA25" s="22"/>
      <c r="BB25" s="22"/>
      <c r="BC25" s="22"/>
      <c r="BD25" s="22"/>
      <c r="BE25" s="22"/>
      <c r="BF25" s="22"/>
      <c r="BG25" s="22"/>
      <c r="BH25" s="22"/>
      <c r="BI25" s="22"/>
      <c r="BJ25" s="22"/>
      <c r="BK25" s="22"/>
      <c r="BL25" s="22"/>
      <c r="BM25" s="178">
        <f t="shared" si="2"/>
        <v>2</v>
      </c>
      <c r="BN25" s="178">
        <f t="shared" si="3"/>
        <v>5</v>
      </c>
      <c r="BO25" s="178">
        <f t="shared" si="4"/>
        <v>32</v>
      </c>
      <c r="BP25" s="178">
        <f t="shared" si="5"/>
        <v>2</v>
      </c>
      <c r="BQ25" s="177">
        <f t="shared" si="6"/>
        <v>41</v>
      </c>
    </row>
    <row r="26" spans="1:69" ht="13.5" customHeight="1">
      <c r="A26" s="167">
        <f t="shared" si="7"/>
        <v>22</v>
      </c>
      <c r="B26" s="210">
        <v>3</v>
      </c>
      <c r="C26" s="21">
        <v>4</v>
      </c>
      <c r="D26" s="21">
        <v>4</v>
      </c>
      <c r="E26" s="21">
        <v>3</v>
      </c>
      <c r="F26" s="21">
        <v>3</v>
      </c>
      <c r="G26" s="22">
        <v>3</v>
      </c>
      <c r="H26" s="22">
        <v>4</v>
      </c>
      <c r="I26" s="22">
        <v>3</v>
      </c>
      <c r="J26" s="22">
        <v>3</v>
      </c>
      <c r="K26" s="22">
        <v>4</v>
      </c>
      <c r="L26" s="22">
        <v>3</v>
      </c>
      <c r="M26" s="22">
        <v>3</v>
      </c>
      <c r="N26" s="22">
        <v>3</v>
      </c>
      <c r="O26" s="22">
        <v>3</v>
      </c>
      <c r="P26" s="22">
        <v>3</v>
      </c>
      <c r="Q26" s="22">
        <v>3</v>
      </c>
      <c r="R26" s="22">
        <v>3</v>
      </c>
      <c r="S26" s="22">
        <v>3</v>
      </c>
      <c r="T26" s="22">
        <v>3</v>
      </c>
      <c r="U26" s="22">
        <v>3</v>
      </c>
      <c r="V26" s="22">
        <v>3</v>
      </c>
      <c r="W26" s="22">
        <v>3</v>
      </c>
      <c r="X26" s="22">
        <v>3</v>
      </c>
      <c r="Y26" s="22">
        <v>3</v>
      </c>
      <c r="Z26" s="22">
        <v>3</v>
      </c>
      <c r="AA26" s="22">
        <v>3</v>
      </c>
      <c r="AB26" s="22">
        <v>3</v>
      </c>
      <c r="AC26" s="22">
        <v>2</v>
      </c>
      <c r="AD26" s="22">
        <v>3</v>
      </c>
      <c r="AE26" s="22">
        <v>4</v>
      </c>
      <c r="AF26" s="22">
        <v>1</v>
      </c>
      <c r="AG26" s="22">
        <v>3</v>
      </c>
      <c r="AH26" s="22">
        <v>3</v>
      </c>
      <c r="AI26" s="22">
        <v>1</v>
      </c>
      <c r="AJ26" s="22">
        <v>2</v>
      </c>
      <c r="AK26" s="22">
        <v>3</v>
      </c>
      <c r="AL26" s="22">
        <v>3</v>
      </c>
      <c r="AM26" s="22">
        <v>3</v>
      </c>
      <c r="AN26" s="22">
        <v>4</v>
      </c>
      <c r="AO26" s="22">
        <v>3</v>
      </c>
      <c r="AP26" s="22">
        <v>3</v>
      </c>
      <c r="AQ26" s="22"/>
      <c r="AR26" s="22"/>
      <c r="AS26" s="22"/>
      <c r="AT26" s="22"/>
      <c r="AU26" s="22"/>
      <c r="AV26" s="22"/>
      <c r="AW26" s="22"/>
      <c r="AX26" s="22"/>
      <c r="AY26" s="22"/>
      <c r="AZ26" s="22"/>
      <c r="BA26" s="22"/>
      <c r="BB26" s="22"/>
      <c r="BC26" s="22"/>
      <c r="BD26" s="22"/>
      <c r="BE26" s="22"/>
      <c r="BF26" s="22"/>
      <c r="BG26" s="22"/>
      <c r="BH26" s="22"/>
      <c r="BI26" s="22"/>
      <c r="BJ26" s="22"/>
      <c r="BK26" s="22"/>
      <c r="BL26" s="22"/>
      <c r="BM26" s="178">
        <f t="shared" si="2"/>
        <v>2</v>
      </c>
      <c r="BN26" s="178">
        <f t="shared" si="3"/>
        <v>2</v>
      </c>
      <c r="BO26" s="178">
        <f t="shared" si="4"/>
        <v>31</v>
      </c>
      <c r="BP26" s="178">
        <f t="shared" si="5"/>
        <v>6</v>
      </c>
      <c r="BQ26" s="177">
        <f t="shared" si="6"/>
        <v>41</v>
      </c>
    </row>
    <row r="27" spans="1:69" ht="13.5" customHeight="1">
      <c r="A27" s="167">
        <f t="shared" si="7"/>
        <v>23</v>
      </c>
      <c r="B27" s="210">
        <v>2</v>
      </c>
      <c r="C27" s="21">
        <v>3</v>
      </c>
      <c r="D27" s="21">
        <v>4</v>
      </c>
      <c r="E27" s="21">
        <v>2</v>
      </c>
      <c r="F27" s="21">
        <v>3</v>
      </c>
      <c r="G27" s="22">
        <v>2</v>
      </c>
      <c r="H27" s="22">
        <v>2</v>
      </c>
      <c r="I27" s="22">
        <v>3</v>
      </c>
      <c r="J27" s="22">
        <v>2</v>
      </c>
      <c r="K27" s="22">
        <v>4</v>
      </c>
      <c r="L27" s="22">
        <v>3</v>
      </c>
      <c r="M27" s="22">
        <v>3</v>
      </c>
      <c r="N27" s="22">
        <v>2</v>
      </c>
      <c r="O27" s="22">
        <v>3</v>
      </c>
      <c r="P27" s="22">
        <v>3</v>
      </c>
      <c r="Q27" s="22">
        <v>2</v>
      </c>
      <c r="R27" s="22">
        <v>2</v>
      </c>
      <c r="S27" s="22">
        <v>3</v>
      </c>
      <c r="T27" s="22">
        <v>4</v>
      </c>
      <c r="U27" s="22">
        <v>4</v>
      </c>
      <c r="V27" s="22">
        <v>3</v>
      </c>
      <c r="W27" s="22">
        <v>3</v>
      </c>
      <c r="X27" s="22">
        <v>3</v>
      </c>
      <c r="Y27" s="22">
        <v>2</v>
      </c>
      <c r="Z27" s="22">
        <v>2</v>
      </c>
      <c r="AA27" s="22">
        <v>4</v>
      </c>
      <c r="AB27" s="22">
        <v>3</v>
      </c>
      <c r="AC27" s="22">
        <v>2</v>
      </c>
      <c r="AD27" s="22">
        <v>3</v>
      </c>
      <c r="AE27" s="22">
        <v>3</v>
      </c>
      <c r="AF27" s="22">
        <v>1</v>
      </c>
      <c r="AG27" s="22">
        <v>3</v>
      </c>
      <c r="AH27" s="22">
        <v>3</v>
      </c>
      <c r="AI27" s="22">
        <v>1</v>
      </c>
      <c r="AJ27" s="22">
        <v>3</v>
      </c>
      <c r="AK27" s="22">
        <v>4</v>
      </c>
      <c r="AL27" s="22">
        <v>2</v>
      </c>
      <c r="AM27" s="22">
        <v>2</v>
      </c>
      <c r="AN27" s="22">
        <v>2</v>
      </c>
      <c r="AO27" s="22">
        <v>3</v>
      </c>
      <c r="AP27" s="22">
        <v>3</v>
      </c>
      <c r="AQ27" s="22"/>
      <c r="AR27" s="22"/>
      <c r="AS27" s="22"/>
      <c r="AT27" s="22"/>
      <c r="AU27" s="22"/>
      <c r="AV27" s="22"/>
      <c r="AW27" s="22"/>
      <c r="AX27" s="22"/>
      <c r="AY27" s="22"/>
      <c r="AZ27" s="22"/>
      <c r="BA27" s="22"/>
      <c r="BB27" s="22"/>
      <c r="BC27" s="22"/>
      <c r="BD27" s="22"/>
      <c r="BE27" s="22"/>
      <c r="BF27" s="22"/>
      <c r="BG27" s="22"/>
      <c r="BH27" s="22"/>
      <c r="BI27" s="22"/>
      <c r="BJ27" s="22"/>
      <c r="BK27" s="22"/>
      <c r="BL27" s="22"/>
      <c r="BM27" s="178">
        <f t="shared" si="2"/>
        <v>2</v>
      </c>
      <c r="BN27" s="178">
        <f t="shared" si="3"/>
        <v>14</v>
      </c>
      <c r="BO27" s="178">
        <f t="shared" si="4"/>
        <v>19</v>
      </c>
      <c r="BP27" s="178">
        <f t="shared" si="5"/>
        <v>6</v>
      </c>
      <c r="BQ27" s="177">
        <f t="shared" si="6"/>
        <v>41</v>
      </c>
    </row>
    <row r="28" spans="1:69" ht="13.5" customHeight="1">
      <c r="A28" s="167">
        <f t="shared" si="7"/>
        <v>24</v>
      </c>
      <c r="B28" s="210">
        <v>2</v>
      </c>
      <c r="C28" s="21">
        <v>3</v>
      </c>
      <c r="D28" s="21">
        <v>4</v>
      </c>
      <c r="E28" s="21">
        <v>1</v>
      </c>
      <c r="F28" s="21">
        <v>2</v>
      </c>
      <c r="G28" s="22">
        <v>3</v>
      </c>
      <c r="H28" s="22">
        <v>3</v>
      </c>
      <c r="I28" s="22">
        <v>3</v>
      </c>
      <c r="J28" s="22">
        <v>1</v>
      </c>
      <c r="K28" s="22">
        <v>3</v>
      </c>
      <c r="L28" s="22">
        <v>3</v>
      </c>
      <c r="M28" s="22">
        <v>3</v>
      </c>
      <c r="N28" s="22">
        <v>2</v>
      </c>
      <c r="O28" s="22">
        <v>2</v>
      </c>
      <c r="P28" s="22">
        <v>2</v>
      </c>
      <c r="Q28" s="22">
        <v>3</v>
      </c>
      <c r="R28" s="22"/>
      <c r="S28" s="22">
        <v>4</v>
      </c>
      <c r="T28" s="22">
        <v>4</v>
      </c>
      <c r="U28" s="22">
        <v>4</v>
      </c>
      <c r="V28" s="22">
        <v>4</v>
      </c>
      <c r="W28" s="22">
        <v>4</v>
      </c>
      <c r="X28" s="22">
        <v>4</v>
      </c>
      <c r="Y28" s="22">
        <v>3</v>
      </c>
      <c r="Z28" s="22">
        <v>4</v>
      </c>
      <c r="AA28" s="22">
        <v>2</v>
      </c>
      <c r="AB28" s="22">
        <v>2</v>
      </c>
      <c r="AC28" s="22">
        <v>3</v>
      </c>
      <c r="AD28" s="22">
        <v>2</v>
      </c>
      <c r="AE28" s="22">
        <v>1</v>
      </c>
      <c r="AF28" s="22">
        <v>1</v>
      </c>
      <c r="AG28" s="22">
        <v>4</v>
      </c>
      <c r="AH28" s="22">
        <v>4</v>
      </c>
      <c r="AI28" s="22">
        <v>1</v>
      </c>
      <c r="AJ28" s="22">
        <v>2</v>
      </c>
      <c r="AK28" s="22">
        <v>3</v>
      </c>
      <c r="AL28" s="22">
        <v>3</v>
      </c>
      <c r="AM28" s="22">
        <v>3</v>
      </c>
      <c r="AN28" s="22">
        <v>3</v>
      </c>
      <c r="AO28" s="22">
        <v>3</v>
      </c>
      <c r="AP28" s="22">
        <v>4</v>
      </c>
      <c r="AQ28" s="22"/>
      <c r="AR28" s="22"/>
      <c r="AS28" s="22"/>
      <c r="AT28" s="22"/>
      <c r="AU28" s="22"/>
      <c r="AV28" s="22"/>
      <c r="AW28" s="22"/>
      <c r="AX28" s="22"/>
      <c r="AY28" s="22"/>
      <c r="AZ28" s="22"/>
      <c r="BA28" s="22"/>
      <c r="BB28" s="22"/>
      <c r="BC28" s="22"/>
      <c r="BD28" s="22"/>
      <c r="BE28" s="22"/>
      <c r="BF28" s="22"/>
      <c r="BG28" s="22"/>
      <c r="BH28" s="22"/>
      <c r="BI28" s="22"/>
      <c r="BJ28" s="22"/>
      <c r="BK28" s="22"/>
      <c r="BL28" s="22"/>
      <c r="BM28" s="178">
        <f t="shared" si="2"/>
        <v>5</v>
      </c>
      <c r="BN28" s="178">
        <f t="shared" si="3"/>
        <v>9</v>
      </c>
      <c r="BO28" s="178">
        <f t="shared" si="4"/>
        <v>15</v>
      </c>
      <c r="BP28" s="178">
        <f t="shared" si="5"/>
        <v>11</v>
      </c>
      <c r="BQ28" s="177">
        <f t="shared" si="6"/>
        <v>40</v>
      </c>
    </row>
    <row r="29" spans="1:69" ht="13.5" customHeight="1">
      <c r="A29" s="167">
        <f t="shared" si="7"/>
        <v>25</v>
      </c>
      <c r="B29" s="210">
        <v>2</v>
      </c>
      <c r="C29" s="21">
        <v>3</v>
      </c>
      <c r="D29" s="21">
        <v>3</v>
      </c>
      <c r="E29" s="21">
        <v>4</v>
      </c>
      <c r="F29" s="21">
        <v>2</v>
      </c>
      <c r="G29" s="22">
        <v>3</v>
      </c>
      <c r="H29" s="22">
        <v>2</v>
      </c>
      <c r="I29" s="22">
        <v>4</v>
      </c>
      <c r="J29" s="22">
        <v>2</v>
      </c>
      <c r="K29" s="22">
        <v>4</v>
      </c>
      <c r="L29" s="22">
        <v>2</v>
      </c>
      <c r="M29" s="22">
        <v>3</v>
      </c>
      <c r="N29" s="22">
        <v>2</v>
      </c>
      <c r="O29" s="22">
        <v>3</v>
      </c>
      <c r="P29" s="22">
        <v>3</v>
      </c>
      <c r="Q29" s="22">
        <v>1</v>
      </c>
      <c r="R29" s="22">
        <v>1</v>
      </c>
      <c r="S29" s="22">
        <v>3</v>
      </c>
      <c r="T29" s="22">
        <v>3</v>
      </c>
      <c r="U29" s="22">
        <v>3</v>
      </c>
      <c r="V29" s="22">
        <v>3</v>
      </c>
      <c r="W29" s="22">
        <v>2</v>
      </c>
      <c r="X29" s="22">
        <v>2</v>
      </c>
      <c r="Y29" s="22">
        <v>2</v>
      </c>
      <c r="Z29" s="22">
        <v>3</v>
      </c>
      <c r="AA29" s="22">
        <v>2</v>
      </c>
      <c r="AB29" s="22">
        <v>2</v>
      </c>
      <c r="AC29" s="22"/>
      <c r="AD29" s="22">
        <v>3</v>
      </c>
      <c r="AE29" s="22">
        <v>2</v>
      </c>
      <c r="AF29" s="22">
        <v>1</v>
      </c>
      <c r="AG29" s="22">
        <v>3</v>
      </c>
      <c r="AH29" s="22">
        <v>3</v>
      </c>
      <c r="AI29" s="22">
        <v>1</v>
      </c>
      <c r="AJ29" s="22">
        <v>3</v>
      </c>
      <c r="AK29" s="22">
        <v>3</v>
      </c>
      <c r="AL29" s="22">
        <v>2</v>
      </c>
      <c r="AM29" s="22">
        <v>2</v>
      </c>
      <c r="AN29" s="22">
        <v>2</v>
      </c>
      <c r="AO29" s="22">
        <v>2</v>
      </c>
      <c r="AP29" s="22">
        <v>4</v>
      </c>
      <c r="AQ29" s="22"/>
      <c r="AR29" s="22"/>
      <c r="AS29" s="22"/>
      <c r="AT29" s="22"/>
      <c r="AU29" s="22"/>
      <c r="AV29" s="22"/>
      <c r="AW29" s="22"/>
      <c r="AX29" s="22"/>
      <c r="AY29" s="22"/>
      <c r="AZ29" s="22"/>
      <c r="BA29" s="22"/>
      <c r="BB29" s="22"/>
      <c r="BC29" s="22"/>
      <c r="BD29" s="22"/>
      <c r="BE29" s="22"/>
      <c r="BF29" s="22"/>
      <c r="BG29" s="22"/>
      <c r="BH29" s="22"/>
      <c r="BI29" s="22"/>
      <c r="BJ29" s="22"/>
      <c r="BK29" s="22"/>
      <c r="BL29" s="22"/>
      <c r="BM29" s="178">
        <f t="shared" si="2"/>
        <v>4</v>
      </c>
      <c r="BN29" s="178">
        <f t="shared" si="3"/>
        <v>16</v>
      </c>
      <c r="BO29" s="178">
        <f t="shared" si="4"/>
        <v>16</v>
      </c>
      <c r="BP29" s="178">
        <f t="shared" si="5"/>
        <v>4</v>
      </c>
      <c r="BQ29" s="177">
        <f t="shared" si="6"/>
        <v>40</v>
      </c>
    </row>
    <row r="30" spans="1:69" ht="13.5" customHeight="1">
      <c r="A30" s="167">
        <f t="shared" si="7"/>
        <v>26</v>
      </c>
      <c r="B30" s="210">
        <v>3</v>
      </c>
      <c r="C30" s="21">
        <v>3</v>
      </c>
      <c r="D30" s="21">
        <v>4</v>
      </c>
      <c r="E30" s="21">
        <v>2</v>
      </c>
      <c r="F30" s="21">
        <v>2</v>
      </c>
      <c r="G30" s="22">
        <v>3</v>
      </c>
      <c r="H30" s="22">
        <v>3</v>
      </c>
      <c r="I30" s="22">
        <v>3</v>
      </c>
      <c r="J30" s="22">
        <v>1</v>
      </c>
      <c r="K30" s="22">
        <v>3</v>
      </c>
      <c r="L30" s="22">
        <v>3</v>
      </c>
      <c r="M30" s="22">
        <v>3</v>
      </c>
      <c r="N30" s="22">
        <v>3</v>
      </c>
      <c r="O30" s="22">
        <v>1</v>
      </c>
      <c r="P30" s="22">
        <v>1</v>
      </c>
      <c r="Q30" s="22">
        <v>1</v>
      </c>
      <c r="R30" s="22">
        <v>1</v>
      </c>
      <c r="S30" s="22">
        <v>4</v>
      </c>
      <c r="T30" s="22">
        <v>4</v>
      </c>
      <c r="U30" s="22">
        <v>4</v>
      </c>
      <c r="V30" s="22">
        <v>4</v>
      </c>
      <c r="W30" s="22">
        <v>1</v>
      </c>
      <c r="X30" s="22">
        <v>1</v>
      </c>
      <c r="Y30" s="22">
        <v>1</v>
      </c>
      <c r="Z30" s="22">
        <v>4</v>
      </c>
      <c r="AA30" s="22">
        <v>1</v>
      </c>
      <c r="AB30" s="22">
        <v>1</v>
      </c>
      <c r="AC30" s="22">
        <v>3</v>
      </c>
      <c r="AD30" s="22">
        <v>3</v>
      </c>
      <c r="AE30" s="22">
        <v>1</v>
      </c>
      <c r="AF30" s="22">
        <v>1</v>
      </c>
      <c r="AG30" s="22">
        <v>1</v>
      </c>
      <c r="AH30" s="22">
        <v>1</v>
      </c>
      <c r="AI30" s="22">
        <v>1</v>
      </c>
      <c r="AJ30" s="22">
        <v>3</v>
      </c>
      <c r="AK30" s="22">
        <v>3</v>
      </c>
      <c r="AL30" s="22">
        <v>2</v>
      </c>
      <c r="AM30" s="22">
        <v>1</v>
      </c>
      <c r="AN30" s="22">
        <v>2</v>
      </c>
      <c r="AO30" s="22">
        <v>3</v>
      </c>
      <c r="AP30" s="22">
        <v>3</v>
      </c>
      <c r="AQ30" s="22"/>
      <c r="AR30" s="22"/>
      <c r="AS30" s="22"/>
      <c r="AT30" s="22"/>
      <c r="AU30" s="22"/>
      <c r="AV30" s="22"/>
      <c r="AW30" s="22"/>
      <c r="AX30" s="22"/>
      <c r="AY30" s="22"/>
      <c r="AZ30" s="22"/>
      <c r="BA30" s="22"/>
      <c r="BB30" s="22"/>
      <c r="BC30" s="22"/>
      <c r="BD30" s="22"/>
      <c r="BE30" s="22"/>
      <c r="BF30" s="22"/>
      <c r="BG30" s="22"/>
      <c r="BH30" s="22"/>
      <c r="BI30" s="22"/>
      <c r="BJ30" s="22"/>
      <c r="BK30" s="22"/>
      <c r="BL30" s="22"/>
      <c r="BM30" s="178">
        <f t="shared" si="2"/>
        <v>16</v>
      </c>
      <c r="BN30" s="178">
        <f t="shared" si="3"/>
        <v>4</v>
      </c>
      <c r="BO30" s="178">
        <f t="shared" si="4"/>
        <v>15</v>
      </c>
      <c r="BP30" s="178">
        <f t="shared" si="5"/>
        <v>6</v>
      </c>
      <c r="BQ30" s="177">
        <f t="shared" si="6"/>
        <v>41</v>
      </c>
    </row>
    <row r="31" spans="1:69" ht="13.5" customHeight="1">
      <c r="A31" s="167">
        <f t="shared" si="7"/>
        <v>27</v>
      </c>
      <c r="B31" s="210">
        <v>3</v>
      </c>
      <c r="C31" s="21">
        <v>3</v>
      </c>
      <c r="D31" s="21">
        <v>4</v>
      </c>
      <c r="E31" s="21">
        <v>3</v>
      </c>
      <c r="F31" s="21">
        <v>3</v>
      </c>
      <c r="G31" s="22">
        <v>3</v>
      </c>
      <c r="H31" s="22">
        <v>3</v>
      </c>
      <c r="I31" s="22">
        <v>3</v>
      </c>
      <c r="J31" s="22">
        <v>3</v>
      </c>
      <c r="K31" s="22">
        <v>3</v>
      </c>
      <c r="L31" s="22">
        <v>3</v>
      </c>
      <c r="M31" s="22">
        <v>3</v>
      </c>
      <c r="N31" s="22">
        <v>3</v>
      </c>
      <c r="O31" s="22">
        <v>3</v>
      </c>
      <c r="P31" s="22">
        <v>3</v>
      </c>
      <c r="Q31" s="22">
        <v>3</v>
      </c>
      <c r="R31" s="22">
        <v>3</v>
      </c>
      <c r="S31" s="22">
        <v>3</v>
      </c>
      <c r="T31" s="22">
        <v>3</v>
      </c>
      <c r="U31" s="22">
        <v>3</v>
      </c>
      <c r="V31" s="22">
        <v>3</v>
      </c>
      <c r="W31" s="22">
        <v>3</v>
      </c>
      <c r="X31" s="22">
        <v>3</v>
      </c>
      <c r="Y31" s="22">
        <v>3</v>
      </c>
      <c r="Z31" s="22">
        <v>3</v>
      </c>
      <c r="AA31" s="22">
        <v>3</v>
      </c>
      <c r="AB31" s="22">
        <v>3</v>
      </c>
      <c r="AC31" s="22">
        <v>3</v>
      </c>
      <c r="AD31" s="22">
        <v>3</v>
      </c>
      <c r="AE31" s="22">
        <v>3</v>
      </c>
      <c r="AF31" s="22">
        <v>1</v>
      </c>
      <c r="AG31" s="22">
        <v>3</v>
      </c>
      <c r="AH31" s="22">
        <v>3</v>
      </c>
      <c r="AI31" s="22">
        <v>1</v>
      </c>
      <c r="AJ31" s="22">
        <v>2</v>
      </c>
      <c r="AK31" s="22">
        <v>3</v>
      </c>
      <c r="AL31" s="22">
        <v>3</v>
      </c>
      <c r="AM31" s="22">
        <v>3</v>
      </c>
      <c r="AN31" s="22">
        <v>2</v>
      </c>
      <c r="AO31" s="22">
        <v>3</v>
      </c>
      <c r="AP31" s="22">
        <v>3</v>
      </c>
      <c r="AQ31" s="22"/>
      <c r="AR31" s="22"/>
      <c r="AS31" s="22"/>
      <c r="AT31" s="22"/>
      <c r="AU31" s="22"/>
      <c r="AV31" s="22"/>
      <c r="AW31" s="22"/>
      <c r="AX31" s="22"/>
      <c r="AY31" s="22"/>
      <c r="AZ31" s="22"/>
      <c r="BA31" s="22"/>
      <c r="BB31" s="22"/>
      <c r="BC31" s="22"/>
      <c r="BD31" s="22"/>
      <c r="BE31" s="22"/>
      <c r="BF31" s="22"/>
      <c r="BG31" s="22"/>
      <c r="BH31" s="22"/>
      <c r="BI31" s="22"/>
      <c r="BJ31" s="22"/>
      <c r="BK31" s="22"/>
      <c r="BL31" s="22"/>
      <c r="BM31" s="178">
        <f t="shared" si="2"/>
        <v>2</v>
      </c>
      <c r="BN31" s="178">
        <f t="shared" si="3"/>
        <v>2</v>
      </c>
      <c r="BO31" s="178">
        <f t="shared" si="4"/>
        <v>36</v>
      </c>
      <c r="BP31" s="178">
        <f t="shared" si="5"/>
        <v>1</v>
      </c>
      <c r="BQ31" s="177">
        <f t="shared" si="6"/>
        <v>41</v>
      </c>
    </row>
    <row r="32" spans="1:69" ht="13.5" customHeight="1">
      <c r="A32" s="167">
        <f t="shared" si="7"/>
        <v>28</v>
      </c>
      <c r="B32" s="210">
        <v>2</v>
      </c>
      <c r="C32" s="21">
        <v>3</v>
      </c>
      <c r="D32" s="21">
        <v>4</v>
      </c>
      <c r="E32" s="21">
        <v>2</v>
      </c>
      <c r="F32" s="21">
        <v>3</v>
      </c>
      <c r="G32" s="22">
        <v>3</v>
      </c>
      <c r="H32" s="22">
        <v>2</v>
      </c>
      <c r="I32" s="22">
        <v>3</v>
      </c>
      <c r="J32" s="22">
        <v>2</v>
      </c>
      <c r="K32" s="22">
        <v>4</v>
      </c>
      <c r="L32" s="22">
        <v>3</v>
      </c>
      <c r="M32" s="22">
        <v>3</v>
      </c>
      <c r="N32" s="22">
        <v>2</v>
      </c>
      <c r="O32" s="22">
        <v>3</v>
      </c>
      <c r="P32" s="22">
        <v>3</v>
      </c>
      <c r="Q32" s="22">
        <v>2</v>
      </c>
      <c r="R32" s="22">
        <v>2</v>
      </c>
      <c r="S32" s="22">
        <v>3</v>
      </c>
      <c r="T32" s="22">
        <v>3</v>
      </c>
      <c r="U32" s="22">
        <v>3</v>
      </c>
      <c r="V32" s="22">
        <v>3</v>
      </c>
      <c r="W32" s="22">
        <v>2</v>
      </c>
      <c r="X32" s="22">
        <v>3</v>
      </c>
      <c r="Y32" s="22">
        <v>2</v>
      </c>
      <c r="Z32" s="22">
        <v>4</v>
      </c>
      <c r="AA32" s="22">
        <v>4</v>
      </c>
      <c r="AB32" s="22">
        <v>2</v>
      </c>
      <c r="AC32" s="22">
        <v>3</v>
      </c>
      <c r="AD32" s="22">
        <v>3</v>
      </c>
      <c r="AE32" s="22">
        <v>2</v>
      </c>
      <c r="AF32" s="22">
        <v>1</v>
      </c>
      <c r="AG32" s="22">
        <v>3</v>
      </c>
      <c r="AH32" s="22">
        <v>3</v>
      </c>
      <c r="AI32" s="22">
        <v>1</v>
      </c>
      <c r="AJ32" s="22">
        <v>2</v>
      </c>
      <c r="AK32" s="22">
        <v>3</v>
      </c>
      <c r="AL32" s="22">
        <v>2</v>
      </c>
      <c r="AM32" s="22">
        <v>2</v>
      </c>
      <c r="AN32" s="22">
        <v>2</v>
      </c>
      <c r="AO32" s="22">
        <v>3</v>
      </c>
      <c r="AP32" s="22">
        <v>4</v>
      </c>
      <c r="AQ32" s="22"/>
      <c r="AR32" s="22"/>
      <c r="AS32" s="22"/>
      <c r="AT32" s="22"/>
      <c r="AU32" s="22"/>
      <c r="AV32" s="22"/>
      <c r="AW32" s="22"/>
      <c r="AX32" s="22"/>
      <c r="AY32" s="22"/>
      <c r="AZ32" s="22"/>
      <c r="BA32" s="22"/>
      <c r="BB32" s="22"/>
      <c r="BC32" s="22"/>
      <c r="BD32" s="22"/>
      <c r="BE32" s="22"/>
      <c r="BF32" s="22"/>
      <c r="BG32" s="22"/>
      <c r="BH32" s="22"/>
      <c r="BI32" s="22"/>
      <c r="BJ32" s="22"/>
      <c r="BK32" s="22"/>
      <c r="BL32" s="22"/>
      <c r="BM32" s="178">
        <f t="shared" si="2"/>
        <v>2</v>
      </c>
      <c r="BN32" s="178">
        <f t="shared" si="3"/>
        <v>15</v>
      </c>
      <c r="BO32" s="178">
        <f t="shared" si="4"/>
        <v>19</v>
      </c>
      <c r="BP32" s="178">
        <f t="shared" si="5"/>
        <v>5</v>
      </c>
      <c r="BQ32" s="177">
        <f t="shared" si="6"/>
        <v>41</v>
      </c>
    </row>
    <row r="33" spans="1:69" ht="13.5" customHeight="1">
      <c r="A33" s="167">
        <f t="shared" si="7"/>
        <v>29</v>
      </c>
      <c r="B33" s="210">
        <v>2</v>
      </c>
      <c r="C33" s="21">
        <v>3</v>
      </c>
      <c r="D33" s="21">
        <v>4</v>
      </c>
      <c r="E33" s="21">
        <v>2</v>
      </c>
      <c r="F33" s="21">
        <v>3</v>
      </c>
      <c r="G33" s="22">
        <v>2</v>
      </c>
      <c r="H33" s="22">
        <v>3</v>
      </c>
      <c r="I33" s="22">
        <v>3</v>
      </c>
      <c r="J33" s="22">
        <v>2</v>
      </c>
      <c r="K33" s="22">
        <v>3</v>
      </c>
      <c r="L33" s="22">
        <v>3</v>
      </c>
      <c r="M33" s="22">
        <v>3</v>
      </c>
      <c r="N33" s="22">
        <v>2</v>
      </c>
      <c r="O33" s="22">
        <v>2</v>
      </c>
      <c r="P33" s="22">
        <v>2</v>
      </c>
      <c r="Q33" s="22">
        <v>2</v>
      </c>
      <c r="R33" s="22">
        <v>2</v>
      </c>
      <c r="S33" s="22">
        <v>3</v>
      </c>
      <c r="T33" s="22">
        <v>3</v>
      </c>
      <c r="U33" s="22">
        <v>3</v>
      </c>
      <c r="V33" s="22">
        <v>3</v>
      </c>
      <c r="W33" s="22">
        <v>3</v>
      </c>
      <c r="X33" s="22">
        <v>3</v>
      </c>
      <c r="Y33" s="22">
        <v>2</v>
      </c>
      <c r="Z33" s="22">
        <v>4</v>
      </c>
      <c r="AA33" s="22">
        <v>2</v>
      </c>
      <c r="AB33" s="22">
        <v>3</v>
      </c>
      <c r="AC33" s="22">
        <v>3</v>
      </c>
      <c r="AD33" s="22">
        <v>3</v>
      </c>
      <c r="AE33" s="22">
        <v>2</v>
      </c>
      <c r="AF33" s="22">
        <v>1</v>
      </c>
      <c r="AG33" s="22">
        <v>3</v>
      </c>
      <c r="AH33" s="22">
        <v>3</v>
      </c>
      <c r="AI33" s="22">
        <v>1</v>
      </c>
      <c r="AJ33" s="22">
        <v>3</v>
      </c>
      <c r="AK33" s="22">
        <v>4</v>
      </c>
      <c r="AL33" s="22">
        <v>2</v>
      </c>
      <c r="AM33" s="22">
        <v>2</v>
      </c>
      <c r="AN33" s="22">
        <v>2</v>
      </c>
      <c r="AO33" s="22">
        <v>3</v>
      </c>
      <c r="AP33" s="22">
        <v>3</v>
      </c>
      <c r="AQ33" s="22"/>
      <c r="AR33" s="22"/>
      <c r="AS33" s="22"/>
      <c r="AT33" s="22"/>
      <c r="AU33" s="22"/>
      <c r="AV33" s="22"/>
      <c r="AW33" s="22"/>
      <c r="AX33" s="22"/>
      <c r="AY33" s="22"/>
      <c r="AZ33" s="22"/>
      <c r="BA33" s="22"/>
      <c r="BB33" s="22"/>
      <c r="BC33" s="22"/>
      <c r="BD33" s="22"/>
      <c r="BE33" s="22"/>
      <c r="BF33" s="22"/>
      <c r="BG33" s="22"/>
      <c r="BH33" s="22"/>
      <c r="BI33" s="22"/>
      <c r="BJ33" s="22"/>
      <c r="BK33" s="22"/>
      <c r="BL33" s="22"/>
      <c r="BM33" s="178">
        <f t="shared" si="2"/>
        <v>2</v>
      </c>
      <c r="BN33" s="178">
        <f t="shared" si="3"/>
        <v>15</v>
      </c>
      <c r="BO33" s="178">
        <f t="shared" si="4"/>
        <v>21</v>
      </c>
      <c r="BP33" s="178">
        <f t="shared" si="5"/>
        <v>3</v>
      </c>
      <c r="BQ33" s="177">
        <f t="shared" si="6"/>
        <v>41</v>
      </c>
    </row>
    <row r="34" spans="1:69" ht="13.5" customHeight="1">
      <c r="A34" s="167">
        <f t="shared" si="7"/>
        <v>30</v>
      </c>
      <c r="B34" s="210">
        <v>3</v>
      </c>
      <c r="C34" s="21">
        <v>3</v>
      </c>
      <c r="D34" s="21">
        <v>4</v>
      </c>
      <c r="E34" s="21">
        <v>3</v>
      </c>
      <c r="F34" s="21">
        <v>3</v>
      </c>
      <c r="G34" s="22">
        <v>3</v>
      </c>
      <c r="H34" s="22">
        <v>4</v>
      </c>
      <c r="I34" s="22">
        <v>3</v>
      </c>
      <c r="J34" s="22">
        <v>3</v>
      </c>
      <c r="K34" s="22">
        <v>3</v>
      </c>
      <c r="L34" s="22">
        <v>3</v>
      </c>
      <c r="M34" s="22">
        <v>3</v>
      </c>
      <c r="N34" s="22">
        <v>3</v>
      </c>
      <c r="O34" s="22">
        <v>3</v>
      </c>
      <c r="P34" s="22">
        <v>3</v>
      </c>
      <c r="Q34" s="22">
        <v>3</v>
      </c>
      <c r="R34" s="22">
        <v>3</v>
      </c>
      <c r="S34" s="22">
        <v>3</v>
      </c>
      <c r="T34" s="22">
        <v>3</v>
      </c>
      <c r="U34" s="22">
        <v>3</v>
      </c>
      <c r="V34" s="22">
        <v>3</v>
      </c>
      <c r="W34" s="22">
        <v>3</v>
      </c>
      <c r="X34" s="22">
        <v>3</v>
      </c>
      <c r="Y34" s="22">
        <v>3</v>
      </c>
      <c r="Z34" s="22">
        <v>2</v>
      </c>
      <c r="AA34" s="22">
        <v>3</v>
      </c>
      <c r="AB34" s="22">
        <v>3</v>
      </c>
      <c r="AC34" s="22">
        <v>3</v>
      </c>
      <c r="AD34" s="22">
        <v>3</v>
      </c>
      <c r="AE34" s="22">
        <v>3</v>
      </c>
      <c r="AF34" s="22">
        <v>2</v>
      </c>
      <c r="AG34" s="22">
        <v>3</v>
      </c>
      <c r="AH34" s="22">
        <v>3</v>
      </c>
      <c r="AI34" s="22">
        <v>2</v>
      </c>
      <c r="AJ34" s="22">
        <v>2</v>
      </c>
      <c r="AK34" s="22">
        <v>4</v>
      </c>
      <c r="AL34" s="22">
        <v>3</v>
      </c>
      <c r="AM34" s="22">
        <v>3</v>
      </c>
      <c r="AN34" s="22">
        <v>3</v>
      </c>
      <c r="AO34" s="22">
        <v>3</v>
      </c>
      <c r="AP34" s="22">
        <v>3</v>
      </c>
      <c r="AQ34" s="22"/>
      <c r="AR34" s="22"/>
      <c r="AS34" s="22"/>
      <c r="AT34" s="22"/>
      <c r="AU34" s="22"/>
      <c r="AV34" s="22"/>
      <c r="AW34" s="22"/>
      <c r="AX34" s="22"/>
      <c r="AY34" s="22"/>
      <c r="AZ34" s="22"/>
      <c r="BA34" s="22"/>
      <c r="BB34" s="22"/>
      <c r="BC34" s="22"/>
      <c r="BD34" s="22"/>
      <c r="BE34" s="22"/>
      <c r="BF34" s="22"/>
      <c r="BG34" s="22"/>
      <c r="BH34" s="22"/>
      <c r="BI34" s="22"/>
      <c r="BJ34" s="22"/>
      <c r="BK34" s="22"/>
      <c r="BL34" s="22"/>
      <c r="BM34" s="178">
        <f t="shared" si="2"/>
        <v>0</v>
      </c>
      <c r="BN34" s="178">
        <f t="shared" si="3"/>
        <v>4</v>
      </c>
      <c r="BO34" s="178">
        <f t="shared" si="4"/>
        <v>34</v>
      </c>
      <c r="BP34" s="178">
        <f t="shared" si="5"/>
        <v>3</v>
      </c>
      <c r="BQ34" s="177">
        <f t="shared" si="6"/>
        <v>41</v>
      </c>
    </row>
    <row r="35" spans="1:69" ht="13.5" customHeight="1">
      <c r="A35" s="167">
        <f t="shared" si="7"/>
        <v>31</v>
      </c>
      <c r="B35" s="210">
        <v>3</v>
      </c>
      <c r="C35" s="21">
        <v>4</v>
      </c>
      <c r="D35" s="21">
        <v>4</v>
      </c>
      <c r="E35" s="21">
        <v>3</v>
      </c>
      <c r="F35" s="21">
        <v>3</v>
      </c>
      <c r="G35" s="22">
        <v>3</v>
      </c>
      <c r="H35" s="22">
        <v>3</v>
      </c>
      <c r="I35" s="22">
        <v>3</v>
      </c>
      <c r="J35" s="22">
        <v>3</v>
      </c>
      <c r="K35" s="22">
        <v>3</v>
      </c>
      <c r="L35" s="22">
        <v>3</v>
      </c>
      <c r="M35" s="22">
        <v>3</v>
      </c>
      <c r="N35" s="22">
        <v>3</v>
      </c>
      <c r="O35" s="22">
        <v>3</v>
      </c>
      <c r="P35" s="22">
        <v>3</v>
      </c>
      <c r="Q35" s="22">
        <v>4</v>
      </c>
      <c r="R35" s="22">
        <v>4</v>
      </c>
      <c r="S35" s="22">
        <v>3</v>
      </c>
      <c r="T35" s="22">
        <v>3</v>
      </c>
      <c r="U35" s="22">
        <v>3</v>
      </c>
      <c r="V35" s="22">
        <v>3</v>
      </c>
      <c r="W35" s="22">
        <v>3</v>
      </c>
      <c r="X35" s="22">
        <v>3</v>
      </c>
      <c r="Y35" s="22">
        <v>3</v>
      </c>
      <c r="Z35" s="22">
        <v>3</v>
      </c>
      <c r="AA35" s="22">
        <v>3</v>
      </c>
      <c r="AB35" s="22">
        <v>3</v>
      </c>
      <c r="AC35" s="22">
        <v>3</v>
      </c>
      <c r="AD35" s="22">
        <v>3</v>
      </c>
      <c r="AE35" s="22">
        <v>3</v>
      </c>
      <c r="AF35" s="22">
        <v>2</v>
      </c>
      <c r="AG35" s="22">
        <v>3</v>
      </c>
      <c r="AH35" s="22">
        <v>3</v>
      </c>
      <c r="AI35" s="22"/>
      <c r="AJ35" s="22">
        <v>3</v>
      </c>
      <c r="AK35" s="22">
        <v>3</v>
      </c>
      <c r="AL35" s="22">
        <v>3</v>
      </c>
      <c r="AM35" s="22">
        <v>3</v>
      </c>
      <c r="AN35" s="22">
        <v>2</v>
      </c>
      <c r="AO35" s="22">
        <v>3</v>
      </c>
      <c r="AP35" s="22">
        <v>3</v>
      </c>
      <c r="AQ35" s="22"/>
      <c r="AR35" s="22"/>
      <c r="AS35" s="22"/>
      <c r="AT35" s="22"/>
      <c r="AU35" s="22"/>
      <c r="AV35" s="22"/>
      <c r="AW35" s="22"/>
      <c r="AX35" s="22"/>
      <c r="AY35" s="22"/>
      <c r="AZ35" s="22"/>
      <c r="BA35" s="22"/>
      <c r="BB35" s="22"/>
      <c r="BC35" s="22"/>
      <c r="BD35" s="22"/>
      <c r="BE35" s="22"/>
      <c r="BF35" s="22"/>
      <c r="BG35" s="22"/>
      <c r="BH35" s="22"/>
      <c r="BI35" s="22"/>
      <c r="BJ35" s="22"/>
      <c r="BK35" s="22"/>
      <c r="BL35" s="22"/>
      <c r="BM35" s="178">
        <f t="shared" si="2"/>
        <v>0</v>
      </c>
      <c r="BN35" s="178">
        <f t="shared" si="3"/>
        <v>2</v>
      </c>
      <c r="BO35" s="178">
        <f t="shared" si="4"/>
        <v>34</v>
      </c>
      <c r="BP35" s="178">
        <f t="shared" si="5"/>
        <v>4</v>
      </c>
      <c r="BQ35" s="177">
        <f t="shared" si="6"/>
        <v>40</v>
      </c>
    </row>
    <row r="36" spans="1:69" ht="13.5" customHeight="1">
      <c r="A36" s="167">
        <f t="shared" si="7"/>
        <v>32</v>
      </c>
      <c r="B36" s="210">
        <v>3</v>
      </c>
      <c r="C36" s="22">
        <v>3</v>
      </c>
      <c r="D36" s="22">
        <v>4</v>
      </c>
      <c r="E36" s="22">
        <v>3</v>
      </c>
      <c r="F36" s="22">
        <v>3</v>
      </c>
      <c r="G36" s="22">
        <v>3</v>
      </c>
      <c r="H36" s="22">
        <v>3</v>
      </c>
      <c r="I36" s="22">
        <v>4</v>
      </c>
      <c r="J36" s="22">
        <v>3</v>
      </c>
      <c r="K36" s="22">
        <v>4</v>
      </c>
      <c r="L36" s="22">
        <v>3</v>
      </c>
      <c r="M36" s="22">
        <v>3</v>
      </c>
      <c r="N36" s="22">
        <v>3</v>
      </c>
      <c r="O36" s="22">
        <v>3</v>
      </c>
      <c r="P36" s="22">
        <v>3</v>
      </c>
      <c r="Q36" s="22">
        <v>3</v>
      </c>
      <c r="R36" s="22">
        <v>3</v>
      </c>
      <c r="S36" s="22">
        <v>3</v>
      </c>
      <c r="T36" s="22">
        <v>3</v>
      </c>
      <c r="U36" s="22">
        <v>3</v>
      </c>
      <c r="V36" s="22">
        <v>3</v>
      </c>
      <c r="W36" s="22">
        <v>2</v>
      </c>
      <c r="X36" s="22">
        <v>2</v>
      </c>
      <c r="Y36" s="22">
        <v>3</v>
      </c>
      <c r="Z36" s="22">
        <v>3</v>
      </c>
      <c r="AA36" s="22">
        <v>3</v>
      </c>
      <c r="AB36" s="22">
        <v>2</v>
      </c>
      <c r="AC36" s="22">
        <v>3</v>
      </c>
      <c r="AD36" s="22">
        <v>3</v>
      </c>
      <c r="AE36" s="22">
        <v>4</v>
      </c>
      <c r="AF36" s="22">
        <v>2</v>
      </c>
      <c r="AG36" s="22">
        <v>3</v>
      </c>
      <c r="AH36" s="22">
        <v>3</v>
      </c>
      <c r="AI36" s="22">
        <v>2</v>
      </c>
      <c r="AJ36" s="22">
        <v>3</v>
      </c>
      <c r="AK36" s="22">
        <v>4</v>
      </c>
      <c r="AL36" s="22">
        <v>3</v>
      </c>
      <c r="AM36" s="22">
        <v>3</v>
      </c>
      <c r="AN36" s="22">
        <v>2</v>
      </c>
      <c r="AO36" s="22">
        <v>3</v>
      </c>
      <c r="AP36" s="22">
        <v>3</v>
      </c>
      <c r="AQ36" s="22"/>
      <c r="AR36" s="22"/>
      <c r="AS36" s="22"/>
      <c r="AT36" s="22"/>
      <c r="AU36" s="22"/>
      <c r="AV36" s="22"/>
      <c r="AW36" s="22"/>
      <c r="AX36" s="22"/>
      <c r="AY36" s="22"/>
      <c r="AZ36" s="22"/>
      <c r="BA36" s="22"/>
      <c r="BB36" s="22"/>
      <c r="BC36" s="22"/>
      <c r="BD36" s="22"/>
      <c r="BE36" s="22"/>
      <c r="BF36" s="22"/>
      <c r="BG36" s="22"/>
      <c r="BH36" s="22"/>
      <c r="BI36" s="22"/>
      <c r="BJ36" s="22"/>
      <c r="BK36" s="22"/>
      <c r="BL36" s="22"/>
      <c r="BM36" s="178">
        <f t="shared" si="2"/>
        <v>0</v>
      </c>
      <c r="BN36" s="178">
        <f t="shared" si="3"/>
        <v>6</v>
      </c>
      <c r="BO36" s="178">
        <f t="shared" si="4"/>
        <v>30</v>
      </c>
      <c r="BP36" s="178">
        <f t="shared" si="5"/>
        <v>5</v>
      </c>
      <c r="BQ36" s="177">
        <f t="shared" si="6"/>
        <v>41</v>
      </c>
    </row>
    <row r="37" spans="1:69" ht="13.5" customHeight="1">
      <c r="A37" s="167">
        <f t="shared" si="7"/>
        <v>33</v>
      </c>
      <c r="B37" s="210">
        <v>2</v>
      </c>
      <c r="C37" s="22">
        <v>3</v>
      </c>
      <c r="D37" s="22">
        <v>4</v>
      </c>
      <c r="E37" s="22">
        <v>2</v>
      </c>
      <c r="F37" s="22">
        <v>3</v>
      </c>
      <c r="G37" s="22">
        <v>3</v>
      </c>
      <c r="H37" s="22">
        <v>3</v>
      </c>
      <c r="I37" s="22">
        <v>3</v>
      </c>
      <c r="J37" s="22">
        <v>3</v>
      </c>
      <c r="K37" s="22"/>
      <c r="L37" s="22">
        <v>3</v>
      </c>
      <c r="M37" s="22">
        <v>3</v>
      </c>
      <c r="N37" s="22">
        <v>3</v>
      </c>
      <c r="O37" s="22">
        <v>3</v>
      </c>
      <c r="P37" s="22">
        <v>3</v>
      </c>
      <c r="Q37" s="22">
        <v>3</v>
      </c>
      <c r="R37" s="22">
        <v>3</v>
      </c>
      <c r="S37" s="22">
        <v>3</v>
      </c>
      <c r="T37" s="22">
        <v>3</v>
      </c>
      <c r="U37" s="22">
        <v>3</v>
      </c>
      <c r="V37" s="22">
        <v>3</v>
      </c>
      <c r="W37" s="22">
        <v>3</v>
      </c>
      <c r="X37" s="22">
        <v>3</v>
      </c>
      <c r="Y37" s="22">
        <v>3</v>
      </c>
      <c r="Z37" s="22">
        <v>3</v>
      </c>
      <c r="AA37" s="22">
        <v>3</v>
      </c>
      <c r="AB37" s="22">
        <v>3</v>
      </c>
      <c r="AC37" s="22">
        <v>3</v>
      </c>
      <c r="AD37" s="22">
        <v>3</v>
      </c>
      <c r="AE37" s="22">
        <v>3</v>
      </c>
      <c r="AF37" s="22">
        <v>1</v>
      </c>
      <c r="AG37" s="22">
        <v>3</v>
      </c>
      <c r="AH37" s="22">
        <v>3</v>
      </c>
      <c r="AI37" s="22">
        <v>1</v>
      </c>
      <c r="AJ37" s="22">
        <v>3</v>
      </c>
      <c r="AK37" s="22">
        <v>3</v>
      </c>
      <c r="AL37" s="22">
        <v>3</v>
      </c>
      <c r="AM37" s="22">
        <v>3</v>
      </c>
      <c r="AN37" s="22">
        <v>2</v>
      </c>
      <c r="AO37" s="22">
        <v>3</v>
      </c>
      <c r="AP37" s="22">
        <v>3</v>
      </c>
      <c r="AQ37" s="22"/>
      <c r="AR37" s="22"/>
      <c r="AS37" s="22"/>
      <c r="AT37" s="22"/>
      <c r="AU37" s="22"/>
      <c r="AV37" s="22"/>
      <c r="AW37" s="22"/>
      <c r="AX37" s="22"/>
      <c r="AY37" s="22"/>
      <c r="AZ37" s="22"/>
      <c r="BA37" s="22"/>
      <c r="BB37" s="22"/>
      <c r="BC37" s="22"/>
      <c r="BD37" s="22"/>
      <c r="BE37" s="22"/>
      <c r="BF37" s="22"/>
      <c r="BG37" s="22"/>
      <c r="BH37" s="22"/>
      <c r="BI37" s="22"/>
      <c r="BJ37" s="22"/>
      <c r="BK37" s="22"/>
      <c r="BL37" s="22"/>
      <c r="BM37" s="178">
        <f aca="true" t="shared" si="8" ref="BM37:BM68">COUNTIF(B37:BL37,"1")</f>
        <v>2</v>
      </c>
      <c r="BN37" s="178">
        <f aca="true" t="shared" si="9" ref="BN37:BN68">COUNTIF(B37:BL37,"2")</f>
        <v>3</v>
      </c>
      <c r="BO37" s="178">
        <f aca="true" t="shared" si="10" ref="BO37:BO68">COUNTIF(B37:BL37,"3")</f>
        <v>34</v>
      </c>
      <c r="BP37" s="178">
        <f aca="true" t="shared" si="11" ref="BP37:BP68">COUNTIF(B37:BL37,"4")</f>
        <v>1</v>
      </c>
      <c r="BQ37" s="177">
        <f t="shared" si="6"/>
        <v>40</v>
      </c>
    </row>
    <row r="38" spans="1:69" ht="13.5" customHeight="1">
      <c r="A38" s="167">
        <f t="shared" si="7"/>
        <v>34</v>
      </c>
      <c r="B38" s="210">
        <v>2</v>
      </c>
      <c r="C38" s="22">
        <v>3</v>
      </c>
      <c r="D38" s="22">
        <v>3</v>
      </c>
      <c r="E38" s="22">
        <v>2</v>
      </c>
      <c r="F38" s="22">
        <v>3</v>
      </c>
      <c r="G38" s="22">
        <v>3</v>
      </c>
      <c r="H38" s="22">
        <v>3</v>
      </c>
      <c r="I38" s="22">
        <v>3</v>
      </c>
      <c r="J38" s="22">
        <v>3</v>
      </c>
      <c r="K38" s="22">
        <v>3</v>
      </c>
      <c r="L38" s="22">
        <v>3</v>
      </c>
      <c r="M38" s="22">
        <v>3</v>
      </c>
      <c r="N38" s="22"/>
      <c r="O38" s="22">
        <v>3</v>
      </c>
      <c r="P38" s="22">
        <v>3</v>
      </c>
      <c r="Q38" s="22">
        <v>3</v>
      </c>
      <c r="R38" s="22">
        <v>3</v>
      </c>
      <c r="S38" s="22">
        <v>3</v>
      </c>
      <c r="T38" s="22">
        <v>4</v>
      </c>
      <c r="U38" s="22">
        <v>3</v>
      </c>
      <c r="V38" s="22">
        <v>3</v>
      </c>
      <c r="W38" s="22">
        <v>3</v>
      </c>
      <c r="X38" s="22">
        <v>3</v>
      </c>
      <c r="Y38" s="22">
        <v>3</v>
      </c>
      <c r="Z38" s="22">
        <v>3</v>
      </c>
      <c r="AA38" s="22">
        <v>4</v>
      </c>
      <c r="AB38" s="22">
        <v>3</v>
      </c>
      <c r="AC38" s="22">
        <v>3</v>
      </c>
      <c r="AD38" s="22">
        <v>3</v>
      </c>
      <c r="AE38" s="22">
        <v>3</v>
      </c>
      <c r="AF38" s="22">
        <v>1</v>
      </c>
      <c r="AG38" s="22">
        <v>3</v>
      </c>
      <c r="AH38" s="22">
        <v>3</v>
      </c>
      <c r="AI38" s="22">
        <v>1</v>
      </c>
      <c r="AJ38" s="22">
        <v>2</v>
      </c>
      <c r="AK38" s="22">
        <v>4</v>
      </c>
      <c r="AL38" s="22">
        <v>3</v>
      </c>
      <c r="AM38" s="22">
        <v>3</v>
      </c>
      <c r="AN38" s="22">
        <v>2</v>
      </c>
      <c r="AO38" s="22">
        <v>3</v>
      </c>
      <c r="AP38" s="22">
        <v>3</v>
      </c>
      <c r="AQ38" s="22"/>
      <c r="AR38" s="22"/>
      <c r="AS38" s="22"/>
      <c r="AT38" s="22"/>
      <c r="AU38" s="22"/>
      <c r="AV38" s="22"/>
      <c r="AW38" s="22"/>
      <c r="AX38" s="22"/>
      <c r="AY38" s="22"/>
      <c r="AZ38" s="22"/>
      <c r="BA38" s="22"/>
      <c r="BB38" s="22"/>
      <c r="BC38" s="22"/>
      <c r="BD38" s="22"/>
      <c r="BE38" s="22"/>
      <c r="BF38" s="22"/>
      <c r="BG38" s="22"/>
      <c r="BH38" s="22"/>
      <c r="BI38" s="22"/>
      <c r="BJ38" s="22"/>
      <c r="BK38" s="22"/>
      <c r="BL38" s="22"/>
      <c r="BM38" s="178">
        <f t="shared" si="8"/>
        <v>2</v>
      </c>
      <c r="BN38" s="178">
        <f t="shared" si="9"/>
        <v>4</v>
      </c>
      <c r="BO38" s="178">
        <f t="shared" si="10"/>
        <v>31</v>
      </c>
      <c r="BP38" s="178">
        <f t="shared" si="11"/>
        <v>3</v>
      </c>
      <c r="BQ38" s="177">
        <f t="shared" si="6"/>
        <v>40</v>
      </c>
    </row>
    <row r="39" spans="1:69" ht="13.5" customHeight="1">
      <c r="A39" s="167">
        <f t="shared" si="7"/>
        <v>35</v>
      </c>
      <c r="B39" s="210">
        <v>2</v>
      </c>
      <c r="C39" s="22">
        <v>3</v>
      </c>
      <c r="D39" s="22">
        <v>4</v>
      </c>
      <c r="E39" s="22">
        <v>2</v>
      </c>
      <c r="F39" s="22">
        <v>3</v>
      </c>
      <c r="G39" s="22">
        <v>3</v>
      </c>
      <c r="H39" s="22">
        <v>3</v>
      </c>
      <c r="I39" s="22">
        <v>3</v>
      </c>
      <c r="J39" s="22">
        <v>3</v>
      </c>
      <c r="K39" s="22">
        <v>3</v>
      </c>
      <c r="L39" s="22">
        <v>3</v>
      </c>
      <c r="M39" s="22">
        <v>3</v>
      </c>
      <c r="N39" s="22">
        <v>3</v>
      </c>
      <c r="O39" s="22">
        <v>3</v>
      </c>
      <c r="P39" s="22">
        <v>3</v>
      </c>
      <c r="Q39" s="22">
        <v>3</v>
      </c>
      <c r="R39" s="22">
        <v>3</v>
      </c>
      <c r="S39" s="22">
        <v>3</v>
      </c>
      <c r="T39" s="22">
        <v>3</v>
      </c>
      <c r="U39" s="22">
        <v>3</v>
      </c>
      <c r="V39" s="22">
        <v>3</v>
      </c>
      <c r="W39" s="22">
        <v>3</v>
      </c>
      <c r="X39" s="22">
        <v>3</v>
      </c>
      <c r="Y39" s="22">
        <v>3</v>
      </c>
      <c r="Z39" s="22">
        <v>3</v>
      </c>
      <c r="AA39" s="22">
        <v>3</v>
      </c>
      <c r="AB39" s="22">
        <v>3</v>
      </c>
      <c r="AC39" s="22">
        <v>3</v>
      </c>
      <c r="AD39" s="22">
        <v>3</v>
      </c>
      <c r="AE39" s="22">
        <v>3</v>
      </c>
      <c r="AF39" s="22">
        <v>1</v>
      </c>
      <c r="AG39" s="22">
        <v>3</v>
      </c>
      <c r="AH39" s="22">
        <v>3</v>
      </c>
      <c r="AI39" s="22">
        <v>1</v>
      </c>
      <c r="AJ39" s="22">
        <v>2</v>
      </c>
      <c r="AK39" s="22">
        <v>4</v>
      </c>
      <c r="AL39" s="22">
        <v>3</v>
      </c>
      <c r="AM39" s="22">
        <v>3</v>
      </c>
      <c r="AN39" s="22">
        <v>2</v>
      </c>
      <c r="AO39" s="22">
        <v>3</v>
      </c>
      <c r="AP39" s="22">
        <v>3</v>
      </c>
      <c r="AQ39" s="22"/>
      <c r="AR39" s="22"/>
      <c r="AS39" s="22"/>
      <c r="AT39" s="22"/>
      <c r="AU39" s="22"/>
      <c r="AV39" s="22"/>
      <c r="AW39" s="22"/>
      <c r="AX39" s="22"/>
      <c r="AY39" s="22"/>
      <c r="AZ39" s="22"/>
      <c r="BA39" s="22"/>
      <c r="BB39" s="22"/>
      <c r="BC39" s="22"/>
      <c r="BD39" s="22"/>
      <c r="BE39" s="22"/>
      <c r="BF39" s="22"/>
      <c r="BG39" s="22"/>
      <c r="BH39" s="22"/>
      <c r="BI39" s="22"/>
      <c r="BJ39" s="22"/>
      <c r="BK39" s="22"/>
      <c r="BL39" s="22"/>
      <c r="BM39" s="178">
        <f t="shared" si="8"/>
        <v>2</v>
      </c>
      <c r="BN39" s="178">
        <f t="shared" si="9"/>
        <v>4</v>
      </c>
      <c r="BO39" s="178">
        <f t="shared" si="10"/>
        <v>33</v>
      </c>
      <c r="BP39" s="178">
        <f t="shared" si="11"/>
        <v>2</v>
      </c>
      <c r="BQ39" s="177">
        <f t="shared" si="6"/>
        <v>41</v>
      </c>
    </row>
    <row r="40" spans="1:69" ht="13.5" customHeight="1">
      <c r="A40" s="167">
        <f t="shared" si="7"/>
        <v>36</v>
      </c>
      <c r="B40" s="210">
        <v>3</v>
      </c>
      <c r="C40" s="22">
        <v>3</v>
      </c>
      <c r="D40" s="22">
        <v>4</v>
      </c>
      <c r="E40" s="22">
        <v>2</v>
      </c>
      <c r="F40" s="22">
        <v>2</v>
      </c>
      <c r="G40" s="22">
        <v>3</v>
      </c>
      <c r="H40" s="22">
        <v>3</v>
      </c>
      <c r="I40" s="22">
        <v>3</v>
      </c>
      <c r="J40" s="22">
        <v>3</v>
      </c>
      <c r="K40" s="22">
        <v>4</v>
      </c>
      <c r="L40" s="22">
        <v>3</v>
      </c>
      <c r="M40" s="22">
        <v>3</v>
      </c>
      <c r="N40" s="22">
        <v>3</v>
      </c>
      <c r="O40" s="22">
        <v>3</v>
      </c>
      <c r="P40" s="22">
        <v>3</v>
      </c>
      <c r="Q40" s="22">
        <v>4</v>
      </c>
      <c r="R40" s="22">
        <v>3</v>
      </c>
      <c r="S40" s="22">
        <v>3</v>
      </c>
      <c r="T40" s="22">
        <v>3</v>
      </c>
      <c r="U40" s="22">
        <v>3</v>
      </c>
      <c r="V40" s="22">
        <v>3</v>
      </c>
      <c r="W40" s="22">
        <v>3</v>
      </c>
      <c r="X40" s="22">
        <v>3</v>
      </c>
      <c r="Y40" s="22">
        <v>3</v>
      </c>
      <c r="Z40" s="22">
        <v>3</v>
      </c>
      <c r="AA40" s="22">
        <v>3</v>
      </c>
      <c r="AB40" s="22">
        <v>3</v>
      </c>
      <c r="AC40" s="22">
        <v>3</v>
      </c>
      <c r="AD40" s="22">
        <v>3</v>
      </c>
      <c r="AE40" s="22">
        <v>3</v>
      </c>
      <c r="AF40" s="22">
        <v>1</v>
      </c>
      <c r="AG40" s="22">
        <v>3</v>
      </c>
      <c r="AH40" s="22">
        <v>3</v>
      </c>
      <c r="AI40" s="22">
        <v>1</v>
      </c>
      <c r="AJ40" s="22">
        <v>3</v>
      </c>
      <c r="AK40" s="22">
        <v>3</v>
      </c>
      <c r="AL40" s="22">
        <v>3</v>
      </c>
      <c r="AM40" s="22">
        <v>1</v>
      </c>
      <c r="AN40" s="22">
        <v>3</v>
      </c>
      <c r="AO40" s="22">
        <v>3</v>
      </c>
      <c r="AP40" s="22">
        <v>3</v>
      </c>
      <c r="AQ40" s="22"/>
      <c r="AR40" s="22"/>
      <c r="AS40" s="22"/>
      <c r="AT40" s="22"/>
      <c r="AU40" s="22"/>
      <c r="AV40" s="22"/>
      <c r="AW40" s="22"/>
      <c r="AX40" s="22"/>
      <c r="AY40" s="22"/>
      <c r="AZ40" s="22"/>
      <c r="BA40" s="22"/>
      <c r="BB40" s="22"/>
      <c r="BC40" s="22"/>
      <c r="BD40" s="22"/>
      <c r="BE40" s="22"/>
      <c r="BF40" s="22"/>
      <c r="BG40" s="22"/>
      <c r="BH40" s="22"/>
      <c r="BI40" s="22"/>
      <c r="BJ40" s="22"/>
      <c r="BK40" s="22"/>
      <c r="BL40" s="22"/>
      <c r="BM40" s="178">
        <f t="shared" si="8"/>
        <v>3</v>
      </c>
      <c r="BN40" s="178">
        <f t="shared" si="9"/>
        <v>2</v>
      </c>
      <c r="BO40" s="178">
        <f t="shared" si="10"/>
        <v>33</v>
      </c>
      <c r="BP40" s="178">
        <f t="shared" si="11"/>
        <v>3</v>
      </c>
      <c r="BQ40" s="177">
        <f t="shared" si="6"/>
        <v>41</v>
      </c>
    </row>
    <row r="41" spans="1:69" ht="13.5" customHeight="1">
      <c r="A41" s="167">
        <f t="shared" si="7"/>
        <v>37</v>
      </c>
      <c r="B41" s="210">
        <v>3</v>
      </c>
      <c r="C41" s="22">
        <v>4</v>
      </c>
      <c r="D41" s="22">
        <v>4</v>
      </c>
      <c r="E41" s="22">
        <v>3</v>
      </c>
      <c r="F41" s="22">
        <v>3</v>
      </c>
      <c r="G41" s="22">
        <v>3</v>
      </c>
      <c r="H41" s="22">
        <v>3</v>
      </c>
      <c r="I41" s="22">
        <v>3</v>
      </c>
      <c r="J41" s="22">
        <v>3</v>
      </c>
      <c r="K41" s="22">
        <v>3</v>
      </c>
      <c r="L41" s="22">
        <v>1</v>
      </c>
      <c r="M41" s="22">
        <v>3</v>
      </c>
      <c r="N41" s="22">
        <v>3</v>
      </c>
      <c r="O41" s="22">
        <v>3</v>
      </c>
      <c r="P41" s="22">
        <v>3</v>
      </c>
      <c r="Q41" s="22">
        <v>3</v>
      </c>
      <c r="R41" s="22">
        <v>3</v>
      </c>
      <c r="S41" s="22">
        <v>3</v>
      </c>
      <c r="T41" s="22">
        <v>3</v>
      </c>
      <c r="U41" s="22">
        <v>3</v>
      </c>
      <c r="V41" s="22">
        <v>3</v>
      </c>
      <c r="W41" s="22">
        <v>3</v>
      </c>
      <c r="X41" s="22">
        <v>3</v>
      </c>
      <c r="Y41" s="22">
        <v>3</v>
      </c>
      <c r="Z41" s="22">
        <v>2</v>
      </c>
      <c r="AA41" s="22">
        <v>3</v>
      </c>
      <c r="AB41" s="22">
        <v>3</v>
      </c>
      <c r="AC41" s="22">
        <v>3</v>
      </c>
      <c r="AD41" s="22">
        <v>3</v>
      </c>
      <c r="AE41" s="22">
        <v>4</v>
      </c>
      <c r="AF41" s="22">
        <v>2</v>
      </c>
      <c r="AG41" s="22">
        <v>3</v>
      </c>
      <c r="AH41" s="22">
        <v>3</v>
      </c>
      <c r="AI41" s="22">
        <v>2</v>
      </c>
      <c r="AJ41" s="22">
        <v>2</v>
      </c>
      <c r="AK41" s="22">
        <v>3</v>
      </c>
      <c r="AL41" s="22">
        <v>3</v>
      </c>
      <c r="AM41" s="22">
        <v>3</v>
      </c>
      <c r="AN41" s="22">
        <v>3</v>
      </c>
      <c r="AO41" s="22">
        <v>3</v>
      </c>
      <c r="AP41" s="22">
        <v>3</v>
      </c>
      <c r="AQ41" s="22"/>
      <c r="AR41" s="22"/>
      <c r="AS41" s="22"/>
      <c r="AT41" s="22"/>
      <c r="AU41" s="22"/>
      <c r="AV41" s="22"/>
      <c r="AW41" s="22"/>
      <c r="AX41" s="22"/>
      <c r="AY41" s="22"/>
      <c r="AZ41" s="22"/>
      <c r="BA41" s="22"/>
      <c r="BB41" s="22"/>
      <c r="BC41" s="22"/>
      <c r="BD41" s="22"/>
      <c r="BE41" s="22"/>
      <c r="BF41" s="22"/>
      <c r="BG41" s="22"/>
      <c r="BH41" s="22"/>
      <c r="BI41" s="22"/>
      <c r="BJ41" s="22"/>
      <c r="BK41" s="22"/>
      <c r="BL41" s="22"/>
      <c r="BM41" s="178">
        <f t="shared" si="8"/>
        <v>1</v>
      </c>
      <c r="BN41" s="178">
        <f t="shared" si="9"/>
        <v>4</v>
      </c>
      <c r="BO41" s="178">
        <f t="shared" si="10"/>
        <v>33</v>
      </c>
      <c r="BP41" s="178">
        <f t="shared" si="11"/>
        <v>3</v>
      </c>
      <c r="BQ41" s="177">
        <f t="shared" si="6"/>
        <v>41</v>
      </c>
    </row>
    <row r="42" spans="1:69" ht="13.5" customHeight="1">
      <c r="A42" s="167">
        <f t="shared" si="7"/>
        <v>38</v>
      </c>
      <c r="B42" s="210">
        <v>2</v>
      </c>
      <c r="C42" s="22">
        <v>4</v>
      </c>
      <c r="D42" s="22"/>
      <c r="E42" s="22">
        <v>3</v>
      </c>
      <c r="F42" s="22">
        <v>3</v>
      </c>
      <c r="G42" s="22">
        <v>3</v>
      </c>
      <c r="H42" s="22">
        <v>3</v>
      </c>
      <c r="I42" s="22">
        <v>3</v>
      </c>
      <c r="J42" s="22">
        <v>2</v>
      </c>
      <c r="K42" s="22">
        <v>3</v>
      </c>
      <c r="L42" s="22">
        <v>3</v>
      </c>
      <c r="M42" s="22">
        <v>3</v>
      </c>
      <c r="N42" s="22">
        <v>3</v>
      </c>
      <c r="O42" s="22">
        <v>3</v>
      </c>
      <c r="P42" s="22">
        <v>3</v>
      </c>
      <c r="Q42" s="22">
        <v>4</v>
      </c>
      <c r="R42" s="22">
        <v>3</v>
      </c>
      <c r="S42" s="22">
        <v>3</v>
      </c>
      <c r="T42" s="22">
        <v>3</v>
      </c>
      <c r="U42" s="22">
        <v>3</v>
      </c>
      <c r="V42" s="22">
        <v>3</v>
      </c>
      <c r="W42" s="22">
        <v>3</v>
      </c>
      <c r="X42" s="22">
        <v>3</v>
      </c>
      <c r="Y42" s="22">
        <v>3</v>
      </c>
      <c r="Z42" s="22">
        <v>3</v>
      </c>
      <c r="AA42" s="22">
        <v>3</v>
      </c>
      <c r="AB42" s="22">
        <v>3</v>
      </c>
      <c r="AC42" s="22">
        <v>3</v>
      </c>
      <c r="AD42" s="22">
        <v>3</v>
      </c>
      <c r="AE42" s="22">
        <v>3</v>
      </c>
      <c r="AF42" s="22">
        <v>2</v>
      </c>
      <c r="AG42" s="22">
        <v>3</v>
      </c>
      <c r="AH42" s="22">
        <v>3</v>
      </c>
      <c r="AI42" s="22">
        <v>2</v>
      </c>
      <c r="AJ42" s="22">
        <v>3</v>
      </c>
      <c r="AK42" s="22">
        <v>3</v>
      </c>
      <c r="AL42" s="22">
        <v>3</v>
      </c>
      <c r="AM42" s="22">
        <v>2</v>
      </c>
      <c r="AN42" s="22">
        <v>3</v>
      </c>
      <c r="AO42" s="22">
        <v>3</v>
      </c>
      <c r="AP42" s="22">
        <v>3</v>
      </c>
      <c r="AQ42" s="22"/>
      <c r="AR42" s="22"/>
      <c r="AS42" s="22"/>
      <c r="AT42" s="22"/>
      <c r="AU42" s="22"/>
      <c r="AV42" s="22"/>
      <c r="AW42" s="22"/>
      <c r="AX42" s="22"/>
      <c r="AY42" s="22"/>
      <c r="AZ42" s="22"/>
      <c r="BA42" s="22"/>
      <c r="BB42" s="22"/>
      <c r="BC42" s="22"/>
      <c r="BD42" s="22"/>
      <c r="BE42" s="22"/>
      <c r="BF42" s="22"/>
      <c r="BG42" s="22"/>
      <c r="BH42" s="22"/>
      <c r="BI42" s="22"/>
      <c r="BJ42" s="22"/>
      <c r="BK42" s="22"/>
      <c r="BL42" s="22"/>
      <c r="BM42" s="178">
        <f t="shared" si="8"/>
        <v>0</v>
      </c>
      <c r="BN42" s="178">
        <f t="shared" si="9"/>
        <v>5</v>
      </c>
      <c r="BO42" s="178">
        <f t="shared" si="10"/>
        <v>33</v>
      </c>
      <c r="BP42" s="178">
        <f t="shared" si="11"/>
        <v>2</v>
      </c>
      <c r="BQ42" s="177">
        <f t="shared" si="6"/>
        <v>40</v>
      </c>
    </row>
    <row r="43" spans="1:69" ht="13.5" customHeight="1">
      <c r="A43" s="167">
        <f t="shared" si="7"/>
        <v>39</v>
      </c>
      <c r="B43" s="210">
        <v>2</v>
      </c>
      <c r="C43" s="22">
        <v>3</v>
      </c>
      <c r="D43" s="22">
        <v>3</v>
      </c>
      <c r="E43" s="22">
        <v>3</v>
      </c>
      <c r="F43" s="22">
        <v>3</v>
      </c>
      <c r="G43" s="22">
        <v>3</v>
      </c>
      <c r="H43" s="22">
        <v>2</v>
      </c>
      <c r="I43" s="22">
        <v>3</v>
      </c>
      <c r="J43" s="22">
        <v>2</v>
      </c>
      <c r="K43" s="22">
        <v>2</v>
      </c>
      <c r="L43" s="22">
        <v>2</v>
      </c>
      <c r="M43" s="22">
        <v>3</v>
      </c>
      <c r="N43" s="22">
        <v>3</v>
      </c>
      <c r="O43" s="22">
        <v>3</v>
      </c>
      <c r="P43" s="22">
        <v>3</v>
      </c>
      <c r="Q43" s="22"/>
      <c r="R43" s="22">
        <v>4</v>
      </c>
      <c r="S43" s="22">
        <v>3</v>
      </c>
      <c r="T43" s="22">
        <v>3</v>
      </c>
      <c r="U43" s="22">
        <v>3</v>
      </c>
      <c r="V43" s="22">
        <v>3</v>
      </c>
      <c r="W43" s="22">
        <v>2</v>
      </c>
      <c r="X43" s="22">
        <v>3</v>
      </c>
      <c r="Y43" s="22">
        <v>2</v>
      </c>
      <c r="Z43" s="22">
        <v>2</v>
      </c>
      <c r="AA43" s="22">
        <v>2</v>
      </c>
      <c r="AB43" s="22">
        <v>3</v>
      </c>
      <c r="AC43" s="22">
        <v>3</v>
      </c>
      <c r="AD43" s="22">
        <v>3</v>
      </c>
      <c r="AE43" s="22">
        <v>4</v>
      </c>
      <c r="AF43" s="22">
        <v>2</v>
      </c>
      <c r="AG43" s="22">
        <v>3</v>
      </c>
      <c r="AH43" s="22">
        <v>3</v>
      </c>
      <c r="AI43" s="22">
        <v>2</v>
      </c>
      <c r="AJ43" s="22">
        <v>3</v>
      </c>
      <c r="AK43" s="22">
        <v>3</v>
      </c>
      <c r="AL43" s="22">
        <v>2</v>
      </c>
      <c r="AM43" s="22">
        <v>2</v>
      </c>
      <c r="AN43" s="22">
        <v>2</v>
      </c>
      <c r="AO43" s="22">
        <v>3</v>
      </c>
      <c r="AP43" s="22">
        <v>3</v>
      </c>
      <c r="AQ43" s="22"/>
      <c r="AR43" s="22"/>
      <c r="AS43" s="22"/>
      <c r="AT43" s="22"/>
      <c r="AU43" s="22"/>
      <c r="AV43" s="22"/>
      <c r="AW43" s="22"/>
      <c r="AX43" s="22"/>
      <c r="AY43" s="22"/>
      <c r="AZ43" s="22"/>
      <c r="BA43" s="22"/>
      <c r="BB43" s="22"/>
      <c r="BC43" s="22"/>
      <c r="BD43" s="22"/>
      <c r="BE43" s="22"/>
      <c r="BF43" s="22"/>
      <c r="BG43" s="22"/>
      <c r="BH43" s="22"/>
      <c r="BI43" s="22"/>
      <c r="BJ43" s="22"/>
      <c r="BK43" s="22"/>
      <c r="BL43" s="22"/>
      <c r="BM43" s="178">
        <f t="shared" si="8"/>
        <v>0</v>
      </c>
      <c r="BN43" s="178">
        <f t="shared" si="9"/>
        <v>14</v>
      </c>
      <c r="BO43" s="178">
        <f t="shared" si="10"/>
        <v>24</v>
      </c>
      <c r="BP43" s="178">
        <f t="shared" si="11"/>
        <v>2</v>
      </c>
      <c r="BQ43" s="177">
        <f t="shared" si="6"/>
        <v>40</v>
      </c>
    </row>
    <row r="44" spans="1:69" ht="13.5" customHeight="1">
      <c r="A44" s="167">
        <f t="shared" si="7"/>
        <v>40</v>
      </c>
      <c r="B44" s="210">
        <v>2</v>
      </c>
      <c r="C44" s="22">
        <v>3</v>
      </c>
      <c r="D44" s="22">
        <v>3</v>
      </c>
      <c r="E44" s="22">
        <v>3</v>
      </c>
      <c r="F44" s="22">
        <v>3</v>
      </c>
      <c r="G44" s="22">
        <v>3</v>
      </c>
      <c r="H44" s="22">
        <v>3</v>
      </c>
      <c r="I44" s="22">
        <v>3</v>
      </c>
      <c r="J44" s="22">
        <v>3</v>
      </c>
      <c r="K44" s="22">
        <v>3</v>
      </c>
      <c r="L44" s="22">
        <v>2</v>
      </c>
      <c r="M44" s="22">
        <v>3</v>
      </c>
      <c r="N44" s="22">
        <v>3</v>
      </c>
      <c r="O44" s="22">
        <v>3</v>
      </c>
      <c r="P44" s="22">
        <v>3</v>
      </c>
      <c r="Q44" s="22">
        <v>3</v>
      </c>
      <c r="R44" s="22">
        <v>3</v>
      </c>
      <c r="S44" s="22">
        <v>3</v>
      </c>
      <c r="T44" s="22">
        <v>3</v>
      </c>
      <c r="U44" s="22">
        <v>3</v>
      </c>
      <c r="V44" s="22">
        <v>3</v>
      </c>
      <c r="W44" s="22">
        <v>3</v>
      </c>
      <c r="X44" s="22">
        <v>2</v>
      </c>
      <c r="Y44" s="22">
        <v>3</v>
      </c>
      <c r="Z44" s="22">
        <v>3</v>
      </c>
      <c r="AA44" s="22">
        <v>3</v>
      </c>
      <c r="AB44" s="22">
        <v>2</v>
      </c>
      <c r="AC44" s="22">
        <v>3</v>
      </c>
      <c r="AD44" s="22">
        <v>3</v>
      </c>
      <c r="AE44" s="22">
        <v>3</v>
      </c>
      <c r="AF44" s="22">
        <v>2</v>
      </c>
      <c r="AG44" s="22">
        <v>3</v>
      </c>
      <c r="AH44" s="22">
        <v>3</v>
      </c>
      <c r="AI44" s="22">
        <v>2</v>
      </c>
      <c r="AJ44" s="22">
        <v>3</v>
      </c>
      <c r="AK44" s="22">
        <v>3</v>
      </c>
      <c r="AL44" s="22">
        <v>3</v>
      </c>
      <c r="AM44" s="22">
        <v>2</v>
      </c>
      <c r="AN44" s="22">
        <v>3</v>
      </c>
      <c r="AO44" s="22">
        <v>3</v>
      </c>
      <c r="AP44" s="22">
        <v>4</v>
      </c>
      <c r="AQ44" s="22"/>
      <c r="AR44" s="22"/>
      <c r="AS44" s="22"/>
      <c r="AT44" s="22"/>
      <c r="AU44" s="22"/>
      <c r="AV44" s="22"/>
      <c r="AW44" s="22"/>
      <c r="AX44" s="22"/>
      <c r="AY44" s="22"/>
      <c r="AZ44" s="22"/>
      <c r="BA44" s="22"/>
      <c r="BB44" s="22"/>
      <c r="BC44" s="22"/>
      <c r="BD44" s="22"/>
      <c r="BE44" s="22"/>
      <c r="BF44" s="22"/>
      <c r="BG44" s="22"/>
      <c r="BH44" s="22"/>
      <c r="BI44" s="22"/>
      <c r="BJ44" s="22"/>
      <c r="BK44" s="22"/>
      <c r="BL44" s="22"/>
      <c r="BM44" s="178">
        <f t="shared" si="8"/>
        <v>0</v>
      </c>
      <c r="BN44" s="178">
        <f t="shared" si="9"/>
        <v>7</v>
      </c>
      <c r="BO44" s="178">
        <f t="shared" si="10"/>
        <v>33</v>
      </c>
      <c r="BP44" s="178">
        <f t="shared" si="11"/>
        <v>1</v>
      </c>
      <c r="BQ44" s="177">
        <f t="shared" si="6"/>
        <v>41</v>
      </c>
    </row>
    <row r="45" spans="1:69" ht="13.5" customHeight="1">
      <c r="A45" s="167">
        <f t="shared" si="7"/>
        <v>41</v>
      </c>
      <c r="B45" s="210">
        <v>3</v>
      </c>
      <c r="C45" s="22">
        <v>4</v>
      </c>
      <c r="D45" s="22">
        <v>3</v>
      </c>
      <c r="E45" s="22">
        <v>3</v>
      </c>
      <c r="F45" s="22">
        <v>3</v>
      </c>
      <c r="G45" s="22">
        <v>3</v>
      </c>
      <c r="H45" s="22">
        <v>3</v>
      </c>
      <c r="I45" s="22">
        <v>4</v>
      </c>
      <c r="J45" s="22">
        <v>3</v>
      </c>
      <c r="K45" s="22">
        <v>3</v>
      </c>
      <c r="L45" s="22">
        <v>3</v>
      </c>
      <c r="M45" s="22">
        <v>3</v>
      </c>
      <c r="N45" s="22">
        <v>3</v>
      </c>
      <c r="O45" s="22">
        <v>3</v>
      </c>
      <c r="P45" s="22">
        <v>3</v>
      </c>
      <c r="Q45" s="22">
        <v>4</v>
      </c>
      <c r="R45" s="22">
        <v>3</v>
      </c>
      <c r="S45" s="22">
        <v>3</v>
      </c>
      <c r="T45" s="22">
        <v>3</v>
      </c>
      <c r="U45" s="22">
        <v>3</v>
      </c>
      <c r="V45" s="22">
        <v>3</v>
      </c>
      <c r="W45" s="22">
        <v>3</v>
      </c>
      <c r="X45" s="22">
        <v>3</v>
      </c>
      <c r="Y45" s="22">
        <v>3</v>
      </c>
      <c r="Z45" s="22">
        <v>3</v>
      </c>
      <c r="AA45" s="22">
        <v>3</v>
      </c>
      <c r="AB45" s="22">
        <v>3</v>
      </c>
      <c r="AC45" s="22">
        <v>3</v>
      </c>
      <c r="AD45" s="22">
        <v>3</v>
      </c>
      <c r="AE45" s="22">
        <v>3</v>
      </c>
      <c r="AF45" s="22">
        <v>2</v>
      </c>
      <c r="AG45" s="22">
        <v>3</v>
      </c>
      <c r="AH45" s="22">
        <v>3</v>
      </c>
      <c r="AI45" s="22">
        <v>2</v>
      </c>
      <c r="AJ45" s="22">
        <v>3</v>
      </c>
      <c r="AK45" s="22">
        <v>4</v>
      </c>
      <c r="AL45" s="22">
        <v>3</v>
      </c>
      <c r="AM45" s="22">
        <v>3</v>
      </c>
      <c r="AN45" s="22">
        <v>2</v>
      </c>
      <c r="AO45" s="22">
        <v>3</v>
      </c>
      <c r="AP45" s="22">
        <v>3</v>
      </c>
      <c r="AQ45" s="22"/>
      <c r="AR45" s="22"/>
      <c r="AS45" s="22"/>
      <c r="AT45" s="22"/>
      <c r="AU45" s="22"/>
      <c r="AV45" s="22"/>
      <c r="AW45" s="22"/>
      <c r="AX45" s="22"/>
      <c r="AY45" s="22"/>
      <c r="AZ45" s="22"/>
      <c r="BA45" s="22"/>
      <c r="BB45" s="22"/>
      <c r="BC45" s="22"/>
      <c r="BD45" s="22"/>
      <c r="BE45" s="22"/>
      <c r="BF45" s="22"/>
      <c r="BG45" s="22"/>
      <c r="BH45" s="22"/>
      <c r="BI45" s="22"/>
      <c r="BJ45" s="22"/>
      <c r="BK45" s="22"/>
      <c r="BL45" s="22"/>
      <c r="BM45" s="178">
        <f t="shared" si="8"/>
        <v>0</v>
      </c>
      <c r="BN45" s="178">
        <f t="shared" si="9"/>
        <v>3</v>
      </c>
      <c r="BO45" s="178">
        <f t="shared" si="10"/>
        <v>34</v>
      </c>
      <c r="BP45" s="178">
        <f t="shared" si="11"/>
        <v>4</v>
      </c>
      <c r="BQ45" s="177">
        <f t="shared" si="6"/>
        <v>41</v>
      </c>
    </row>
    <row r="46" spans="1:69" ht="13.5" customHeight="1">
      <c r="A46" s="167">
        <f t="shared" si="7"/>
        <v>42</v>
      </c>
      <c r="B46" s="210">
        <v>3</v>
      </c>
      <c r="C46" s="22">
        <v>3</v>
      </c>
      <c r="D46" s="22">
        <v>3</v>
      </c>
      <c r="E46" s="22">
        <v>3</v>
      </c>
      <c r="F46" s="22">
        <v>3</v>
      </c>
      <c r="G46" s="22">
        <v>3</v>
      </c>
      <c r="H46" s="22">
        <v>3</v>
      </c>
      <c r="I46" s="22">
        <v>3</v>
      </c>
      <c r="J46" s="22">
        <v>3</v>
      </c>
      <c r="K46" s="22">
        <v>3</v>
      </c>
      <c r="L46" s="22">
        <v>3</v>
      </c>
      <c r="M46" s="22">
        <v>3</v>
      </c>
      <c r="N46" s="22">
        <v>3</v>
      </c>
      <c r="O46" s="22">
        <v>3</v>
      </c>
      <c r="P46" s="22">
        <v>3</v>
      </c>
      <c r="Q46" s="22">
        <v>3</v>
      </c>
      <c r="R46" s="22">
        <v>3</v>
      </c>
      <c r="S46" s="22">
        <v>3</v>
      </c>
      <c r="T46" s="22">
        <v>3</v>
      </c>
      <c r="U46" s="22">
        <v>3</v>
      </c>
      <c r="V46" s="22">
        <v>3</v>
      </c>
      <c r="W46" s="22">
        <v>3</v>
      </c>
      <c r="X46" s="22">
        <v>3</v>
      </c>
      <c r="Y46" s="22">
        <v>3</v>
      </c>
      <c r="Z46" s="22">
        <v>3</v>
      </c>
      <c r="AA46" s="22">
        <v>3</v>
      </c>
      <c r="AB46" s="22">
        <v>3</v>
      </c>
      <c r="AC46" s="22">
        <v>3</v>
      </c>
      <c r="AD46" s="22">
        <v>3</v>
      </c>
      <c r="AE46" s="22">
        <v>3</v>
      </c>
      <c r="AF46" s="22">
        <v>2</v>
      </c>
      <c r="AG46" s="22">
        <v>3</v>
      </c>
      <c r="AH46" s="22">
        <v>3</v>
      </c>
      <c r="AI46" s="22">
        <v>2</v>
      </c>
      <c r="AJ46" s="22">
        <v>2</v>
      </c>
      <c r="AK46" s="22">
        <v>3</v>
      </c>
      <c r="AL46" s="22">
        <v>3</v>
      </c>
      <c r="AM46" s="22">
        <v>3</v>
      </c>
      <c r="AN46" s="22">
        <v>3</v>
      </c>
      <c r="AO46" s="22">
        <v>3</v>
      </c>
      <c r="AP46" s="22">
        <v>3</v>
      </c>
      <c r="AQ46" s="22"/>
      <c r="AR46" s="22"/>
      <c r="AS46" s="22"/>
      <c r="AT46" s="22"/>
      <c r="AU46" s="22"/>
      <c r="AV46" s="22"/>
      <c r="AW46" s="22"/>
      <c r="AX46" s="22"/>
      <c r="AY46" s="22"/>
      <c r="AZ46" s="22"/>
      <c r="BA46" s="22"/>
      <c r="BB46" s="22"/>
      <c r="BC46" s="22"/>
      <c r="BD46" s="22"/>
      <c r="BE46" s="22"/>
      <c r="BF46" s="22"/>
      <c r="BG46" s="22"/>
      <c r="BH46" s="22"/>
      <c r="BI46" s="22"/>
      <c r="BJ46" s="22"/>
      <c r="BK46" s="22"/>
      <c r="BL46" s="22"/>
      <c r="BM46" s="178">
        <f t="shared" si="8"/>
        <v>0</v>
      </c>
      <c r="BN46" s="178">
        <f t="shared" si="9"/>
        <v>3</v>
      </c>
      <c r="BO46" s="178">
        <f t="shared" si="10"/>
        <v>38</v>
      </c>
      <c r="BP46" s="178">
        <f t="shared" si="11"/>
        <v>0</v>
      </c>
      <c r="BQ46" s="177">
        <f t="shared" si="6"/>
        <v>41</v>
      </c>
    </row>
    <row r="47" spans="1:69" ht="13.5" customHeight="1">
      <c r="A47" s="167">
        <f t="shared" si="7"/>
        <v>43</v>
      </c>
      <c r="B47" s="210">
        <v>2</v>
      </c>
      <c r="C47" s="22">
        <v>3</v>
      </c>
      <c r="D47" s="22">
        <v>3</v>
      </c>
      <c r="E47" s="22">
        <v>2</v>
      </c>
      <c r="F47" s="22">
        <v>3</v>
      </c>
      <c r="G47" s="22">
        <v>3</v>
      </c>
      <c r="H47" s="22">
        <v>3</v>
      </c>
      <c r="I47" s="22">
        <v>3</v>
      </c>
      <c r="J47" s="22">
        <v>2</v>
      </c>
      <c r="K47" s="22">
        <v>2</v>
      </c>
      <c r="L47" s="22">
        <v>2</v>
      </c>
      <c r="M47" s="22">
        <v>3</v>
      </c>
      <c r="N47" s="22">
        <v>2</v>
      </c>
      <c r="O47" s="22">
        <v>3</v>
      </c>
      <c r="P47" s="22">
        <v>3</v>
      </c>
      <c r="Q47" s="22">
        <v>4</v>
      </c>
      <c r="R47" s="22">
        <v>3</v>
      </c>
      <c r="S47" s="22">
        <v>3</v>
      </c>
      <c r="T47" s="22">
        <v>3</v>
      </c>
      <c r="U47" s="22">
        <v>3</v>
      </c>
      <c r="V47" s="22">
        <v>3</v>
      </c>
      <c r="W47" s="22">
        <v>3</v>
      </c>
      <c r="X47" s="22">
        <v>3</v>
      </c>
      <c r="Y47" s="22">
        <v>3</v>
      </c>
      <c r="Z47" s="22">
        <v>4</v>
      </c>
      <c r="AA47" s="22">
        <v>4</v>
      </c>
      <c r="AB47" s="22">
        <v>3</v>
      </c>
      <c r="AC47" s="22">
        <v>3</v>
      </c>
      <c r="AD47" s="22">
        <v>3</v>
      </c>
      <c r="AE47" s="22">
        <v>2</v>
      </c>
      <c r="AF47" s="22">
        <v>2</v>
      </c>
      <c r="AG47" s="22">
        <v>3</v>
      </c>
      <c r="AH47" s="22">
        <v>3</v>
      </c>
      <c r="AI47" s="22">
        <v>2</v>
      </c>
      <c r="AJ47" s="22">
        <v>2</v>
      </c>
      <c r="AK47" s="22">
        <v>3</v>
      </c>
      <c r="AL47" s="22">
        <v>2</v>
      </c>
      <c r="AM47" s="22">
        <v>2</v>
      </c>
      <c r="AN47" s="22">
        <v>2</v>
      </c>
      <c r="AO47" s="22">
        <v>3</v>
      </c>
      <c r="AP47" s="22">
        <v>4</v>
      </c>
      <c r="AQ47" s="22"/>
      <c r="AR47" s="22"/>
      <c r="AS47" s="22"/>
      <c r="AT47" s="22"/>
      <c r="AU47" s="22"/>
      <c r="AV47" s="22"/>
      <c r="AW47" s="22"/>
      <c r="AX47" s="22"/>
      <c r="AY47" s="22"/>
      <c r="AZ47" s="22"/>
      <c r="BA47" s="22"/>
      <c r="BB47" s="22"/>
      <c r="BC47" s="22"/>
      <c r="BD47" s="22"/>
      <c r="BE47" s="22"/>
      <c r="BF47" s="22"/>
      <c r="BG47" s="22"/>
      <c r="BH47" s="22"/>
      <c r="BI47" s="22"/>
      <c r="BJ47" s="22"/>
      <c r="BK47" s="22"/>
      <c r="BL47" s="22"/>
      <c r="BM47" s="178">
        <f t="shared" si="8"/>
        <v>0</v>
      </c>
      <c r="BN47" s="178">
        <f t="shared" si="9"/>
        <v>13</v>
      </c>
      <c r="BO47" s="178">
        <f t="shared" si="10"/>
        <v>24</v>
      </c>
      <c r="BP47" s="178">
        <f t="shared" si="11"/>
        <v>4</v>
      </c>
      <c r="BQ47" s="177">
        <f t="shared" si="6"/>
        <v>41</v>
      </c>
    </row>
    <row r="48" spans="1:69" ht="13.5" customHeight="1">
      <c r="A48" s="167">
        <f t="shared" si="7"/>
        <v>44</v>
      </c>
      <c r="B48" s="210">
        <v>2</v>
      </c>
      <c r="C48" s="22">
        <v>3</v>
      </c>
      <c r="D48" s="22">
        <v>3</v>
      </c>
      <c r="E48" s="22">
        <v>2</v>
      </c>
      <c r="F48" s="22">
        <v>3</v>
      </c>
      <c r="G48" s="22">
        <v>3</v>
      </c>
      <c r="H48" s="22">
        <v>3</v>
      </c>
      <c r="I48" s="22">
        <v>3</v>
      </c>
      <c r="J48" s="22">
        <v>2</v>
      </c>
      <c r="K48" s="22">
        <v>3</v>
      </c>
      <c r="L48" s="22">
        <v>3</v>
      </c>
      <c r="M48" s="22">
        <v>3</v>
      </c>
      <c r="N48" s="22">
        <v>3</v>
      </c>
      <c r="O48" s="22">
        <v>3</v>
      </c>
      <c r="P48" s="22">
        <v>3</v>
      </c>
      <c r="Q48" s="22">
        <v>4</v>
      </c>
      <c r="R48" s="22">
        <v>4</v>
      </c>
      <c r="S48" s="22">
        <v>3</v>
      </c>
      <c r="T48" s="22">
        <v>3</v>
      </c>
      <c r="U48" s="22">
        <v>3</v>
      </c>
      <c r="V48" s="22">
        <v>3</v>
      </c>
      <c r="W48" s="22">
        <v>3</v>
      </c>
      <c r="X48" s="22">
        <v>3</v>
      </c>
      <c r="Y48" s="22">
        <v>2</v>
      </c>
      <c r="Z48" s="22">
        <v>4</v>
      </c>
      <c r="AA48" s="22">
        <v>3</v>
      </c>
      <c r="AB48" s="22">
        <v>3</v>
      </c>
      <c r="AC48" s="22">
        <v>3</v>
      </c>
      <c r="AD48" s="22">
        <v>2</v>
      </c>
      <c r="AE48" s="22">
        <v>2</v>
      </c>
      <c r="AF48" s="22">
        <v>1</v>
      </c>
      <c r="AG48" s="22">
        <v>3</v>
      </c>
      <c r="AH48" s="22">
        <v>3</v>
      </c>
      <c r="AI48" s="22">
        <v>1</v>
      </c>
      <c r="AJ48" s="22">
        <v>3</v>
      </c>
      <c r="AK48" s="22">
        <v>4</v>
      </c>
      <c r="AL48" s="22">
        <v>2</v>
      </c>
      <c r="AM48" s="22">
        <v>3</v>
      </c>
      <c r="AN48" s="22">
        <v>2</v>
      </c>
      <c r="AO48" s="22">
        <v>3</v>
      </c>
      <c r="AP48" s="22">
        <v>3</v>
      </c>
      <c r="AQ48" s="22"/>
      <c r="AR48" s="22"/>
      <c r="AS48" s="22"/>
      <c r="AT48" s="22"/>
      <c r="AU48" s="22"/>
      <c r="AV48" s="22"/>
      <c r="AW48" s="22"/>
      <c r="AX48" s="22"/>
      <c r="AY48" s="22"/>
      <c r="AZ48" s="22"/>
      <c r="BA48" s="22"/>
      <c r="BB48" s="22"/>
      <c r="BC48" s="22"/>
      <c r="BD48" s="22"/>
      <c r="BE48" s="22"/>
      <c r="BF48" s="22"/>
      <c r="BG48" s="22"/>
      <c r="BH48" s="22"/>
      <c r="BI48" s="22"/>
      <c r="BJ48" s="22"/>
      <c r="BK48" s="22"/>
      <c r="BL48" s="22"/>
      <c r="BM48" s="178">
        <f t="shared" si="8"/>
        <v>2</v>
      </c>
      <c r="BN48" s="178">
        <f t="shared" si="9"/>
        <v>8</v>
      </c>
      <c r="BO48" s="178">
        <f t="shared" si="10"/>
        <v>27</v>
      </c>
      <c r="BP48" s="178">
        <f t="shared" si="11"/>
        <v>4</v>
      </c>
      <c r="BQ48" s="177">
        <f t="shared" si="6"/>
        <v>41</v>
      </c>
    </row>
    <row r="49" spans="1:69" ht="13.5" customHeight="1">
      <c r="A49" s="167">
        <f t="shared" si="7"/>
        <v>45</v>
      </c>
      <c r="B49" s="210">
        <v>2</v>
      </c>
      <c r="C49" s="22">
        <v>3</v>
      </c>
      <c r="D49" s="22">
        <v>3</v>
      </c>
      <c r="E49" s="22">
        <v>2</v>
      </c>
      <c r="F49" s="22">
        <v>3</v>
      </c>
      <c r="G49" s="22"/>
      <c r="H49" s="22">
        <v>3</v>
      </c>
      <c r="I49" s="22">
        <v>3</v>
      </c>
      <c r="J49" s="22">
        <v>2</v>
      </c>
      <c r="K49" s="22">
        <v>3</v>
      </c>
      <c r="L49" s="22">
        <v>3</v>
      </c>
      <c r="M49" s="22">
        <v>3</v>
      </c>
      <c r="N49" s="22">
        <v>2</v>
      </c>
      <c r="O49" s="22">
        <v>3</v>
      </c>
      <c r="P49" s="22">
        <v>3</v>
      </c>
      <c r="Q49" s="22">
        <v>4</v>
      </c>
      <c r="R49" s="22">
        <v>4</v>
      </c>
      <c r="S49" s="22">
        <v>3</v>
      </c>
      <c r="T49" s="22">
        <v>3</v>
      </c>
      <c r="U49" s="22">
        <v>3</v>
      </c>
      <c r="V49" s="22">
        <v>3</v>
      </c>
      <c r="W49" s="22">
        <v>3</v>
      </c>
      <c r="X49" s="22">
        <v>3</v>
      </c>
      <c r="Y49" s="22">
        <v>2</v>
      </c>
      <c r="Z49" s="22">
        <v>2</v>
      </c>
      <c r="AA49" s="22">
        <v>2</v>
      </c>
      <c r="AB49" s="22">
        <v>3</v>
      </c>
      <c r="AC49" s="22">
        <v>3</v>
      </c>
      <c r="AD49" s="22">
        <v>3</v>
      </c>
      <c r="AE49" s="22">
        <v>2</v>
      </c>
      <c r="AF49" s="22">
        <v>1</v>
      </c>
      <c r="AG49" s="22">
        <v>3</v>
      </c>
      <c r="AH49" s="22">
        <v>3</v>
      </c>
      <c r="AI49" s="22">
        <v>1</v>
      </c>
      <c r="AJ49" s="22">
        <v>3</v>
      </c>
      <c r="AK49" s="22">
        <v>3</v>
      </c>
      <c r="AL49" s="22">
        <v>3</v>
      </c>
      <c r="AM49" s="22">
        <v>2</v>
      </c>
      <c r="AN49" s="22">
        <v>2</v>
      </c>
      <c r="AO49" s="22">
        <v>3</v>
      </c>
      <c r="AP49" s="22">
        <v>3</v>
      </c>
      <c r="AQ49" s="22"/>
      <c r="AR49" s="22"/>
      <c r="AS49" s="22"/>
      <c r="AT49" s="22"/>
      <c r="AU49" s="22"/>
      <c r="AV49" s="22"/>
      <c r="AW49" s="22"/>
      <c r="AX49" s="22"/>
      <c r="AY49" s="22"/>
      <c r="AZ49" s="22"/>
      <c r="BA49" s="22"/>
      <c r="BB49" s="22"/>
      <c r="BC49" s="22"/>
      <c r="BD49" s="22"/>
      <c r="BE49" s="22"/>
      <c r="BF49" s="22"/>
      <c r="BG49" s="22"/>
      <c r="BH49" s="22"/>
      <c r="BI49" s="22"/>
      <c r="BJ49" s="22"/>
      <c r="BK49" s="22"/>
      <c r="BL49" s="22"/>
      <c r="BM49" s="178">
        <f t="shared" si="8"/>
        <v>2</v>
      </c>
      <c r="BN49" s="178">
        <f t="shared" si="9"/>
        <v>10</v>
      </c>
      <c r="BO49" s="178">
        <f t="shared" si="10"/>
        <v>26</v>
      </c>
      <c r="BP49" s="178">
        <f t="shared" si="11"/>
        <v>2</v>
      </c>
      <c r="BQ49" s="177">
        <f t="shared" si="6"/>
        <v>40</v>
      </c>
    </row>
    <row r="50" spans="1:69" ht="13.5" customHeight="1">
      <c r="A50" s="167">
        <f t="shared" si="7"/>
        <v>46</v>
      </c>
      <c r="B50" s="210">
        <v>3</v>
      </c>
      <c r="C50" s="22">
        <v>3</v>
      </c>
      <c r="D50" s="22">
        <v>3</v>
      </c>
      <c r="E50" s="22">
        <v>3</v>
      </c>
      <c r="F50" s="22">
        <v>3</v>
      </c>
      <c r="G50" s="22">
        <v>3</v>
      </c>
      <c r="H50" s="22">
        <v>3</v>
      </c>
      <c r="I50" s="22">
        <v>3</v>
      </c>
      <c r="J50" s="22">
        <v>3</v>
      </c>
      <c r="K50" s="22">
        <v>3</v>
      </c>
      <c r="L50" s="22">
        <v>3</v>
      </c>
      <c r="M50" s="22">
        <v>3</v>
      </c>
      <c r="N50" s="22">
        <v>3</v>
      </c>
      <c r="O50" s="22">
        <v>3</v>
      </c>
      <c r="P50" s="22">
        <v>3</v>
      </c>
      <c r="Q50" s="22">
        <v>3</v>
      </c>
      <c r="R50" s="22">
        <v>3</v>
      </c>
      <c r="S50" s="22">
        <v>3</v>
      </c>
      <c r="T50" s="22">
        <v>3</v>
      </c>
      <c r="U50" s="22">
        <v>3</v>
      </c>
      <c r="V50" s="22">
        <v>3</v>
      </c>
      <c r="W50" s="22">
        <v>3</v>
      </c>
      <c r="X50" s="22">
        <v>3</v>
      </c>
      <c r="Y50" s="22">
        <v>3</v>
      </c>
      <c r="Z50" s="22">
        <v>2</v>
      </c>
      <c r="AA50" s="22">
        <v>3</v>
      </c>
      <c r="AB50" s="22">
        <v>3</v>
      </c>
      <c r="AC50" s="22">
        <v>3</v>
      </c>
      <c r="AD50" s="22">
        <v>3</v>
      </c>
      <c r="AE50" s="22">
        <v>4</v>
      </c>
      <c r="AF50" s="22">
        <v>2</v>
      </c>
      <c r="AG50" s="22">
        <v>3</v>
      </c>
      <c r="AH50" s="22">
        <v>3</v>
      </c>
      <c r="AI50" s="22">
        <v>2</v>
      </c>
      <c r="AJ50" s="22">
        <v>3</v>
      </c>
      <c r="AK50" s="22">
        <v>3</v>
      </c>
      <c r="AL50" s="22">
        <v>3</v>
      </c>
      <c r="AM50" s="22">
        <v>3</v>
      </c>
      <c r="AN50" s="22">
        <v>2</v>
      </c>
      <c r="AO50" s="22">
        <v>3</v>
      </c>
      <c r="AP50" s="22">
        <v>3</v>
      </c>
      <c r="AQ50" s="22"/>
      <c r="AR50" s="22"/>
      <c r="AS50" s="22"/>
      <c r="AT50" s="22"/>
      <c r="AU50" s="22"/>
      <c r="AV50" s="22"/>
      <c r="AW50" s="22"/>
      <c r="AX50" s="22"/>
      <c r="AY50" s="22"/>
      <c r="AZ50" s="22"/>
      <c r="BA50" s="22"/>
      <c r="BB50" s="22"/>
      <c r="BC50" s="22"/>
      <c r="BD50" s="22"/>
      <c r="BE50" s="22"/>
      <c r="BF50" s="22"/>
      <c r="BG50" s="22"/>
      <c r="BH50" s="22"/>
      <c r="BI50" s="22"/>
      <c r="BJ50" s="22"/>
      <c r="BK50" s="22"/>
      <c r="BL50" s="22"/>
      <c r="BM50" s="178">
        <f t="shared" si="8"/>
        <v>0</v>
      </c>
      <c r="BN50" s="178">
        <f t="shared" si="9"/>
        <v>4</v>
      </c>
      <c r="BO50" s="178">
        <f t="shared" si="10"/>
        <v>36</v>
      </c>
      <c r="BP50" s="178">
        <f t="shared" si="11"/>
        <v>1</v>
      </c>
      <c r="BQ50" s="177">
        <f t="shared" si="6"/>
        <v>41</v>
      </c>
    </row>
    <row r="51" spans="1:69" ht="13.5" customHeight="1">
      <c r="A51" s="167">
        <f t="shared" si="7"/>
        <v>47</v>
      </c>
      <c r="B51" s="210">
        <v>3</v>
      </c>
      <c r="C51" s="22">
        <v>3</v>
      </c>
      <c r="D51" s="22">
        <v>3</v>
      </c>
      <c r="E51" s="22">
        <v>2</v>
      </c>
      <c r="F51" s="22">
        <v>3</v>
      </c>
      <c r="G51" s="22">
        <v>3</v>
      </c>
      <c r="H51" s="22">
        <v>2</v>
      </c>
      <c r="I51" s="22">
        <v>3</v>
      </c>
      <c r="J51" s="22">
        <v>3</v>
      </c>
      <c r="K51" s="22">
        <v>3</v>
      </c>
      <c r="L51" s="22">
        <v>3</v>
      </c>
      <c r="M51" s="22">
        <v>3</v>
      </c>
      <c r="N51" s="22">
        <v>3</v>
      </c>
      <c r="O51" s="22">
        <v>3</v>
      </c>
      <c r="P51" s="22">
        <v>3</v>
      </c>
      <c r="Q51" s="22">
        <v>3</v>
      </c>
      <c r="R51" s="22">
        <v>4</v>
      </c>
      <c r="S51" s="22">
        <v>3</v>
      </c>
      <c r="T51" s="22">
        <v>3</v>
      </c>
      <c r="U51" s="22">
        <v>3</v>
      </c>
      <c r="V51" s="22">
        <v>3</v>
      </c>
      <c r="W51" s="22">
        <v>3</v>
      </c>
      <c r="X51" s="22">
        <v>3</v>
      </c>
      <c r="Y51" s="22">
        <v>3</v>
      </c>
      <c r="Z51" s="22">
        <v>3</v>
      </c>
      <c r="AA51" s="22">
        <v>3</v>
      </c>
      <c r="AB51" s="22">
        <v>3</v>
      </c>
      <c r="AC51" s="22"/>
      <c r="AD51" s="22">
        <v>3</v>
      </c>
      <c r="AE51" s="22">
        <v>3</v>
      </c>
      <c r="AF51" s="22">
        <v>2</v>
      </c>
      <c r="AG51" s="22">
        <v>3</v>
      </c>
      <c r="AH51" s="22">
        <v>3</v>
      </c>
      <c r="AI51" s="22">
        <v>2</v>
      </c>
      <c r="AJ51" s="22">
        <v>3</v>
      </c>
      <c r="AK51" s="22">
        <v>4</v>
      </c>
      <c r="AL51" s="22">
        <v>3</v>
      </c>
      <c r="AM51" s="22">
        <v>3</v>
      </c>
      <c r="AN51" s="22">
        <v>2</v>
      </c>
      <c r="AO51" s="22">
        <v>3</v>
      </c>
      <c r="AP51" s="22">
        <v>3</v>
      </c>
      <c r="AQ51" s="22"/>
      <c r="AR51" s="22"/>
      <c r="AS51" s="22"/>
      <c r="AT51" s="22"/>
      <c r="AU51" s="22"/>
      <c r="AV51" s="22"/>
      <c r="AW51" s="22"/>
      <c r="AX51" s="22"/>
      <c r="AY51" s="22"/>
      <c r="AZ51" s="22"/>
      <c r="BA51" s="22"/>
      <c r="BB51" s="22"/>
      <c r="BC51" s="22"/>
      <c r="BD51" s="22"/>
      <c r="BE51" s="22"/>
      <c r="BF51" s="22"/>
      <c r="BG51" s="22"/>
      <c r="BH51" s="22"/>
      <c r="BI51" s="22"/>
      <c r="BJ51" s="22"/>
      <c r="BK51" s="22"/>
      <c r="BL51" s="22"/>
      <c r="BM51" s="178">
        <f t="shared" si="8"/>
        <v>0</v>
      </c>
      <c r="BN51" s="178">
        <f t="shared" si="9"/>
        <v>5</v>
      </c>
      <c r="BO51" s="178">
        <f t="shared" si="10"/>
        <v>33</v>
      </c>
      <c r="BP51" s="178">
        <f t="shared" si="11"/>
        <v>2</v>
      </c>
      <c r="BQ51" s="177">
        <f t="shared" si="6"/>
        <v>40</v>
      </c>
    </row>
    <row r="52" spans="1:69" ht="13.5" customHeight="1">
      <c r="A52" s="167">
        <f t="shared" si="7"/>
        <v>48</v>
      </c>
      <c r="B52" s="210">
        <v>3</v>
      </c>
      <c r="C52" s="22">
        <v>3</v>
      </c>
      <c r="D52" s="22">
        <v>3</v>
      </c>
      <c r="E52" s="22">
        <v>2</v>
      </c>
      <c r="F52" s="22">
        <v>3</v>
      </c>
      <c r="G52" s="22">
        <v>3</v>
      </c>
      <c r="H52" s="22">
        <v>2</v>
      </c>
      <c r="I52" s="22">
        <v>3</v>
      </c>
      <c r="J52" s="22">
        <v>3</v>
      </c>
      <c r="K52" s="22">
        <v>3</v>
      </c>
      <c r="L52" s="22">
        <v>3</v>
      </c>
      <c r="M52" s="22">
        <v>3</v>
      </c>
      <c r="N52" s="22">
        <v>3</v>
      </c>
      <c r="O52" s="22">
        <v>3</v>
      </c>
      <c r="P52" s="22">
        <v>3</v>
      </c>
      <c r="Q52" s="22">
        <v>3</v>
      </c>
      <c r="R52" s="22">
        <v>3</v>
      </c>
      <c r="S52" s="22">
        <v>3</v>
      </c>
      <c r="T52" s="22">
        <v>3</v>
      </c>
      <c r="U52" s="22">
        <v>3</v>
      </c>
      <c r="V52" s="22">
        <v>3</v>
      </c>
      <c r="W52" s="22">
        <v>3</v>
      </c>
      <c r="X52" s="22">
        <v>3</v>
      </c>
      <c r="Y52" s="22">
        <v>3</v>
      </c>
      <c r="Z52" s="22">
        <v>3</v>
      </c>
      <c r="AA52" s="22">
        <v>3</v>
      </c>
      <c r="AB52" s="22">
        <v>3</v>
      </c>
      <c r="AC52" s="22">
        <v>3</v>
      </c>
      <c r="AD52" s="22">
        <v>3</v>
      </c>
      <c r="AE52" s="22">
        <v>3</v>
      </c>
      <c r="AF52" s="22">
        <v>3</v>
      </c>
      <c r="AG52" s="22">
        <v>3</v>
      </c>
      <c r="AH52" s="22">
        <v>3</v>
      </c>
      <c r="AI52" s="22">
        <v>3</v>
      </c>
      <c r="AJ52" s="22">
        <v>3</v>
      </c>
      <c r="AK52" s="22">
        <v>4</v>
      </c>
      <c r="AL52" s="22">
        <v>3</v>
      </c>
      <c r="AM52" s="22">
        <v>3</v>
      </c>
      <c r="AN52" s="22">
        <v>3</v>
      </c>
      <c r="AO52" s="22">
        <v>3</v>
      </c>
      <c r="AP52" s="22">
        <v>3</v>
      </c>
      <c r="AQ52" s="22"/>
      <c r="AR52" s="22"/>
      <c r="AS52" s="22"/>
      <c r="AT52" s="22"/>
      <c r="AU52" s="22"/>
      <c r="AV52" s="22"/>
      <c r="AW52" s="22"/>
      <c r="AX52" s="22"/>
      <c r="AY52" s="22"/>
      <c r="AZ52" s="22"/>
      <c r="BA52" s="22"/>
      <c r="BB52" s="22"/>
      <c r="BC52" s="22"/>
      <c r="BD52" s="22"/>
      <c r="BE52" s="22"/>
      <c r="BF52" s="22"/>
      <c r="BG52" s="22"/>
      <c r="BH52" s="22"/>
      <c r="BI52" s="22"/>
      <c r="BJ52" s="22"/>
      <c r="BK52" s="22"/>
      <c r="BL52" s="22"/>
      <c r="BM52" s="178">
        <f t="shared" si="8"/>
        <v>0</v>
      </c>
      <c r="BN52" s="178">
        <f t="shared" si="9"/>
        <v>2</v>
      </c>
      <c r="BO52" s="178">
        <f t="shared" si="10"/>
        <v>38</v>
      </c>
      <c r="BP52" s="178">
        <f t="shared" si="11"/>
        <v>1</v>
      </c>
      <c r="BQ52" s="177">
        <f t="shared" si="6"/>
        <v>41</v>
      </c>
    </row>
    <row r="53" spans="1:69" ht="13.5" customHeight="1">
      <c r="A53" s="167">
        <f t="shared" si="7"/>
        <v>49</v>
      </c>
      <c r="B53" s="210">
        <v>2</v>
      </c>
      <c r="C53" s="22">
        <v>3</v>
      </c>
      <c r="D53" s="22">
        <v>3</v>
      </c>
      <c r="E53" s="22">
        <v>2</v>
      </c>
      <c r="F53" s="22">
        <v>3</v>
      </c>
      <c r="G53" s="22">
        <v>3</v>
      </c>
      <c r="H53" s="22">
        <v>3</v>
      </c>
      <c r="I53" s="22">
        <v>3</v>
      </c>
      <c r="J53" s="22">
        <v>3</v>
      </c>
      <c r="K53" s="22">
        <v>3</v>
      </c>
      <c r="L53" s="22">
        <v>3</v>
      </c>
      <c r="M53" s="22">
        <v>3</v>
      </c>
      <c r="N53" s="22">
        <v>2</v>
      </c>
      <c r="O53" s="22">
        <v>3</v>
      </c>
      <c r="P53" s="22">
        <v>3</v>
      </c>
      <c r="Q53" s="22">
        <v>4</v>
      </c>
      <c r="R53" s="22">
        <v>3</v>
      </c>
      <c r="S53" s="22">
        <v>3</v>
      </c>
      <c r="T53" s="22">
        <v>3</v>
      </c>
      <c r="U53" s="22">
        <v>3</v>
      </c>
      <c r="V53" s="22">
        <v>3</v>
      </c>
      <c r="W53" s="22">
        <v>3</v>
      </c>
      <c r="X53" s="22">
        <v>3</v>
      </c>
      <c r="Y53" s="22">
        <v>2</v>
      </c>
      <c r="Z53" s="22">
        <v>4</v>
      </c>
      <c r="AA53" s="22">
        <v>2</v>
      </c>
      <c r="AB53" s="22">
        <v>3</v>
      </c>
      <c r="AC53" s="22">
        <v>3</v>
      </c>
      <c r="AD53" s="22">
        <v>3</v>
      </c>
      <c r="AE53" s="22">
        <v>2</v>
      </c>
      <c r="AF53" s="22">
        <v>2</v>
      </c>
      <c r="AG53" s="22">
        <v>3</v>
      </c>
      <c r="AH53" s="22">
        <v>3</v>
      </c>
      <c r="AI53" s="22">
        <v>2</v>
      </c>
      <c r="AJ53" s="22">
        <v>3</v>
      </c>
      <c r="AK53" s="22">
        <v>3</v>
      </c>
      <c r="AL53" s="22">
        <v>3</v>
      </c>
      <c r="AM53" s="22"/>
      <c r="AN53" s="22">
        <v>2</v>
      </c>
      <c r="AO53" s="22">
        <v>3</v>
      </c>
      <c r="AP53" s="22">
        <v>3</v>
      </c>
      <c r="AQ53" s="22"/>
      <c r="AR53" s="22"/>
      <c r="AS53" s="22"/>
      <c r="AT53" s="22"/>
      <c r="AU53" s="22"/>
      <c r="AV53" s="22"/>
      <c r="AW53" s="22"/>
      <c r="AX53" s="22"/>
      <c r="AY53" s="22"/>
      <c r="AZ53" s="22"/>
      <c r="BA53" s="22"/>
      <c r="BB53" s="22"/>
      <c r="BC53" s="22"/>
      <c r="BD53" s="22"/>
      <c r="BE53" s="22"/>
      <c r="BF53" s="22"/>
      <c r="BG53" s="22"/>
      <c r="BH53" s="22"/>
      <c r="BI53" s="22"/>
      <c r="BJ53" s="22"/>
      <c r="BK53" s="22"/>
      <c r="BL53" s="22"/>
      <c r="BM53" s="178">
        <f t="shared" si="8"/>
        <v>0</v>
      </c>
      <c r="BN53" s="178">
        <f t="shared" si="9"/>
        <v>9</v>
      </c>
      <c r="BO53" s="178">
        <f t="shared" si="10"/>
        <v>29</v>
      </c>
      <c r="BP53" s="178">
        <f t="shared" si="11"/>
        <v>2</v>
      </c>
      <c r="BQ53" s="177">
        <f t="shared" si="6"/>
        <v>40</v>
      </c>
    </row>
    <row r="54" spans="1:69" ht="13.5" customHeight="1">
      <c r="A54" s="167">
        <f t="shared" si="7"/>
        <v>50</v>
      </c>
      <c r="B54" s="210">
        <v>3</v>
      </c>
      <c r="C54" s="22">
        <v>4</v>
      </c>
      <c r="D54" s="22">
        <v>3</v>
      </c>
      <c r="E54" s="22">
        <v>2</v>
      </c>
      <c r="F54" s="22">
        <v>3</v>
      </c>
      <c r="G54" s="22">
        <v>3</v>
      </c>
      <c r="H54" s="22">
        <v>3</v>
      </c>
      <c r="I54" s="22">
        <v>3</v>
      </c>
      <c r="J54" s="22">
        <v>3</v>
      </c>
      <c r="K54" s="22">
        <v>3</v>
      </c>
      <c r="L54" s="22">
        <v>3</v>
      </c>
      <c r="M54" s="22">
        <v>3</v>
      </c>
      <c r="N54" s="22">
        <v>3</v>
      </c>
      <c r="O54" s="22">
        <v>3</v>
      </c>
      <c r="P54" s="22">
        <v>3</v>
      </c>
      <c r="Q54" s="22">
        <v>3</v>
      </c>
      <c r="R54" s="22">
        <v>3</v>
      </c>
      <c r="S54" s="22">
        <v>3</v>
      </c>
      <c r="T54" s="22">
        <v>3</v>
      </c>
      <c r="U54" s="22">
        <v>3</v>
      </c>
      <c r="V54" s="22">
        <v>3</v>
      </c>
      <c r="W54" s="22">
        <v>3</v>
      </c>
      <c r="X54" s="22">
        <v>3</v>
      </c>
      <c r="Y54" s="22">
        <v>3</v>
      </c>
      <c r="Z54" s="22">
        <v>3</v>
      </c>
      <c r="AA54" s="22">
        <v>3</v>
      </c>
      <c r="AB54" s="22">
        <v>3</v>
      </c>
      <c r="AC54" s="22">
        <v>3</v>
      </c>
      <c r="AD54" s="22">
        <v>3</v>
      </c>
      <c r="AE54" s="22">
        <v>3</v>
      </c>
      <c r="AF54" s="22">
        <v>2</v>
      </c>
      <c r="AG54" s="22">
        <v>3</v>
      </c>
      <c r="AH54" s="22">
        <v>3</v>
      </c>
      <c r="AI54" s="22">
        <v>2</v>
      </c>
      <c r="AJ54" s="22">
        <v>2</v>
      </c>
      <c r="AK54" s="22">
        <v>3</v>
      </c>
      <c r="AL54" s="22">
        <v>3</v>
      </c>
      <c r="AM54" s="22">
        <v>3</v>
      </c>
      <c r="AN54" s="22">
        <v>2</v>
      </c>
      <c r="AO54" s="22">
        <v>3</v>
      </c>
      <c r="AP54" s="22">
        <v>3</v>
      </c>
      <c r="AQ54" s="22"/>
      <c r="AR54" s="22"/>
      <c r="AS54" s="22"/>
      <c r="AT54" s="22"/>
      <c r="AU54" s="22"/>
      <c r="AV54" s="22"/>
      <c r="AW54" s="22"/>
      <c r="AX54" s="22"/>
      <c r="AY54" s="22"/>
      <c r="AZ54" s="22"/>
      <c r="BA54" s="22"/>
      <c r="BB54" s="22"/>
      <c r="BC54" s="22"/>
      <c r="BD54" s="22"/>
      <c r="BE54" s="22"/>
      <c r="BF54" s="22"/>
      <c r="BG54" s="22"/>
      <c r="BH54" s="22"/>
      <c r="BI54" s="22"/>
      <c r="BJ54" s="22"/>
      <c r="BK54" s="22"/>
      <c r="BL54" s="22"/>
      <c r="BM54" s="178">
        <f t="shared" si="8"/>
        <v>0</v>
      </c>
      <c r="BN54" s="178">
        <f t="shared" si="9"/>
        <v>5</v>
      </c>
      <c r="BO54" s="178">
        <f t="shared" si="10"/>
        <v>35</v>
      </c>
      <c r="BP54" s="178">
        <f t="shared" si="11"/>
        <v>1</v>
      </c>
      <c r="BQ54" s="177">
        <f t="shared" si="6"/>
        <v>41</v>
      </c>
    </row>
    <row r="55" spans="1:69" ht="13.5" customHeight="1">
      <c r="A55" s="167">
        <f t="shared" si="7"/>
        <v>51</v>
      </c>
      <c r="B55" s="210">
        <v>2</v>
      </c>
      <c r="C55" s="22">
        <v>3</v>
      </c>
      <c r="D55" s="22">
        <v>3</v>
      </c>
      <c r="E55" s="22">
        <v>2</v>
      </c>
      <c r="F55" s="22">
        <v>3</v>
      </c>
      <c r="G55" s="22">
        <v>3</v>
      </c>
      <c r="H55" s="22">
        <v>2</v>
      </c>
      <c r="I55" s="22">
        <v>4</v>
      </c>
      <c r="J55" s="22">
        <v>2</v>
      </c>
      <c r="K55" s="22">
        <v>3</v>
      </c>
      <c r="L55" s="22">
        <v>3</v>
      </c>
      <c r="M55" s="22">
        <v>3</v>
      </c>
      <c r="N55" s="22">
        <v>2</v>
      </c>
      <c r="O55" s="22">
        <v>3</v>
      </c>
      <c r="P55" s="22">
        <v>3</v>
      </c>
      <c r="Q55" s="22">
        <v>2</v>
      </c>
      <c r="R55" s="22">
        <v>3</v>
      </c>
      <c r="S55" s="22">
        <v>3</v>
      </c>
      <c r="T55" s="22">
        <v>3</v>
      </c>
      <c r="U55" s="22">
        <v>3</v>
      </c>
      <c r="V55" s="22">
        <v>3</v>
      </c>
      <c r="W55" s="22">
        <v>3</v>
      </c>
      <c r="X55" s="22">
        <v>2</v>
      </c>
      <c r="Y55" s="22">
        <v>2</v>
      </c>
      <c r="Z55" s="22">
        <v>1</v>
      </c>
      <c r="AA55" s="22">
        <v>4</v>
      </c>
      <c r="AB55" s="22">
        <v>3</v>
      </c>
      <c r="AC55" s="22">
        <v>3</v>
      </c>
      <c r="AD55" s="22">
        <v>2</v>
      </c>
      <c r="AE55" s="22">
        <v>3</v>
      </c>
      <c r="AF55" s="22">
        <v>2</v>
      </c>
      <c r="AG55" s="22">
        <v>3</v>
      </c>
      <c r="AH55" s="22">
        <v>3</v>
      </c>
      <c r="AI55" s="22">
        <v>2</v>
      </c>
      <c r="AJ55" s="22">
        <v>3</v>
      </c>
      <c r="AK55" s="22">
        <v>4</v>
      </c>
      <c r="AL55" s="22">
        <v>3</v>
      </c>
      <c r="AM55" s="22">
        <v>3</v>
      </c>
      <c r="AN55" s="22">
        <v>2</v>
      </c>
      <c r="AO55" s="22">
        <v>3</v>
      </c>
      <c r="AP55" s="22">
        <v>4</v>
      </c>
      <c r="AQ55" s="22"/>
      <c r="AR55" s="22"/>
      <c r="AS55" s="22"/>
      <c r="AT55" s="22"/>
      <c r="AU55" s="22"/>
      <c r="AV55" s="22"/>
      <c r="AW55" s="22"/>
      <c r="AX55" s="22"/>
      <c r="AY55" s="22"/>
      <c r="AZ55" s="22"/>
      <c r="BA55" s="22"/>
      <c r="BB55" s="22"/>
      <c r="BC55" s="22"/>
      <c r="BD55" s="22"/>
      <c r="BE55" s="22"/>
      <c r="BF55" s="22"/>
      <c r="BG55" s="22"/>
      <c r="BH55" s="22"/>
      <c r="BI55" s="22"/>
      <c r="BJ55" s="22"/>
      <c r="BK55" s="22"/>
      <c r="BL55" s="22"/>
      <c r="BM55" s="178">
        <f t="shared" si="8"/>
        <v>1</v>
      </c>
      <c r="BN55" s="178">
        <f t="shared" si="9"/>
        <v>12</v>
      </c>
      <c r="BO55" s="178">
        <f t="shared" si="10"/>
        <v>24</v>
      </c>
      <c r="BP55" s="178">
        <f t="shared" si="11"/>
        <v>4</v>
      </c>
      <c r="BQ55" s="177">
        <f t="shared" si="6"/>
        <v>41</v>
      </c>
    </row>
    <row r="56" spans="1:69" ht="13.5" customHeight="1">
      <c r="A56" s="167">
        <f t="shared" si="7"/>
        <v>52</v>
      </c>
      <c r="B56" s="210">
        <v>2</v>
      </c>
      <c r="C56" s="22">
        <v>3</v>
      </c>
      <c r="D56" s="22">
        <v>4</v>
      </c>
      <c r="E56" s="22">
        <v>2</v>
      </c>
      <c r="F56" s="22">
        <v>3</v>
      </c>
      <c r="G56" s="22">
        <v>3</v>
      </c>
      <c r="H56" s="22">
        <v>3</v>
      </c>
      <c r="I56" s="22">
        <v>3</v>
      </c>
      <c r="J56" s="22">
        <v>3</v>
      </c>
      <c r="K56" s="22">
        <v>3</v>
      </c>
      <c r="L56" s="22">
        <v>3</v>
      </c>
      <c r="M56" s="22">
        <v>3</v>
      </c>
      <c r="N56" s="22">
        <v>2</v>
      </c>
      <c r="O56" s="22">
        <v>3</v>
      </c>
      <c r="P56" s="22">
        <v>3</v>
      </c>
      <c r="Q56" s="22">
        <v>4</v>
      </c>
      <c r="R56" s="22">
        <v>3</v>
      </c>
      <c r="S56" s="22">
        <v>3</v>
      </c>
      <c r="T56" s="22">
        <v>3</v>
      </c>
      <c r="U56" s="22">
        <v>3</v>
      </c>
      <c r="V56" s="22">
        <v>3</v>
      </c>
      <c r="W56" s="22">
        <v>3</v>
      </c>
      <c r="X56" s="22">
        <v>3</v>
      </c>
      <c r="Y56" s="22">
        <v>2</v>
      </c>
      <c r="Z56" s="22">
        <v>3</v>
      </c>
      <c r="AA56" s="22">
        <v>4</v>
      </c>
      <c r="AB56" s="22">
        <v>3</v>
      </c>
      <c r="AC56" s="22">
        <v>3</v>
      </c>
      <c r="AD56" s="22">
        <v>2</v>
      </c>
      <c r="AE56" s="22">
        <v>4</v>
      </c>
      <c r="AF56" s="22">
        <v>2</v>
      </c>
      <c r="AG56" s="22">
        <v>3</v>
      </c>
      <c r="AH56" s="22">
        <v>3</v>
      </c>
      <c r="AI56" s="22">
        <v>2</v>
      </c>
      <c r="AJ56" s="22">
        <v>3</v>
      </c>
      <c r="AK56" s="22">
        <v>3</v>
      </c>
      <c r="AL56" s="22">
        <v>3</v>
      </c>
      <c r="AM56" s="22">
        <v>3</v>
      </c>
      <c r="AN56" s="22">
        <v>3</v>
      </c>
      <c r="AO56" s="22">
        <v>3</v>
      </c>
      <c r="AP56" s="22">
        <v>3</v>
      </c>
      <c r="AQ56" s="22"/>
      <c r="AR56" s="22"/>
      <c r="AS56" s="22"/>
      <c r="AT56" s="22"/>
      <c r="AU56" s="22"/>
      <c r="AV56" s="22"/>
      <c r="AW56" s="22"/>
      <c r="AX56" s="22"/>
      <c r="AY56" s="22"/>
      <c r="AZ56" s="22"/>
      <c r="BA56" s="22"/>
      <c r="BB56" s="22"/>
      <c r="BC56" s="22"/>
      <c r="BD56" s="22"/>
      <c r="BE56" s="22"/>
      <c r="BF56" s="22"/>
      <c r="BG56" s="22"/>
      <c r="BH56" s="22"/>
      <c r="BI56" s="22"/>
      <c r="BJ56" s="22"/>
      <c r="BK56" s="22"/>
      <c r="BL56" s="22"/>
      <c r="BM56" s="178">
        <f t="shared" si="8"/>
        <v>0</v>
      </c>
      <c r="BN56" s="178">
        <f t="shared" si="9"/>
        <v>7</v>
      </c>
      <c r="BO56" s="178">
        <f t="shared" si="10"/>
        <v>30</v>
      </c>
      <c r="BP56" s="178">
        <f t="shared" si="11"/>
        <v>4</v>
      </c>
      <c r="BQ56" s="177">
        <f t="shared" si="6"/>
        <v>41</v>
      </c>
    </row>
    <row r="57" spans="1:69" ht="13.5" customHeight="1">
      <c r="A57" s="167">
        <f t="shared" si="7"/>
        <v>53</v>
      </c>
      <c r="B57" s="210">
        <v>2</v>
      </c>
      <c r="C57" s="22">
        <v>2</v>
      </c>
      <c r="D57" s="22">
        <v>2</v>
      </c>
      <c r="E57" s="22">
        <v>2</v>
      </c>
      <c r="F57" s="22">
        <v>2</v>
      </c>
      <c r="G57" s="22">
        <v>2</v>
      </c>
      <c r="H57" s="22">
        <v>2</v>
      </c>
      <c r="I57" s="22">
        <v>2</v>
      </c>
      <c r="J57" s="22">
        <v>1</v>
      </c>
      <c r="K57" s="22">
        <v>2</v>
      </c>
      <c r="L57" s="22">
        <v>2</v>
      </c>
      <c r="M57" s="22">
        <v>2</v>
      </c>
      <c r="N57" s="22">
        <v>2</v>
      </c>
      <c r="O57" s="22">
        <v>2</v>
      </c>
      <c r="P57" s="22">
        <v>2</v>
      </c>
      <c r="Q57" s="22">
        <v>1</v>
      </c>
      <c r="R57" s="22">
        <v>2</v>
      </c>
      <c r="S57" s="22">
        <v>2</v>
      </c>
      <c r="T57" s="22">
        <v>2</v>
      </c>
      <c r="U57" s="22">
        <v>2</v>
      </c>
      <c r="V57" s="22">
        <v>2</v>
      </c>
      <c r="W57" s="22">
        <v>2</v>
      </c>
      <c r="X57" s="22">
        <v>2</v>
      </c>
      <c r="Y57" s="22">
        <v>2</v>
      </c>
      <c r="Z57" s="22">
        <v>2</v>
      </c>
      <c r="AA57" s="22">
        <v>2</v>
      </c>
      <c r="AB57" s="22">
        <v>2</v>
      </c>
      <c r="AC57" s="22">
        <v>2</v>
      </c>
      <c r="AD57" s="22">
        <v>2</v>
      </c>
      <c r="AE57" s="22">
        <v>2</v>
      </c>
      <c r="AF57" s="22">
        <v>1</v>
      </c>
      <c r="AG57" s="22">
        <v>2</v>
      </c>
      <c r="AH57" s="22">
        <v>2</v>
      </c>
      <c r="AI57" s="22">
        <v>1</v>
      </c>
      <c r="AJ57" s="22">
        <v>2</v>
      </c>
      <c r="AK57" s="22">
        <v>2</v>
      </c>
      <c r="AL57" s="22">
        <v>1</v>
      </c>
      <c r="AM57" s="22">
        <v>1</v>
      </c>
      <c r="AN57" s="22">
        <v>2</v>
      </c>
      <c r="AO57" s="22">
        <v>2</v>
      </c>
      <c r="AP57" s="22">
        <v>2</v>
      </c>
      <c r="AQ57" s="22"/>
      <c r="AR57" s="22"/>
      <c r="AS57" s="22"/>
      <c r="AT57" s="22"/>
      <c r="AU57" s="22"/>
      <c r="AV57" s="22"/>
      <c r="AW57" s="22"/>
      <c r="AX57" s="22"/>
      <c r="AY57" s="22"/>
      <c r="AZ57" s="22"/>
      <c r="BA57" s="22"/>
      <c r="BB57" s="22"/>
      <c r="BC57" s="22"/>
      <c r="BD57" s="22"/>
      <c r="BE57" s="22"/>
      <c r="BF57" s="22"/>
      <c r="BG57" s="22"/>
      <c r="BH57" s="22"/>
      <c r="BI57" s="22"/>
      <c r="BJ57" s="22"/>
      <c r="BK57" s="22"/>
      <c r="BL57" s="22"/>
      <c r="BM57" s="178">
        <f t="shared" si="8"/>
        <v>6</v>
      </c>
      <c r="BN57" s="178">
        <f t="shared" si="9"/>
        <v>35</v>
      </c>
      <c r="BO57" s="178">
        <f t="shared" si="10"/>
        <v>0</v>
      </c>
      <c r="BP57" s="178">
        <f t="shared" si="11"/>
        <v>0</v>
      </c>
      <c r="BQ57" s="177">
        <f t="shared" si="6"/>
        <v>41</v>
      </c>
    </row>
    <row r="58" spans="1:69" ht="13.5" customHeight="1">
      <c r="A58" s="167">
        <f t="shared" si="7"/>
        <v>54</v>
      </c>
      <c r="B58" s="210">
        <v>2</v>
      </c>
      <c r="C58" s="22">
        <v>3</v>
      </c>
      <c r="D58" s="22">
        <v>3</v>
      </c>
      <c r="E58" s="22">
        <v>2</v>
      </c>
      <c r="F58" s="22">
        <v>3</v>
      </c>
      <c r="G58" s="22">
        <v>3</v>
      </c>
      <c r="H58" s="22">
        <v>3</v>
      </c>
      <c r="I58" s="22">
        <v>4</v>
      </c>
      <c r="J58" s="22"/>
      <c r="K58" s="22">
        <v>3</v>
      </c>
      <c r="L58" s="22">
        <v>3</v>
      </c>
      <c r="M58" s="22">
        <v>3</v>
      </c>
      <c r="N58" s="22">
        <v>2</v>
      </c>
      <c r="O58" s="22">
        <v>2</v>
      </c>
      <c r="P58" s="22">
        <v>2</v>
      </c>
      <c r="Q58" s="22">
        <v>3</v>
      </c>
      <c r="R58" s="22">
        <v>2</v>
      </c>
      <c r="S58" s="22">
        <v>3</v>
      </c>
      <c r="T58" s="22">
        <v>3</v>
      </c>
      <c r="U58" s="22">
        <v>3</v>
      </c>
      <c r="V58" s="22">
        <v>4</v>
      </c>
      <c r="W58" s="22">
        <v>3</v>
      </c>
      <c r="X58" s="22">
        <v>3</v>
      </c>
      <c r="Y58" s="22">
        <v>2</v>
      </c>
      <c r="Z58" s="22">
        <v>4</v>
      </c>
      <c r="AA58" s="22">
        <v>3</v>
      </c>
      <c r="AB58" s="22">
        <v>3</v>
      </c>
      <c r="AC58" s="22">
        <v>3</v>
      </c>
      <c r="AD58" s="22">
        <v>4</v>
      </c>
      <c r="AE58" s="22">
        <v>4</v>
      </c>
      <c r="AF58" s="22"/>
      <c r="AG58" s="22">
        <v>2</v>
      </c>
      <c r="AH58" s="22">
        <v>2</v>
      </c>
      <c r="AI58" s="22"/>
      <c r="AJ58" s="22">
        <v>2</v>
      </c>
      <c r="AK58" s="22">
        <v>3</v>
      </c>
      <c r="AL58" s="22">
        <v>2</v>
      </c>
      <c r="AM58" s="22"/>
      <c r="AN58" s="22">
        <v>4</v>
      </c>
      <c r="AO58" s="22">
        <v>3</v>
      </c>
      <c r="AP58" s="22">
        <v>3</v>
      </c>
      <c r="AQ58" s="22"/>
      <c r="AR58" s="22"/>
      <c r="AS58" s="22"/>
      <c r="AT58" s="22"/>
      <c r="AU58" s="22"/>
      <c r="AV58" s="22"/>
      <c r="AW58" s="22"/>
      <c r="AX58" s="22"/>
      <c r="AY58" s="22"/>
      <c r="AZ58" s="22"/>
      <c r="BA58" s="22"/>
      <c r="BB58" s="22"/>
      <c r="BC58" s="22"/>
      <c r="BD58" s="22"/>
      <c r="BE58" s="22"/>
      <c r="BF58" s="22"/>
      <c r="BG58" s="22"/>
      <c r="BH58" s="22"/>
      <c r="BI58" s="22"/>
      <c r="BJ58" s="22"/>
      <c r="BK58" s="22"/>
      <c r="BL58" s="22"/>
      <c r="BM58" s="178">
        <f t="shared" si="8"/>
        <v>0</v>
      </c>
      <c r="BN58" s="178">
        <f t="shared" si="9"/>
        <v>11</v>
      </c>
      <c r="BO58" s="178">
        <f t="shared" si="10"/>
        <v>20</v>
      </c>
      <c r="BP58" s="178">
        <f t="shared" si="11"/>
        <v>6</v>
      </c>
      <c r="BQ58" s="177">
        <f t="shared" si="6"/>
        <v>37</v>
      </c>
    </row>
    <row r="59" spans="1:69" ht="13.5" customHeight="1">
      <c r="A59" s="167">
        <f t="shared" si="7"/>
        <v>55</v>
      </c>
      <c r="B59" s="210">
        <v>2</v>
      </c>
      <c r="C59" s="22">
        <v>3</v>
      </c>
      <c r="D59" s="22">
        <v>3</v>
      </c>
      <c r="E59" s="22">
        <v>2</v>
      </c>
      <c r="F59" s="22">
        <v>3</v>
      </c>
      <c r="G59" s="22"/>
      <c r="H59" s="22">
        <v>2</v>
      </c>
      <c r="I59" s="22">
        <v>4</v>
      </c>
      <c r="J59" s="22"/>
      <c r="K59" s="22">
        <v>3</v>
      </c>
      <c r="L59" s="22">
        <v>3</v>
      </c>
      <c r="M59" s="22">
        <v>3</v>
      </c>
      <c r="N59" s="22">
        <v>3</v>
      </c>
      <c r="O59" s="22">
        <v>2</v>
      </c>
      <c r="P59" s="22">
        <v>2</v>
      </c>
      <c r="Q59" s="22">
        <v>4</v>
      </c>
      <c r="R59" s="22">
        <v>2</v>
      </c>
      <c r="S59" s="22">
        <v>3</v>
      </c>
      <c r="T59" s="22">
        <v>3</v>
      </c>
      <c r="U59" s="22">
        <v>3</v>
      </c>
      <c r="V59" s="22">
        <v>4</v>
      </c>
      <c r="W59" s="22">
        <v>3</v>
      </c>
      <c r="X59" s="22">
        <v>2</v>
      </c>
      <c r="Y59" s="22">
        <v>2</v>
      </c>
      <c r="Z59" s="22">
        <v>4</v>
      </c>
      <c r="AA59" s="22">
        <v>3</v>
      </c>
      <c r="AB59" s="22">
        <v>3</v>
      </c>
      <c r="AC59" s="22">
        <v>3</v>
      </c>
      <c r="AD59" s="22">
        <v>4</v>
      </c>
      <c r="AE59" s="22">
        <v>4</v>
      </c>
      <c r="AF59" s="22"/>
      <c r="AG59" s="22">
        <v>3</v>
      </c>
      <c r="AH59" s="22">
        <v>3</v>
      </c>
      <c r="AI59" s="22"/>
      <c r="AJ59" s="22">
        <v>2</v>
      </c>
      <c r="AK59" s="22">
        <v>3</v>
      </c>
      <c r="AL59" s="22">
        <v>2</v>
      </c>
      <c r="AM59" s="22"/>
      <c r="AN59" s="22">
        <v>2</v>
      </c>
      <c r="AO59" s="22">
        <v>3</v>
      </c>
      <c r="AP59" s="22">
        <v>3</v>
      </c>
      <c r="AQ59" s="22"/>
      <c r="AR59" s="22"/>
      <c r="AS59" s="22"/>
      <c r="AT59" s="22"/>
      <c r="AU59" s="22"/>
      <c r="AV59" s="22"/>
      <c r="AW59" s="22"/>
      <c r="AX59" s="22"/>
      <c r="AY59" s="22"/>
      <c r="AZ59" s="22"/>
      <c r="BA59" s="22"/>
      <c r="BB59" s="22"/>
      <c r="BC59" s="22"/>
      <c r="BD59" s="22"/>
      <c r="BE59" s="22"/>
      <c r="BF59" s="22"/>
      <c r="BG59" s="22"/>
      <c r="BH59" s="22"/>
      <c r="BI59" s="22"/>
      <c r="BJ59" s="22"/>
      <c r="BK59" s="22"/>
      <c r="BL59" s="22"/>
      <c r="BM59" s="178">
        <f t="shared" si="8"/>
        <v>0</v>
      </c>
      <c r="BN59" s="178">
        <f t="shared" si="9"/>
        <v>11</v>
      </c>
      <c r="BO59" s="178">
        <f t="shared" si="10"/>
        <v>19</v>
      </c>
      <c r="BP59" s="178">
        <f t="shared" si="11"/>
        <v>6</v>
      </c>
      <c r="BQ59" s="177">
        <f t="shared" si="6"/>
        <v>36</v>
      </c>
    </row>
    <row r="60" spans="1:69" ht="13.5" customHeight="1">
      <c r="A60" s="167">
        <f t="shared" si="7"/>
        <v>56</v>
      </c>
      <c r="B60" s="210">
        <v>2</v>
      </c>
      <c r="C60" s="22">
        <v>3</v>
      </c>
      <c r="D60" s="22">
        <v>3</v>
      </c>
      <c r="E60" s="22">
        <v>2</v>
      </c>
      <c r="F60" s="22">
        <v>3</v>
      </c>
      <c r="G60" s="22">
        <v>3</v>
      </c>
      <c r="H60" s="22">
        <v>2</v>
      </c>
      <c r="I60" s="22">
        <v>4</v>
      </c>
      <c r="J60" s="22"/>
      <c r="K60" s="22">
        <v>3</v>
      </c>
      <c r="L60" s="22">
        <v>3</v>
      </c>
      <c r="M60" s="22">
        <v>3</v>
      </c>
      <c r="N60" s="22">
        <v>2</v>
      </c>
      <c r="O60" s="22">
        <v>2</v>
      </c>
      <c r="P60" s="22">
        <v>2</v>
      </c>
      <c r="Q60" s="22"/>
      <c r="R60" s="22">
        <v>2</v>
      </c>
      <c r="S60" s="22">
        <v>3</v>
      </c>
      <c r="T60" s="22">
        <v>3</v>
      </c>
      <c r="U60" s="22">
        <v>3</v>
      </c>
      <c r="V60" s="22">
        <v>4</v>
      </c>
      <c r="W60" s="22">
        <v>3</v>
      </c>
      <c r="X60" s="22">
        <v>3</v>
      </c>
      <c r="Y60" s="22">
        <v>2</v>
      </c>
      <c r="Z60" s="22">
        <v>3</v>
      </c>
      <c r="AA60" s="22">
        <v>4</v>
      </c>
      <c r="AB60" s="22">
        <v>3</v>
      </c>
      <c r="AC60" s="22">
        <v>2</v>
      </c>
      <c r="AD60" s="22">
        <v>3</v>
      </c>
      <c r="AE60" s="22">
        <v>3</v>
      </c>
      <c r="AF60" s="22"/>
      <c r="AG60" s="22">
        <v>3</v>
      </c>
      <c r="AH60" s="22">
        <v>3</v>
      </c>
      <c r="AI60" s="22"/>
      <c r="AJ60" s="22">
        <v>2</v>
      </c>
      <c r="AK60" s="22"/>
      <c r="AL60" s="22">
        <v>2</v>
      </c>
      <c r="AM60" s="22"/>
      <c r="AN60" s="22">
        <v>1</v>
      </c>
      <c r="AO60" s="22">
        <v>3</v>
      </c>
      <c r="AP60" s="22">
        <v>3</v>
      </c>
      <c r="AQ60" s="22"/>
      <c r="AR60" s="22"/>
      <c r="AS60" s="22"/>
      <c r="AT60" s="22"/>
      <c r="AU60" s="22"/>
      <c r="AV60" s="22"/>
      <c r="AW60" s="22"/>
      <c r="AX60" s="22"/>
      <c r="AY60" s="22"/>
      <c r="AZ60" s="22"/>
      <c r="BA60" s="22"/>
      <c r="BB60" s="22"/>
      <c r="BC60" s="22"/>
      <c r="BD60" s="22"/>
      <c r="BE60" s="22"/>
      <c r="BF60" s="22"/>
      <c r="BG60" s="22"/>
      <c r="BH60" s="22"/>
      <c r="BI60" s="22"/>
      <c r="BJ60" s="22"/>
      <c r="BK60" s="22"/>
      <c r="BL60" s="22"/>
      <c r="BM60" s="178">
        <f t="shared" si="8"/>
        <v>1</v>
      </c>
      <c r="BN60" s="178">
        <f t="shared" si="9"/>
        <v>11</v>
      </c>
      <c r="BO60" s="178">
        <f t="shared" si="10"/>
        <v>20</v>
      </c>
      <c r="BP60" s="178">
        <f t="shared" si="11"/>
        <v>3</v>
      </c>
      <c r="BQ60" s="177">
        <f t="shared" si="6"/>
        <v>35</v>
      </c>
    </row>
    <row r="61" spans="1:69" ht="13.5" customHeight="1">
      <c r="A61" s="167">
        <f t="shared" si="7"/>
        <v>57</v>
      </c>
      <c r="B61" s="210">
        <v>2</v>
      </c>
      <c r="C61" s="22">
        <v>3</v>
      </c>
      <c r="D61" s="22">
        <v>3</v>
      </c>
      <c r="E61" s="22">
        <v>2</v>
      </c>
      <c r="F61" s="22">
        <v>3</v>
      </c>
      <c r="G61" s="22">
        <v>3</v>
      </c>
      <c r="H61" s="22">
        <v>2</v>
      </c>
      <c r="I61" s="22">
        <v>4</v>
      </c>
      <c r="J61" s="22"/>
      <c r="K61" s="22">
        <v>3</v>
      </c>
      <c r="L61" s="22">
        <v>3</v>
      </c>
      <c r="M61" s="22">
        <v>3</v>
      </c>
      <c r="N61" s="22">
        <v>2</v>
      </c>
      <c r="O61" s="22">
        <v>2</v>
      </c>
      <c r="P61" s="22">
        <v>2</v>
      </c>
      <c r="Q61" s="22">
        <v>3</v>
      </c>
      <c r="R61" s="22">
        <v>2</v>
      </c>
      <c r="S61" s="22">
        <v>3</v>
      </c>
      <c r="T61" s="22">
        <v>3</v>
      </c>
      <c r="U61" s="22">
        <v>3</v>
      </c>
      <c r="V61" s="22">
        <v>4</v>
      </c>
      <c r="W61" s="22">
        <v>3</v>
      </c>
      <c r="X61" s="22">
        <v>1</v>
      </c>
      <c r="Y61" s="22">
        <v>2</v>
      </c>
      <c r="Z61" s="22">
        <v>3</v>
      </c>
      <c r="AA61" s="22">
        <v>3</v>
      </c>
      <c r="AB61" s="22">
        <v>3</v>
      </c>
      <c r="AC61" s="22">
        <v>2</v>
      </c>
      <c r="AD61" s="22">
        <v>4</v>
      </c>
      <c r="AE61" s="22">
        <v>4</v>
      </c>
      <c r="AF61" s="22"/>
      <c r="AG61" s="22">
        <v>2</v>
      </c>
      <c r="AH61" s="22">
        <v>2</v>
      </c>
      <c r="AI61" s="22"/>
      <c r="AJ61" s="22">
        <v>2</v>
      </c>
      <c r="AK61" s="22">
        <v>3</v>
      </c>
      <c r="AL61" s="22">
        <v>2</v>
      </c>
      <c r="AM61" s="22"/>
      <c r="AN61" s="22">
        <v>2</v>
      </c>
      <c r="AO61" s="22">
        <v>3</v>
      </c>
      <c r="AP61" s="22">
        <v>3</v>
      </c>
      <c r="AQ61" s="22"/>
      <c r="AR61" s="22"/>
      <c r="AS61" s="22"/>
      <c r="AT61" s="22"/>
      <c r="AU61" s="22"/>
      <c r="AV61" s="22"/>
      <c r="AW61" s="22"/>
      <c r="AX61" s="22"/>
      <c r="AY61" s="22"/>
      <c r="AZ61" s="22"/>
      <c r="BA61" s="22"/>
      <c r="BB61" s="22"/>
      <c r="BC61" s="22"/>
      <c r="BD61" s="22"/>
      <c r="BE61" s="22"/>
      <c r="BF61" s="22"/>
      <c r="BG61" s="22"/>
      <c r="BH61" s="22"/>
      <c r="BI61" s="22"/>
      <c r="BJ61" s="22"/>
      <c r="BK61" s="22"/>
      <c r="BL61" s="22"/>
      <c r="BM61" s="178">
        <f t="shared" si="8"/>
        <v>1</v>
      </c>
      <c r="BN61" s="178">
        <f t="shared" si="9"/>
        <v>14</v>
      </c>
      <c r="BO61" s="178">
        <f t="shared" si="10"/>
        <v>18</v>
      </c>
      <c r="BP61" s="178">
        <f t="shared" si="11"/>
        <v>4</v>
      </c>
      <c r="BQ61" s="177">
        <f t="shared" si="6"/>
        <v>37</v>
      </c>
    </row>
    <row r="62" spans="1:69" ht="13.5" customHeight="1">
      <c r="A62" s="167">
        <f t="shared" si="7"/>
        <v>58</v>
      </c>
      <c r="B62" s="210">
        <v>2</v>
      </c>
      <c r="C62" s="22">
        <v>3</v>
      </c>
      <c r="D62" s="22">
        <v>3</v>
      </c>
      <c r="E62" s="22">
        <v>2</v>
      </c>
      <c r="F62" s="22">
        <v>3</v>
      </c>
      <c r="G62" s="22">
        <v>3</v>
      </c>
      <c r="H62" s="22">
        <v>2</v>
      </c>
      <c r="I62" s="22">
        <v>4</v>
      </c>
      <c r="J62" s="22"/>
      <c r="K62" s="22">
        <v>3</v>
      </c>
      <c r="L62" s="22">
        <v>3</v>
      </c>
      <c r="M62" s="22">
        <v>3</v>
      </c>
      <c r="N62" s="22">
        <v>3</v>
      </c>
      <c r="O62" s="22">
        <v>4</v>
      </c>
      <c r="P62" s="22">
        <v>4</v>
      </c>
      <c r="Q62" s="22">
        <v>4</v>
      </c>
      <c r="R62" s="22">
        <v>2</v>
      </c>
      <c r="S62" s="22">
        <v>3</v>
      </c>
      <c r="T62" s="22">
        <v>3</v>
      </c>
      <c r="U62" s="22">
        <v>3</v>
      </c>
      <c r="V62" s="22">
        <v>4</v>
      </c>
      <c r="W62" s="22">
        <v>3</v>
      </c>
      <c r="X62" s="22">
        <v>3</v>
      </c>
      <c r="Y62" s="22">
        <v>2</v>
      </c>
      <c r="Z62" s="22">
        <v>3</v>
      </c>
      <c r="AA62" s="22">
        <v>1</v>
      </c>
      <c r="AB62" s="22">
        <v>3</v>
      </c>
      <c r="AC62" s="22">
        <v>3</v>
      </c>
      <c r="AD62" s="22">
        <v>4</v>
      </c>
      <c r="AE62" s="22">
        <v>4</v>
      </c>
      <c r="AF62" s="22"/>
      <c r="AG62" s="22">
        <v>2</v>
      </c>
      <c r="AH62" s="22">
        <v>2</v>
      </c>
      <c r="AI62" s="22"/>
      <c r="AJ62" s="22">
        <v>3</v>
      </c>
      <c r="AK62" s="22">
        <v>3</v>
      </c>
      <c r="AL62" s="22">
        <v>2</v>
      </c>
      <c r="AM62" s="22"/>
      <c r="AN62" s="22">
        <v>2</v>
      </c>
      <c r="AO62" s="22">
        <v>3</v>
      </c>
      <c r="AP62" s="22">
        <v>2</v>
      </c>
      <c r="AQ62" s="22"/>
      <c r="AR62" s="22"/>
      <c r="AS62" s="22"/>
      <c r="AT62" s="22"/>
      <c r="AU62" s="22"/>
      <c r="AV62" s="22"/>
      <c r="AW62" s="22"/>
      <c r="AX62" s="22"/>
      <c r="AY62" s="22"/>
      <c r="AZ62" s="22"/>
      <c r="BA62" s="22"/>
      <c r="BB62" s="22"/>
      <c r="BC62" s="22"/>
      <c r="BD62" s="22"/>
      <c r="BE62" s="22"/>
      <c r="BF62" s="22"/>
      <c r="BG62" s="22"/>
      <c r="BH62" s="22"/>
      <c r="BI62" s="22"/>
      <c r="BJ62" s="22"/>
      <c r="BK62" s="22"/>
      <c r="BL62" s="22"/>
      <c r="BM62" s="178">
        <f t="shared" si="8"/>
        <v>1</v>
      </c>
      <c r="BN62" s="178">
        <f t="shared" si="9"/>
        <v>10</v>
      </c>
      <c r="BO62" s="178">
        <f t="shared" si="10"/>
        <v>19</v>
      </c>
      <c r="BP62" s="178">
        <f t="shared" si="11"/>
        <v>7</v>
      </c>
      <c r="BQ62" s="177">
        <f t="shared" si="6"/>
        <v>37</v>
      </c>
    </row>
    <row r="63" spans="1:69" ht="13.5" customHeight="1">
      <c r="A63" s="167">
        <f t="shared" si="7"/>
        <v>59</v>
      </c>
      <c r="B63" s="210">
        <v>3</v>
      </c>
      <c r="C63" s="22">
        <v>3</v>
      </c>
      <c r="D63" s="22">
        <v>3</v>
      </c>
      <c r="E63" s="22">
        <v>2</v>
      </c>
      <c r="F63" s="22">
        <v>3</v>
      </c>
      <c r="G63" s="22">
        <v>3</v>
      </c>
      <c r="H63" s="22">
        <v>3</v>
      </c>
      <c r="I63" s="22">
        <v>3</v>
      </c>
      <c r="J63" s="22"/>
      <c r="K63" s="22">
        <v>4</v>
      </c>
      <c r="L63" s="22">
        <v>4</v>
      </c>
      <c r="M63" s="22">
        <v>3</v>
      </c>
      <c r="N63" s="22">
        <v>3</v>
      </c>
      <c r="O63" s="22">
        <v>4</v>
      </c>
      <c r="P63" s="22">
        <v>4</v>
      </c>
      <c r="Q63" s="22">
        <v>3</v>
      </c>
      <c r="R63" s="22">
        <v>3</v>
      </c>
      <c r="S63" s="22">
        <v>4</v>
      </c>
      <c r="T63" s="22">
        <v>4</v>
      </c>
      <c r="U63" s="22">
        <v>4</v>
      </c>
      <c r="V63" s="22">
        <v>4</v>
      </c>
      <c r="W63" s="22">
        <v>3</v>
      </c>
      <c r="X63" s="22">
        <v>3</v>
      </c>
      <c r="Y63" s="22">
        <v>4</v>
      </c>
      <c r="Z63" s="22">
        <v>3</v>
      </c>
      <c r="AA63" s="22">
        <v>3</v>
      </c>
      <c r="AB63" s="22">
        <v>3</v>
      </c>
      <c r="AC63" s="22">
        <v>2</v>
      </c>
      <c r="AD63" s="22">
        <v>2</v>
      </c>
      <c r="AE63" s="22">
        <v>4</v>
      </c>
      <c r="AF63" s="22"/>
      <c r="AG63" s="22">
        <v>3</v>
      </c>
      <c r="AH63" s="22">
        <v>3</v>
      </c>
      <c r="AI63" s="22"/>
      <c r="AJ63" s="22">
        <v>3</v>
      </c>
      <c r="AK63" s="22">
        <v>3</v>
      </c>
      <c r="AL63" s="22">
        <v>2</v>
      </c>
      <c r="AM63" s="22"/>
      <c r="AN63" s="22">
        <v>2</v>
      </c>
      <c r="AO63" s="22">
        <v>3</v>
      </c>
      <c r="AP63" s="22">
        <v>3</v>
      </c>
      <c r="AQ63" s="22"/>
      <c r="AR63" s="22"/>
      <c r="AS63" s="22"/>
      <c r="AT63" s="22"/>
      <c r="AU63" s="22"/>
      <c r="AV63" s="22"/>
      <c r="AW63" s="22"/>
      <c r="AX63" s="22"/>
      <c r="AY63" s="22"/>
      <c r="AZ63" s="22"/>
      <c r="BA63" s="22"/>
      <c r="BB63" s="22"/>
      <c r="BC63" s="22"/>
      <c r="BD63" s="22"/>
      <c r="BE63" s="22"/>
      <c r="BF63" s="22"/>
      <c r="BG63" s="22"/>
      <c r="BH63" s="22"/>
      <c r="BI63" s="22"/>
      <c r="BJ63" s="22"/>
      <c r="BK63" s="22"/>
      <c r="BL63" s="22"/>
      <c r="BM63" s="178">
        <f t="shared" si="8"/>
        <v>0</v>
      </c>
      <c r="BN63" s="178">
        <f t="shared" si="9"/>
        <v>5</v>
      </c>
      <c r="BO63" s="178">
        <f t="shared" si="10"/>
        <v>22</v>
      </c>
      <c r="BP63" s="178">
        <f t="shared" si="11"/>
        <v>10</v>
      </c>
      <c r="BQ63" s="177">
        <f t="shared" si="6"/>
        <v>37</v>
      </c>
    </row>
    <row r="64" spans="1:69" ht="13.5" customHeight="1">
      <c r="A64" s="167">
        <f t="shared" si="7"/>
        <v>60</v>
      </c>
      <c r="B64" s="210">
        <v>3</v>
      </c>
      <c r="C64" s="22">
        <v>3</v>
      </c>
      <c r="D64" s="22">
        <v>3</v>
      </c>
      <c r="E64" s="22">
        <v>2</v>
      </c>
      <c r="F64" s="22">
        <v>3</v>
      </c>
      <c r="G64" s="22">
        <v>3</v>
      </c>
      <c r="H64" s="22">
        <v>2</v>
      </c>
      <c r="I64" s="22">
        <v>4</v>
      </c>
      <c r="J64" s="22"/>
      <c r="K64" s="22">
        <v>2</v>
      </c>
      <c r="L64" s="22">
        <v>2</v>
      </c>
      <c r="M64" s="22">
        <v>3</v>
      </c>
      <c r="N64" s="22">
        <v>3</v>
      </c>
      <c r="O64" s="22">
        <v>4</v>
      </c>
      <c r="P64" s="22">
        <v>4</v>
      </c>
      <c r="Q64" s="22">
        <v>3</v>
      </c>
      <c r="R64" s="22">
        <v>3</v>
      </c>
      <c r="S64" s="22">
        <v>4</v>
      </c>
      <c r="T64" s="22">
        <v>4</v>
      </c>
      <c r="U64" s="22">
        <v>4</v>
      </c>
      <c r="V64" s="22">
        <v>4</v>
      </c>
      <c r="W64" s="22">
        <v>3</v>
      </c>
      <c r="X64" s="22">
        <v>1</v>
      </c>
      <c r="Y64" s="22">
        <v>3</v>
      </c>
      <c r="Z64" s="22">
        <v>3</v>
      </c>
      <c r="AA64" s="22">
        <v>3</v>
      </c>
      <c r="AB64" s="22">
        <v>3</v>
      </c>
      <c r="AC64" s="22">
        <v>2</v>
      </c>
      <c r="AD64" s="22">
        <v>2</v>
      </c>
      <c r="AE64" s="22">
        <v>3</v>
      </c>
      <c r="AF64" s="22"/>
      <c r="AG64" s="22">
        <v>2</v>
      </c>
      <c r="AH64" s="22">
        <v>2</v>
      </c>
      <c r="AI64" s="22"/>
      <c r="AJ64" s="22">
        <v>3</v>
      </c>
      <c r="AK64" s="22">
        <v>4</v>
      </c>
      <c r="AL64" s="22">
        <v>2</v>
      </c>
      <c r="AM64" s="22"/>
      <c r="AN64" s="22">
        <v>1</v>
      </c>
      <c r="AO64" s="22">
        <v>3</v>
      </c>
      <c r="AP64" s="22">
        <v>3</v>
      </c>
      <c r="AQ64" s="22"/>
      <c r="AR64" s="22"/>
      <c r="AS64" s="22"/>
      <c r="AT64" s="22"/>
      <c r="AU64" s="22"/>
      <c r="AV64" s="22"/>
      <c r="AW64" s="22"/>
      <c r="AX64" s="22"/>
      <c r="AY64" s="22"/>
      <c r="AZ64" s="22"/>
      <c r="BA64" s="22"/>
      <c r="BB64" s="22"/>
      <c r="BC64" s="22"/>
      <c r="BD64" s="22"/>
      <c r="BE64" s="22"/>
      <c r="BF64" s="22"/>
      <c r="BG64" s="22"/>
      <c r="BH64" s="22"/>
      <c r="BI64" s="22"/>
      <c r="BJ64" s="22"/>
      <c r="BK64" s="22"/>
      <c r="BL64" s="22"/>
      <c r="BM64" s="178">
        <f t="shared" si="8"/>
        <v>2</v>
      </c>
      <c r="BN64" s="178">
        <f t="shared" si="9"/>
        <v>9</v>
      </c>
      <c r="BO64" s="178">
        <f t="shared" si="10"/>
        <v>18</v>
      </c>
      <c r="BP64" s="178">
        <f t="shared" si="11"/>
        <v>8</v>
      </c>
      <c r="BQ64" s="177">
        <f t="shared" si="6"/>
        <v>37</v>
      </c>
    </row>
    <row r="65" spans="1:69" ht="13.5" customHeight="1">
      <c r="A65" s="167">
        <f t="shared" si="7"/>
        <v>61</v>
      </c>
      <c r="B65" s="210">
        <v>3</v>
      </c>
      <c r="C65" s="22">
        <v>4</v>
      </c>
      <c r="D65" s="22">
        <v>3</v>
      </c>
      <c r="E65" s="22">
        <v>3</v>
      </c>
      <c r="F65" s="22">
        <v>3</v>
      </c>
      <c r="G65" s="22">
        <v>3</v>
      </c>
      <c r="H65" s="22">
        <v>3</v>
      </c>
      <c r="I65" s="22">
        <v>4</v>
      </c>
      <c r="J65" s="22"/>
      <c r="K65" s="22">
        <v>4</v>
      </c>
      <c r="L65" s="22">
        <v>3</v>
      </c>
      <c r="M65" s="22">
        <v>3</v>
      </c>
      <c r="N65" s="22"/>
      <c r="O65" s="22">
        <v>3</v>
      </c>
      <c r="P65" s="22">
        <v>3</v>
      </c>
      <c r="Q65" s="22">
        <v>4</v>
      </c>
      <c r="R65" s="22">
        <v>3</v>
      </c>
      <c r="S65" s="22">
        <v>3</v>
      </c>
      <c r="T65" s="22">
        <v>3</v>
      </c>
      <c r="U65" s="22">
        <v>3</v>
      </c>
      <c r="V65" s="22">
        <v>4</v>
      </c>
      <c r="W65" s="22">
        <v>3</v>
      </c>
      <c r="X65" s="22">
        <v>3</v>
      </c>
      <c r="Y65" s="22">
        <v>3</v>
      </c>
      <c r="Z65" s="22">
        <v>3</v>
      </c>
      <c r="AA65" s="22">
        <v>3</v>
      </c>
      <c r="AB65" s="22">
        <v>3</v>
      </c>
      <c r="AC65" s="22">
        <v>3</v>
      </c>
      <c r="AD65" s="22">
        <v>3</v>
      </c>
      <c r="AE65" s="22">
        <v>3</v>
      </c>
      <c r="AF65" s="22"/>
      <c r="AG65" s="22">
        <v>3</v>
      </c>
      <c r="AH65" s="22">
        <v>3</v>
      </c>
      <c r="AI65" s="22"/>
      <c r="AJ65" s="22">
        <v>3</v>
      </c>
      <c r="AK65" s="22">
        <v>4</v>
      </c>
      <c r="AL65" s="22">
        <v>3</v>
      </c>
      <c r="AM65" s="22"/>
      <c r="AN65" s="22">
        <v>2</v>
      </c>
      <c r="AO65" s="22">
        <v>3</v>
      </c>
      <c r="AP65" s="22">
        <v>3</v>
      </c>
      <c r="AQ65" s="22"/>
      <c r="AR65" s="22"/>
      <c r="AS65" s="22"/>
      <c r="AT65" s="22"/>
      <c r="AU65" s="22"/>
      <c r="AV65" s="22"/>
      <c r="AW65" s="22"/>
      <c r="AX65" s="22"/>
      <c r="AY65" s="22"/>
      <c r="AZ65" s="22"/>
      <c r="BA65" s="22"/>
      <c r="BB65" s="22"/>
      <c r="BC65" s="22"/>
      <c r="BD65" s="22"/>
      <c r="BE65" s="22"/>
      <c r="BF65" s="22"/>
      <c r="BG65" s="22"/>
      <c r="BH65" s="22"/>
      <c r="BI65" s="22"/>
      <c r="BJ65" s="22"/>
      <c r="BK65" s="22"/>
      <c r="BL65" s="22"/>
      <c r="BM65" s="178">
        <f t="shared" si="8"/>
        <v>0</v>
      </c>
      <c r="BN65" s="178">
        <f t="shared" si="9"/>
        <v>1</v>
      </c>
      <c r="BO65" s="178">
        <f t="shared" si="10"/>
        <v>29</v>
      </c>
      <c r="BP65" s="178">
        <f t="shared" si="11"/>
        <v>6</v>
      </c>
      <c r="BQ65" s="177">
        <f t="shared" si="6"/>
        <v>36</v>
      </c>
    </row>
    <row r="66" spans="1:69" ht="13.5" customHeight="1">
      <c r="A66" s="167">
        <f t="shared" si="7"/>
        <v>62</v>
      </c>
      <c r="B66" s="210">
        <v>2</v>
      </c>
      <c r="C66" s="22">
        <v>3</v>
      </c>
      <c r="D66" s="22">
        <v>3</v>
      </c>
      <c r="E66" s="22">
        <v>2</v>
      </c>
      <c r="F66" s="22">
        <v>3</v>
      </c>
      <c r="G66" s="22">
        <v>3</v>
      </c>
      <c r="H66" s="22">
        <v>2</v>
      </c>
      <c r="I66" s="22">
        <v>4</v>
      </c>
      <c r="J66" s="22"/>
      <c r="K66" s="22">
        <v>3</v>
      </c>
      <c r="L66" s="22">
        <v>3</v>
      </c>
      <c r="M66" s="22">
        <v>3</v>
      </c>
      <c r="N66" s="22">
        <v>2</v>
      </c>
      <c r="O66" s="22">
        <v>4</v>
      </c>
      <c r="P66" s="22">
        <v>4</v>
      </c>
      <c r="Q66" s="22">
        <v>2</v>
      </c>
      <c r="R66" s="22">
        <v>3</v>
      </c>
      <c r="S66" s="22">
        <v>2</v>
      </c>
      <c r="T66" s="22">
        <v>2</v>
      </c>
      <c r="U66" s="22">
        <v>2</v>
      </c>
      <c r="V66" s="22">
        <v>4</v>
      </c>
      <c r="W66" s="22">
        <v>3</v>
      </c>
      <c r="X66" s="22">
        <v>2</v>
      </c>
      <c r="Y66" s="22">
        <v>2</v>
      </c>
      <c r="Z66" s="22">
        <v>3</v>
      </c>
      <c r="AA66" s="22">
        <v>2</v>
      </c>
      <c r="AB66" s="22">
        <v>2</v>
      </c>
      <c r="AC66" s="22">
        <v>4</v>
      </c>
      <c r="AD66" s="22">
        <v>4</v>
      </c>
      <c r="AE66" s="22">
        <v>3</v>
      </c>
      <c r="AF66" s="22"/>
      <c r="AG66" s="22">
        <v>2</v>
      </c>
      <c r="AH66" s="22">
        <v>2</v>
      </c>
      <c r="AI66" s="22"/>
      <c r="AJ66" s="22">
        <v>3</v>
      </c>
      <c r="AK66" s="22">
        <v>4</v>
      </c>
      <c r="AL66" s="22">
        <v>2</v>
      </c>
      <c r="AM66" s="22"/>
      <c r="AN66" s="22">
        <v>2</v>
      </c>
      <c r="AO66" s="22">
        <v>1</v>
      </c>
      <c r="AP66" s="22">
        <v>3</v>
      </c>
      <c r="AQ66" s="22"/>
      <c r="AR66" s="22"/>
      <c r="AS66" s="22"/>
      <c r="AT66" s="22"/>
      <c r="AU66" s="22"/>
      <c r="AV66" s="22"/>
      <c r="AW66" s="22"/>
      <c r="AX66" s="22"/>
      <c r="AY66" s="22"/>
      <c r="AZ66" s="22"/>
      <c r="BA66" s="22"/>
      <c r="BB66" s="22"/>
      <c r="BC66" s="22"/>
      <c r="BD66" s="22"/>
      <c r="BE66" s="22"/>
      <c r="BF66" s="22"/>
      <c r="BG66" s="22"/>
      <c r="BH66" s="22"/>
      <c r="BI66" s="22"/>
      <c r="BJ66" s="22"/>
      <c r="BK66" s="22"/>
      <c r="BL66" s="22"/>
      <c r="BM66" s="178">
        <f t="shared" si="8"/>
        <v>1</v>
      </c>
      <c r="BN66" s="178">
        <f t="shared" si="9"/>
        <v>16</v>
      </c>
      <c r="BO66" s="178">
        <f t="shared" si="10"/>
        <v>13</v>
      </c>
      <c r="BP66" s="178">
        <f t="shared" si="11"/>
        <v>7</v>
      </c>
      <c r="BQ66" s="177">
        <f t="shared" si="6"/>
        <v>37</v>
      </c>
    </row>
    <row r="67" spans="1:69" ht="13.5" customHeight="1">
      <c r="A67" s="167">
        <f t="shared" si="7"/>
        <v>63</v>
      </c>
      <c r="B67" s="210">
        <v>3</v>
      </c>
      <c r="C67" s="22">
        <v>4</v>
      </c>
      <c r="D67" s="22">
        <v>3</v>
      </c>
      <c r="E67" s="22">
        <v>3</v>
      </c>
      <c r="F67" s="22">
        <v>3</v>
      </c>
      <c r="G67" s="22">
        <v>3</v>
      </c>
      <c r="H67" s="22">
        <v>3</v>
      </c>
      <c r="I67" s="22">
        <v>3</v>
      </c>
      <c r="J67" s="22"/>
      <c r="K67" s="22">
        <v>3</v>
      </c>
      <c r="L67" s="22">
        <v>3</v>
      </c>
      <c r="M67" s="22">
        <v>3</v>
      </c>
      <c r="N67" s="22">
        <v>3</v>
      </c>
      <c r="O67" s="22">
        <v>3</v>
      </c>
      <c r="P67" s="22">
        <v>3</v>
      </c>
      <c r="Q67" s="22">
        <v>4</v>
      </c>
      <c r="R67" s="22">
        <v>3</v>
      </c>
      <c r="S67" s="22">
        <v>3</v>
      </c>
      <c r="T67" s="22">
        <v>3</v>
      </c>
      <c r="U67" s="22">
        <v>3</v>
      </c>
      <c r="V67" s="22">
        <v>4</v>
      </c>
      <c r="W67" s="22">
        <v>3</v>
      </c>
      <c r="X67" s="22">
        <v>3</v>
      </c>
      <c r="Y67" s="22">
        <v>3</v>
      </c>
      <c r="Z67" s="22">
        <v>3</v>
      </c>
      <c r="AA67" s="22">
        <v>3</v>
      </c>
      <c r="AB67" s="22">
        <v>3</v>
      </c>
      <c r="AC67" s="22">
        <v>3</v>
      </c>
      <c r="AD67" s="22">
        <v>3</v>
      </c>
      <c r="AE67" s="22">
        <v>3</v>
      </c>
      <c r="AF67" s="22"/>
      <c r="AG67" s="22">
        <v>3</v>
      </c>
      <c r="AH67" s="22">
        <v>3</v>
      </c>
      <c r="AI67" s="22"/>
      <c r="AJ67" s="22">
        <v>3</v>
      </c>
      <c r="AK67" s="22">
        <v>3</v>
      </c>
      <c r="AL67" s="22">
        <v>3</v>
      </c>
      <c r="AM67" s="22">
        <v>3</v>
      </c>
      <c r="AN67" s="22">
        <v>2</v>
      </c>
      <c r="AO67" s="22">
        <v>3</v>
      </c>
      <c r="AP67" s="22">
        <v>3</v>
      </c>
      <c r="AQ67" s="22"/>
      <c r="AR67" s="22"/>
      <c r="AS67" s="22"/>
      <c r="AT67" s="22"/>
      <c r="AU67" s="22"/>
      <c r="AV67" s="22"/>
      <c r="AW67" s="22"/>
      <c r="AX67" s="22"/>
      <c r="AY67" s="22"/>
      <c r="AZ67" s="22"/>
      <c r="BA67" s="22"/>
      <c r="BB67" s="22"/>
      <c r="BC67" s="22"/>
      <c r="BD67" s="22"/>
      <c r="BE67" s="22"/>
      <c r="BF67" s="22"/>
      <c r="BG67" s="22"/>
      <c r="BH67" s="22"/>
      <c r="BI67" s="22"/>
      <c r="BJ67" s="22"/>
      <c r="BK67" s="22"/>
      <c r="BL67" s="22"/>
      <c r="BM67" s="178">
        <f t="shared" si="8"/>
        <v>0</v>
      </c>
      <c r="BN67" s="178">
        <f t="shared" si="9"/>
        <v>1</v>
      </c>
      <c r="BO67" s="178">
        <f t="shared" si="10"/>
        <v>34</v>
      </c>
      <c r="BP67" s="178">
        <f t="shared" si="11"/>
        <v>3</v>
      </c>
      <c r="BQ67" s="177">
        <f t="shared" si="6"/>
        <v>38</v>
      </c>
    </row>
    <row r="68" spans="1:69" ht="13.5" customHeight="1">
      <c r="A68" s="167">
        <f t="shared" si="7"/>
        <v>64</v>
      </c>
      <c r="B68" s="210">
        <v>2</v>
      </c>
      <c r="C68" s="22">
        <v>3</v>
      </c>
      <c r="D68" s="22">
        <v>3</v>
      </c>
      <c r="E68" s="22">
        <v>2</v>
      </c>
      <c r="F68" s="22">
        <v>3</v>
      </c>
      <c r="G68" s="22">
        <v>3</v>
      </c>
      <c r="H68" s="22">
        <v>2</v>
      </c>
      <c r="I68" s="22">
        <v>3</v>
      </c>
      <c r="J68" s="22"/>
      <c r="K68" s="22">
        <v>2</v>
      </c>
      <c r="L68" s="22">
        <v>2</v>
      </c>
      <c r="M68" s="22">
        <v>3</v>
      </c>
      <c r="N68" s="22">
        <v>2</v>
      </c>
      <c r="O68" s="22">
        <v>4</v>
      </c>
      <c r="P68" s="22">
        <v>4</v>
      </c>
      <c r="Q68" s="22">
        <v>3</v>
      </c>
      <c r="R68" s="22">
        <v>3</v>
      </c>
      <c r="S68" s="22">
        <v>3</v>
      </c>
      <c r="T68" s="22">
        <v>3</v>
      </c>
      <c r="U68" s="22">
        <v>3</v>
      </c>
      <c r="V68" s="22">
        <v>4</v>
      </c>
      <c r="W68" s="22">
        <v>3</v>
      </c>
      <c r="X68" s="22">
        <v>3</v>
      </c>
      <c r="Y68" s="22">
        <v>3</v>
      </c>
      <c r="Z68" s="22">
        <v>3</v>
      </c>
      <c r="AA68" s="22">
        <v>2</v>
      </c>
      <c r="AB68" s="22">
        <v>2</v>
      </c>
      <c r="AC68" s="22">
        <v>3</v>
      </c>
      <c r="AD68" s="22">
        <v>3</v>
      </c>
      <c r="AE68" s="22">
        <v>2</v>
      </c>
      <c r="AF68" s="22"/>
      <c r="AG68" s="22">
        <v>2</v>
      </c>
      <c r="AH68" s="22">
        <v>2</v>
      </c>
      <c r="AI68" s="22"/>
      <c r="AJ68" s="22">
        <v>3</v>
      </c>
      <c r="AK68" s="22">
        <v>3</v>
      </c>
      <c r="AL68" s="22">
        <v>3</v>
      </c>
      <c r="AM68" s="22">
        <v>3</v>
      </c>
      <c r="AN68" s="22">
        <v>2</v>
      </c>
      <c r="AO68" s="22">
        <v>3</v>
      </c>
      <c r="AP68" s="22">
        <v>3</v>
      </c>
      <c r="AQ68" s="22"/>
      <c r="AR68" s="22"/>
      <c r="AS68" s="22"/>
      <c r="AT68" s="22"/>
      <c r="AU68" s="22"/>
      <c r="AV68" s="22"/>
      <c r="AW68" s="22"/>
      <c r="AX68" s="22"/>
      <c r="AY68" s="22"/>
      <c r="AZ68" s="22"/>
      <c r="BA68" s="22"/>
      <c r="BB68" s="22"/>
      <c r="BC68" s="22"/>
      <c r="BD68" s="22"/>
      <c r="BE68" s="22"/>
      <c r="BF68" s="22"/>
      <c r="BG68" s="22"/>
      <c r="BH68" s="22"/>
      <c r="BI68" s="22"/>
      <c r="BJ68" s="22"/>
      <c r="BK68" s="22"/>
      <c r="BL68" s="22"/>
      <c r="BM68" s="178">
        <f t="shared" si="8"/>
        <v>0</v>
      </c>
      <c r="BN68" s="178">
        <f t="shared" si="9"/>
        <v>12</v>
      </c>
      <c r="BO68" s="178">
        <f t="shared" si="10"/>
        <v>23</v>
      </c>
      <c r="BP68" s="178">
        <f t="shared" si="11"/>
        <v>3</v>
      </c>
      <c r="BQ68" s="177">
        <f t="shared" si="6"/>
        <v>38</v>
      </c>
    </row>
    <row r="69" spans="1:69" ht="13.5" customHeight="1">
      <c r="A69" s="167">
        <f t="shared" si="7"/>
        <v>65</v>
      </c>
      <c r="B69" s="210">
        <v>2</v>
      </c>
      <c r="C69" s="22">
        <v>3</v>
      </c>
      <c r="D69" s="22">
        <v>3</v>
      </c>
      <c r="E69" s="22">
        <v>2</v>
      </c>
      <c r="F69" s="22">
        <v>3</v>
      </c>
      <c r="G69" s="22">
        <v>3</v>
      </c>
      <c r="H69" s="22">
        <v>2</v>
      </c>
      <c r="I69" s="22">
        <v>3</v>
      </c>
      <c r="J69" s="22"/>
      <c r="K69" s="22">
        <v>3</v>
      </c>
      <c r="L69" s="22">
        <v>3</v>
      </c>
      <c r="M69" s="22">
        <v>3</v>
      </c>
      <c r="N69" s="22">
        <v>3</v>
      </c>
      <c r="O69" s="22">
        <v>3</v>
      </c>
      <c r="P69" s="22">
        <v>3</v>
      </c>
      <c r="Q69" s="22">
        <v>3</v>
      </c>
      <c r="R69" s="22">
        <v>3</v>
      </c>
      <c r="S69" s="22">
        <v>3</v>
      </c>
      <c r="T69" s="22">
        <v>3</v>
      </c>
      <c r="U69" s="22">
        <v>3</v>
      </c>
      <c r="V69" s="22">
        <v>3</v>
      </c>
      <c r="W69" s="22">
        <v>3</v>
      </c>
      <c r="X69" s="22">
        <v>3</v>
      </c>
      <c r="Y69" s="22">
        <v>3</v>
      </c>
      <c r="Z69" s="22">
        <v>3</v>
      </c>
      <c r="AA69" s="22">
        <v>2</v>
      </c>
      <c r="AB69" s="22">
        <v>3</v>
      </c>
      <c r="AC69" s="22">
        <v>3</v>
      </c>
      <c r="AD69" s="22">
        <v>3</v>
      </c>
      <c r="AE69" s="22">
        <v>3</v>
      </c>
      <c r="AF69" s="22"/>
      <c r="AG69" s="22">
        <v>3</v>
      </c>
      <c r="AH69" s="22">
        <v>3</v>
      </c>
      <c r="AI69" s="22"/>
      <c r="AJ69" s="22">
        <v>3</v>
      </c>
      <c r="AK69" s="22">
        <v>3</v>
      </c>
      <c r="AL69" s="22">
        <v>3</v>
      </c>
      <c r="AM69" s="22">
        <v>3</v>
      </c>
      <c r="AN69" s="22">
        <v>2</v>
      </c>
      <c r="AO69" s="22">
        <v>3</v>
      </c>
      <c r="AP69" s="22">
        <v>3</v>
      </c>
      <c r="AQ69" s="22"/>
      <c r="AR69" s="22"/>
      <c r="AS69" s="22"/>
      <c r="AT69" s="22"/>
      <c r="AU69" s="22"/>
      <c r="AV69" s="22"/>
      <c r="AW69" s="22"/>
      <c r="AX69" s="22"/>
      <c r="AY69" s="22"/>
      <c r="AZ69" s="22"/>
      <c r="BA69" s="22"/>
      <c r="BB69" s="22"/>
      <c r="BC69" s="22"/>
      <c r="BD69" s="22"/>
      <c r="BE69" s="22"/>
      <c r="BF69" s="22"/>
      <c r="BG69" s="22"/>
      <c r="BH69" s="22"/>
      <c r="BI69" s="22"/>
      <c r="BJ69" s="22"/>
      <c r="BK69" s="22"/>
      <c r="BL69" s="22"/>
      <c r="BM69" s="178">
        <f aca="true" t="shared" si="12" ref="BM69:BM85">COUNTIF(B69:BL69,"1")</f>
        <v>0</v>
      </c>
      <c r="BN69" s="178">
        <f aca="true" t="shared" si="13" ref="BN69:BN85">COUNTIF(B69:BL69,"2")</f>
        <v>5</v>
      </c>
      <c r="BO69" s="178">
        <f aca="true" t="shared" si="14" ref="BO69:BO85">COUNTIF(B69:BL69,"3")</f>
        <v>33</v>
      </c>
      <c r="BP69" s="178">
        <f aca="true" t="shared" si="15" ref="BP69:BP85">COUNTIF(B69:BL69,"4")</f>
        <v>0</v>
      </c>
      <c r="BQ69" s="177">
        <f t="shared" si="6"/>
        <v>38</v>
      </c>
    </row>
    <row r="70" spans="1:69" ht="13.5" customHeight="1">
      <c r="A70" s="167">
        <f t="shared" si="7"/>
        <v>66</v>
      </c>
      <c r="B70" s="210">
        <v>2</v>
      </c>
      <c r="C70" s="22">
        <v>3</v>
      </c>
      <c r="D70" s="22">
        <v>2</v>
      </c>
      <c r="E70" s="22">
        <v>2</v>
      </c>
      <c r="F70" s="22">
        <v>3</v>
      </c>
      <c r="G70" s="22">
        <v>3</v>
      </c>
      <c r="H70" s="22">
        <v>2</v>
      </c>
      <c r="I70" s="22">
        <v>3</v>
      </c>
      <c r="J70" s="22"/>
      <c r="K70" s="22">
        <v>1</v>
      </c>
      <c r="L70" s="22">
        <v>1</v>
      </c>
      <c r="M70" s="22">
        <v>3</v>
      </c>
      <c r="N70" s="22">
        <v>2</v>
      </c>
      <c r="O70" s="22">
        <v>3</v>
      </c>
      <c r="P70" s="22">
        <v>3</v>
      </c>
      <c r="Q70" s="22">
        <v>4</v>
      </c>
      <c r="R70" s="22">
        <v>3</v>
      </c>
      <c r="S70" s="22">
        <v>3</v>
      </c>
      <c r="T70" s="22">
        <v>3</v>
      </c>
      <c r="U70" s="22">
        <v>3</v>
      </c>
      <c r="V70" s="22">
        <v>3</v>
      </c>
      <c r="W70" s="22">
        <v>3</v>
      </c>
      <c r="X70" s="22">
        <v>3</v>
      </c>
      <c r="Y70" s="22">
        <v>3</v>
      </c>
      <c r="Z70" s="22">
        <v>3</v>
      </c>
      <c r="AA70" s="22">
        <v>3</v>
      </c>
      <c r="AB70" s="22">
        <v>3</v>
      </c>
      <c r="AC70" s="22">
        <v>3</v>
      </c>
      <c r="AD70" s="22">
        <v>3</v>
      </c>
      <c r="AE70" s="22">
        <v>3</v>
      </c>
      <c r="AF70" s="22"/>
      <c r="AG70" s="22">
        <v>3</v>
      </c>
      <c r="AH70" s="22">
        <v>3</v>
      </c>
      <c r="AI70" s="22"/>
      <c r="AJ70" s="22">
        <v>3</v>
      </c>
      <c r="AK70" s="22">
        <v>3</v>
      </c>
      <c r="AL70" s="22">
        <v>3</v>
      </c>
      <c r="AM70" s="22">
        <v>3</v>
      </c>
      <c r="AN70" s="22">
        <v>3</v>
      </c>
      <c r="AO70" s="22"/>
      <c r="AP70" s="22">
        <v>3</v>
      </c>
      <c r="AQ70" s="22"/>
      <c r="AR70" s="22"/>
      <c r="AS70" s="22"/>
      <c r="AT70" s="22"/>
      <c r="AU70" s="22"/>
      <c r="AV70" s="22"/>
      <c r="AW70" s="22"/>
      <c r="AX70" s="22"/>
      <c r="AY70" s="22"/>
      <c r="AZ70" s="22"/>
      <c r="BA70" s="22"/>
      <c r="BB70" s="22"/>
      <c r="BC70" s="22"/>
      <c r="BD70" s="22"/>
      <c r="BE70" s="22"/>
      <c r="BF70" s="22"/>
      <c r="BG70" s="22"/>
      <c r="BH70" s="22"/>
      <c r="BI70" s="22"/>
      <c r="BJ70" s="22"/>
      <c r="BK70" s="22"/>
      <c r="BL70" s="22"/>
      <c r="BM70" s="178">
        <f t="shared" si="12"/>
        <v>2</v>
      </c>
      <c r="BN70" s="178">
        <f t="shared" si="13"/>
        <v>5</v>
      </c>
      <c r="BO70" s="178">
        <f t="shared" si="14"/>
        <v>29</v>
      </c>
      <c r="BP70" s="178">
        <f t="shared" si="15"/>
        <v>1</v>
      </c>
      <c r="BQ70" s="177">
        <f aca="true" t="shared" si="16" ref="BQ70:BQ76">SUM(BM70:BP70)</f>
        <v>37</v>
      </c>
    </row>
    <row r="71" spans="1:69" ht="13.5" customHeight="1">
      <c r="A71" s="167">
        <f t="shared" si="7"/>
        <v>67</v>
      </c>
      <c r="B71" s="210">
        <v>2</v>
      </c>
      <c r="C71" s="22">
        <v>2</v>
      </c>
      <c r="D71" s="22">
        <v>3</v>
      </c>
      <c r="E71" s="22">
        <v>2</v>
      </c>
      <c r="F71" s="22">
        <v>3</v>
      </c>
      <c r="G71" s="22">
        <v>3</v>
      </c>
      <c r="H71" s="22">
        <v>2</v>
      </c>
      <c r="I71" s="22">
        <v>3</v>
      </c>
      <c r="J71" s="22"/>
      <c r="K71" s="22">
        <v>1</v>
      </c>
      <c r="L71" s="22">
        <v>1</v>
      </c>
      <c r="M71" s="22">
        <v>3</v>
      </c>
      <c r="N71" s="22">
        <v>2</v>
      </c>
      <c r="O71" s="22">
        <v>4</v>
      </c>
      <c r="P71" s="22">
        <v>4</v>
      </c>
      <c r="Q71" s="22">
        <v>3</v>
      </c>
      <c r="R71" s="22">
        <v>2</v>
      </c>
      <c r="S71" s="22">
        <v>3</v>
      </c>
      <c r="T71" s="22">
        <v>3</v>
      </c>
      <c r="U71" s="22">
        <v>3</v>
      </c>
      <c r="V71" s="22">
        <v>4</v>
      </c>
      <c r="W71" s="22">
        <v>2</v>
      </c>
      <c r="X71" s="22">
        <v>3</v>
      </c>
      <c r="Y71" s="22">
        <v>2</v>
      </c>
      <c r="Z71" s="22">
        <v>1</v>
      </c>
      <c r="AA71" s="22">
        <v>2</v>
      </c>
      <c r="AB71" s="22">
        <v>2</v>
      </c>
      <c r="AC71" s="22">
        <v>3</v>
      </c>
      <c r="AD71" s="22">
        <v>3</v>
      </c>
      <c r="AE71" s="22">
        <v>3</v>
      </c>
      <c r="AF71" s="22"/>
      <c r="AG71" s="22">
        <v>2</v>
      </c>
      <c r="AH71" s="22">
        <v>2</v>
      </c>
      <c r="AI71" s="22"/>
      <c r="AJ71" s="22">
        <v>2</v>
      </c>
      <c r="AK71" s="22">
        <v>3</v>
      </c>
      <c r="AL71" s="22">
        <v>3</v>
      </c>
      <c r="AM71" s="22">
        <v>3</v>
      </c>
      <c r="AN71" s="22">
        <v>1</v>
      </c>
      <c r="AO71" s="22">
        <v>3</v>
      </c>
      <c r="AP71" s="22">
        <v>3</v>
      </c>
      <c r="AQ71" s="22"/>
      <c r="AR71" s="22"/>
      <c r="AS71" s="22"/>
      <c r="AT71" s="22"/>
      <c r="AU71" s="22"/>
      <c r="AV71" s="22"/>
      <c r="AW71" s="22"/>
      <c r="AX71" s="22"/>
      <c r="AY71" s="22"/>
      <c r="AZ71" s="22"/>
      <c r="BA71" s="22"/>
      <c r="BB71" s="22"/>
      <c r="BC71" s="22"/>
      <c r="BD71" s="22"/>
      <c r="BE71" s="22"/>
      <c r="BF71" s="22"/>
      <c r="BG71" s="22"/>
      <c r="BH71" s="22"/>
      <c r="BI71" s="22"/>
      <c r="BJ71" s="22"/>
      <c r="BK71" s="22"/>
      <c r="BL71" s="22"/>
      <c r="BM71" s="178">
        <f t="shared" si="12"/>
        <v>4</v>
      </c>
      <c r="BN71" s="178">
        <f t="shared" si="13"/>
        <v>13</v>
      </c>
      <c r="BO71" s="178">
        <f t="shared" si="14"/>
        <v>18</v>
      </c>
      <c r="BP71" s="178">
        <f t="shared" si="15"/>
        <v>3</v>
      </c>
      <c r="BQ71" s="177">
        <f t="shared" si="16"/>
        <v>38</v>
      </c>
    </row>
    <row r="72" spans="1:69" ht="13.5" customHeight="1">
      <c r="A72" s="167">
        <f aca="true" t="shared" si="17" ref="A72:A85">A71+1</f>
        <v>68</v>
      </c>
      <c r="B72" s="210">
        <v>2</v>
      </c>
      <c r="C72" s="22">
        <v>2</v>
      </c>
      <c r="D72" s="22">
        <v>2</v>
      </c>
      <c r="E72" s="22">
        <v>1</v>
      </c>
      <c r="F72" s="22">
        <v>2</v>
      </c>
      <c r="G72" s="22">
        <v>1</v>
      </c>
      <c r="H72" s="22">
        <v>2</v>
      </c>
      <c r="I72" s="22">
        <v>1</v>
      </c>
      <c r="J72" s="22"/>
      <c r="K72" s="22">
        <v>2</v>
      </c>
      <c r="L72" s="22">
        <v>2</v>
      </c>
      <c r="M72" s="22">
        <v>2</v>
      </c>
      <c r="N72" s="22">
        <v>1</v>
      </c>
      <c r="O72" s="22">
        <v>2</v>
      </c>
      <c r="P72" s="22">
        <v>2</v>
      </c>
      <c r="Q72" s="22"/>
      <c r="R72" s="22">
        <v>2</v>
      </c>
      <c r="S72" s="22">
        <v>2</v>
      </c>
      <c r="T72" s="22">
        <v>2</v>
      </c>
      <c r="U72" s="22">
        <v>2</v>
      </c>
      <c r="V72" s="22">
        <v>2</v>
      </c>
      <c r="W72" s="22">
        <v>2</v>
      </c>
      <c r="X72" s="22">
        <v>2</v>
      </c>
      <c r="Y72" s="22">
        <v>2</v>
      </c>
      <c r="Z72" s="22">
        <v>2</v>
      </c>
      <c r="AA72" s="22">
        <v>2</v>
      </c>
      <c r="AB72" s="22">
        <v>2</v>
      </c>
      <c r="AC72" s="22">
        <v>2</v>
      </c>
      <c r="AD72" s="22">
        <v>1</v>
      </c>
      <c r="AE72" s="22">
        <v>1</v>
      </c>
      <c r="AF72" s="22"/>
      <c r="AG72" s="22">
        <v>2</v>
      </c>
      <c r="AH72" s="22">
        <v>2</v>
      </c>
      <c r="AI72" s="22"/>
      <c r="AJ72" s="22">
        <v>2</v>
      </c>
      <c r="AK72" s="22">
        <v>2</v>
      </c>
      <c r="AL72" s="22">
        <v>1</v>
      </c>
      <c r="AM72" s="22">
        <v>1</v>
      </c>
      <c r="AN72" s="22">
        <v>1</v>
      </c>
      <c r="AO72" s="22">
        <v>2</v>
      </c>
      <c r="AP72" s="22">
        <v>2</v>
      </c>
      <c r="AQ72" s="22"/>
      <c r="AR72" s="22"/>
      <c r="AS72" s="22"/>
      <c r="AT72" s="22"/>
      <c r="AU72" s="22"/>
      <c r="AV72" s="22"/>
      <c r="AW72" s="22"/>
      <c r="AX72" s="22"/>
      <c r="AY72" s="22"/>
      <c r="AZ72" s="22"/>
      <c r="BA72" s="22"/>
      <c r="BB72" s="22"/>
      <c r="BC72" s="22"/>
      <c r="BD72" s="22"/>
      <c r="BE72" s="22"/>
      <c r="BF72" s="22"/>
      <c r="BG72" s="22"/>
      <c r="BH72" s="22"/>
      <c r="BI72" s="22"/>
      <c r="BJ72" s="22"/>
      <c r="BK72" s="22"/>
      <c r="BL72" s="22"/>
      <c r="BM72" s="178">
        <f t="shared" si="12"/>
        <v>9</v>
      </c>
      <c r="BN72" s="178">
        <f t="shared" si="13"/>
        <v>28</v>
      </c>
      <c r="BO72" s="178">
        <f t="shared" si="14"/>
        <v>0</v>
      </c>
      <c r="BP72" s="178">
        <f t="shared" si="15"/>
        <v>0</v>
      </c>
      <c r="BQ72" s="177">
        <f t="shared" si="16"/>
        <v>37</v>
      </c>
    </row>
    <row r="73" spans="1:69" ht="13.5" customHeight="1">
      <c r="A73" s="167">
        <f t="shared" si="17"/>
        <v>69</v>
      </c>
      <c r="B73" s="210">
        <v>2</v>
      </c>
      <c r="C73" s="22">
        <v>3</v>
      </c>
      <c r="D73" s="22">
        <v>3</v>
      </c>
      <c r="E73" s="22">
        <v>2</v>
      </c>
      <c r="F73" s="22">
        <v>3</v>
      </c>
      <c r="G73" s="22">
        <v>1</v>
      </c>
      <c r="H73" s="22">
        <v>2</v>
      </c>
      <c r="I73" s="22">
        <v>3</v>
      </c>
      <c r="J73" s="22"/>
      <c r="K73" s="22">
        <v>3</v>
      </c>
      <c r="L73" s="22">
        <v>3</v>
      </c>
      <c r="M73" s="22"/>
      <c r="N73" s="22">
        <v>2</v>
      </c>
      <c r="O73" s="22">
        <v>4</v>
      </c>
      <c r="P73" s="22">
        <v>4</v>
      </c>
      <c r="Q73" s="22">
        <v>1</v>
      </c>
      <c r="R73" s="22">
        <v>3</v>
      </c>
      <c r="S73" s="22">
        <v>3</v>
      </c>
      <c r="T73" s="22">
        <v>3</v>
      </c>
      <c r="U73" s="22">
        <v>3</v>
      </c>
      <c r="V73" s="22">
        <v>4</v>
      </c>
      <c r="W73" s="22">
        <v>3</v>
      </c>
      <c r="X73" s="22">
        <v>3</v>
      </c>
      <c r="Y73" s="22">
        <v>3</v>
      </c>
      <c r="Z73" s="22">
        <v>2</v>
      </c>
      <c r="AA73" s="22">
        <v>2</v>
      </c>
      <c r="AB73" s="22">
        <v>3</v>
      </c>
      <c r="AC73" s="22">
        <v>2</v>
      </c>
      <c r="AD73" s="22">
        <v>2</v>
      </c>
      <c r="AE73" s="22">
        <v>1</v>
      </c>
      <c r="AF73" s="22"/>
      <c r="AG73" s="22">
        <v>2</v>
      </c>
      <c r="AH73" s="22">
        <v>2</v>
      </c>
      <c r="AI73" s="22"/>
      <c r="AJ73" s="22">
        <v>3</v>
      </c>
      <c r="AK73" s="22">
        <v>4</v>
      </c>
      <c r="AL73" s="22">
        <v>1</v>
      </c>
      <c r="AM73" s="22">
        <v>1</v>
      </c>
      <c r="AN73" s="22">
        <v>1</v>
      </c>
      <c r="AO73" s="22">
        <v>3</v>
      </c>
      <c r="AP73" s="22">
        <v>3</v>
      </c>
      <c r="AQ73" s="22"/>
      <c r="AR73" s="22"/>
      <c r="AS73" s="22"/>
      <c r="AT73" s="22"/>
      <c r="AU73" s="22"/>
      <c r="AV73" s="22"/>
      <c r="AW73" s="22"/>
      <c r="AX73" s="22"/>
      <c r="AY73" s="22"/>
      <c r="AZ73" s="22"/>
      <c r="BA73" s="22"/>
      <c r="BB73" s="22"/>
      <c r="BC73" s="22"/>
      <c r="BD73" s="22"/>
      <c r="BE73" s="22"/>
      <c r="BF73" s="22"/>
      <c r="BG73" s="22"/>
      <c r="BH73" s="22"/>
      <c r="BI73" s="22"/>
      <c r="BJ73" s="22"/>
      <c r="BK73" s="22"/>
      <c r="BL73" s="22"/>
      <c r="BM73" s="178">
        <f t="shared" si="12"/>
        <v>6</v>
      </c>
      <c r="BN73" s="178">
        <f t="shared" si="13"/>
        <v>10</v>
      </c>
      <c r="BO73" s="178">
        <f t="shared" si="14"/>
        <v>17</v>
      </c>
      <c r="BP73" s="178">
        <f t="shared" si="15"/>
        <v>4</v>
      </c>
      <c r="BQ73" s="177">
        <f t="shared" si="16"/>
        <v>37</v>
      </c>
    </row>
    <row r="74" spans="1:69" ht="13.5" customHeight="1">
      <c r="A74" s="167">
        <f t="shared" si="17"/>
        <v>70</v>
      </c>
      <c r="B74" s="211">
        <v>2</v>
      </c>
      <c r="C74" s="22">
        <v>3</v>
      </c>
      <c r="D74" s="22">
        <v>3</v>
      </c>
      <c r="E74" s="22">
        <v>2</v>
      </c>
      <c r="F74" s="22">
        <v>3</v>
      </c>
      <c r="G74" s="22"/>
      <c r="H74" s="22">
        <v>2</v>
      </c>
      <c r="I74" s="22">
        <v>1</v>
      </c>
      <c r="J74" s="22"/>
      <c r="K74" s="22">
        <v>2</v>
      </c>
      <c r="L74" s="22">
        <v>2</v>
      </c>
      <c r="M74" s="22"/>
      <c r="N74" s="22">
        <v>2</v>
      </c>
      <c r="O74" s="22">
        <v>3</v>
      </c>
      <c r="P74" s="22">
        <v>2</v>
      </c>
      <c r="Q74" s="22">
        <v>1</v>
      </c>
      <c r="R74" s="22">
        <v>3</v>
      </c>
      <c r="S74" s="22">
        <v>3</v>
      </c>
      <c r="T74" s="22">
        <v>3</v>
      </c>
      <c r="U74" s="22">
        <v>3</v>
      </c>
      <c r="V74" s="22">
        <v>4</v>
      </c>
      <c r="W74" s="22">
        <v>3</v>
      </c>
      <c r="X74" s="22">
        <v>3</v>
      </c>
      <c r="Y74" s="22">
        <v>3</v>
      </c>
      <c r="Z74" s="22">
        <v>2</v>
      </c>
      <c r="AA74" s="22">
        <v>1</v>
      </c>
      <c r="AB74" s="22">
        <v>2</v>
      </c>
      <c r="AC74" s="22">
        <v>3</v>
      </c>
      <c r="AD74" s="22">
        <v>4</v>
      </c>
      <c r="AE74" s="22">
        <v>1</v>
      </c>
      <c r="AF74" s="22"/>
      <c r="AG74" s="22">
        <v>1</v>
      </c>
      <c r="AH74" s="22">
        <v>1</v>
      </c>
      <c r="AI74" s="22"/>
      <c r="AJ74" s="22">
        <v>3</v>
      </c>
      <c r="AK74" s="22">
        <v>3</v>
      </c>
      <c r="AL74" s="22">
        <v>2</v>
      </c>
      <c r="AM74" s="22">
        <v>2</v>
      </c>
      <c r="AN74" s="22">
        <v>1</v>
      </c>
      <c r="AO74" s="22">
        <v>3</v>
      </c>
      <c r="AP74" s="22">
        <v>3</v>
      </c>
      <c r="AQ74" s="22"/>
      <c r="AR74" s="22"/>
      <c r="AS74" s="22"/>
      <c r="AT74" s="22"/>
      <c r="AU74" s="22"/>
      <c r="AV74" s="22"/>
      <c r="AW74" s="22"/>
      <c r="AX74" s="22"/>
      <c r="AY74" s="22"/>
      <c r="AZ74" s="22"/>
      <c r="BA74" s="22"/>
      <c r="BB74" s="22"/>
      <c r="BC74" s="22"/>
      <c r="BD74" s="22"/>
      <c r="BE74" s="22"/>
      <c r="BF74" s="22"/>
      <c r="BG74" s="22"/>
      <c r="BH74" s="22"/>
      <c r="BI74" s="22"/>
      <c r="BJ74" s="22"/>
      <c r="BK74" s="22"/>
      <c r="BL74" s="22"/>
      <c r="BM74" s="178">
        <f t="shared" si="12"/>
        <v>7</v>
      </c>
      <c r="BN74" s="178">
        <f t="shared" si="13"/>
        <v>11</v>
      </c>
      <c r="BO74" s="178">
        <f t="shared" si="14"/>
        <v>16</v>
      </c>
      <c r="BP74" s="178">
        <f t="shared" si="15"/>
        <v>2</v>
      </c>
      <c r="BQ74" s="177">
        <f t="shared" si="16"/>
        <v>36</v>
      </c>
    </row>
    <row r="75" spans="1:69" ht="13.5" customHeight="1">
      <c r="A75" s="167">
        <f t="shared" si="17"/>
        <v>71</v>
      </c>
      <c r="B75" s="211">
        <v>2</v>
      </c>
      <c r="C75" s="22">
        <v>3</v>
      </c>
      <c r="D75" s="22">
        <v>3</v>
      </c>
      <c r="E75" s="22">
        <v>2</v>
      </c>
      <c r="F75" s="22">
        <v>3</v>
      </c>
      <c r="G75" s="22">
        <v>1</v>
      </c>
      <c r="H75" s="22">
        <v>2</v>
      </c>
      <c r="I75" s="22">
        <v>1</v>
      </c>
      <c r="J75" s="22">
        <v>2</v>
      </c>
      <c r="K75" s="22">
        <v>2</v>
      </c>
      <c r="L75" s="22">
        <v>2</v>
      </c>
      <c r="M75" s="22"/>
      <c r="N75" s="22">
        <v>2</v>
      </c>
      <c r="O75" s="22">
        <v>2</v>
      </c>
      <c r="P75" s="22">
        <v>2</v>
      </c>
      <c r="Q75" s="22">
        <v>1</v>
      </c>
      <c r="R75" s="22">
        <v>4</v>
      </c>
      <c r="S75" s="22">
        <v>3</v>
      </c>
      <c r="T75" s="22">
        <v>3</v>
      </c>
      <c r="U75" s="22">
        <v>3</v>
      </c>
      <c r="V75" s="22">
        <v>3</v>
      </c>
      <c r="W75" s="22">
        <v>3</v>
      </c>
      <c r="X75" s="22">
        <v>2</v>
      </c>
      <c r="Y75" s="22">
        <v>2</v>
      </c>
      <c r="Z75" s="22">
        <v>2</v>
      </c>
      <c r="AA75" s="22">
        <v>2</v>
      </c>
      <c r="AB75" s="22">
        <v>2</v>
      </c>
      <c r="AC75" s="22">
        <v>3</v>
      </c>
      <c r="AD75" s="22">
        <v>2</v>
      </c>
      <c r="AE75" s="22">
        <v>1</v>
      </c>
      <c r="AF75" s="22">
        <v>2</v>
      </c>
      <c r="AG75" s="22">
        <v>2</v>
      </c>
      <c r="AH75" s="22">
        <v>2</v>
      </c>
      <c r="AI75" s="22">
        <v>2</v>
      </c>
      <c r="AJ75" s="22">
        <v>2</v>
      </c>
      <c r="AK75" s="22">
        <v>3</v>
      </c>
      <c r="AL75" s="22">
        <v>3</v>
      </c>
      <c r="AM75" s="22">
        <v>3</v>
      </c>
      <c r="AN75" s="22">
        <v>1</v>
      </c>
      <c r="AO75" s="22">
        <v>3</v>
      </c>
      <c r="AP75" s="22">
        <v>3</v>
      </c>
      <c r="AQ75" s="22"/>
      <c r="AR75" s="22"/>
      <c r="AS75" s="22"/>
      <c r="AT75" s="22"/>
      <c r="AU75" s="22"/>
      <c r="AV75" s="22"/>
      <c r="AW75" s="22"/>
      <c r="AX75" s="22"/>
      <c r="AY75" s="22"/>
      <c r="AZ75" s="22"/>
      <c r="BA75" s="22"/>
      <c r="BB75" s="22"/>
      <c r="BC75" s="22"/>
      <c r="BD75" s="22"/>
      <c r="BE75" s="22"/>
      <c r="BF75" s="22"/>
      <c r="BG75" s="22"/>
      <c r="BH75" s="22"/>
      <c r="BI75" s="22"/>
      <c r="BJ75" s="22"/>
      <c r="BK75" s="22"/>
      <c r="BL75" s="22"/>
      <c r="BM75" s="178">
        <f t="shared" si="12"/>
        <v>5</v>
      </c>
      <c r="BN75" s="178">
        <f t="shared" si="13"/>
        <v>20</v>
      </c>
      <c r="BO75" s="178">
        <f t="shared" si="14"/>
        <v>14</v>
      </c>
      <c r="BP75" s="178">
        <f t="shared" si="15"/>
        <v>1</v>
      </c>
      <c r="BQ75" s="177">
        <f t="shared" si="16"/>
        <v>40</v>
      </c>
    </row>
    <row r="76" spans="1:69" ht="13.5" customHeight="1">
      <c r="A76" s="167">
        <f t="shared" si="17"/>
        <v>72</v>
      </c>
      <c r="B76" s="211">
        <v>2</v>
      </c>
      <c r="C76" s="22">
        <v>3</v>
      </c>
      <c r="D76" s="22">
        <v>3</v>
      </c>
      <c r="E76" s="22">
        <v>2</v>
      </c>
      <c r="F76" s="22">
        <v>3</v>
      </c>
      <c r="G76" s="22">
        <v>3</v>
      </c>
      <c r="H76" s="22">
        <v>3</v>
      </c>
      <c r="I76" s="22">
        <v>3</v>
      </c>
      <c r="J76" s="22">
        <v>3</v>
      </c>
      <c r="K76" s="22">
        <v>3</v>
      </c>
      <c r="L76" s="22"/>
      <c r="M76" s="22"/>
      <c r="N76" s="22">
        <v>3</v>
      </c>
      <c r="O76" s="22">
        <v>3</v>
      </c>
      <c r="P76" s="22">
        <v>3</v>
      </c>
      <c r="Q76" s="22">
        <v>3</v>
      </c>
      <c r="R76" s="22">
        <v>3</v>
      </c>
      <c r="S76" s="22">
        <v>3</v>
      </c>
      <c r="T76" s="22">
        <v>3</v>
      </c>
      <c r="U76" s="22">
        <v>3</v>
      </c>
      <c r="V76" s="22">
        <v>3</v>
      </c>
      <c r="W76" s="22">
        <v>2</v>
      </c>
      <c r="X76" s="22">
        <v>3</v>
      </c>
      <c r="Y76" s="22">
        <v>3</v>
      </c>
      <c r="Z76" s="22">
        <v>3</v>
      </c>
      <c r="AA76" s="22">
        <v>3</v>
      </c>
      <c r="AB76" s="22">
        <v>3</v>
      </c>
      <c r="AC76" s="22">
        <v>3</v>
      </c>
      <c r="AD76" s="22">
        <v>3</v>
      </c>
      <c r="AE76" s="22">
        <v>3</v>
      </c>
      <c r="AF76" s="22">
        <v>2</v>
      </c>
      <c r="AG76" s="22">
        <v>3</v>
      </c>
      <c r="AH76" s="22">
        <v>3</v>
      </c>
      <c r="AI76" s="22">
        <v>2</v>
      </c>
      <c r="AJ76" s="22">
        <v>2</v>
      </c>
      <c r="AK76" s="22">
        <v>3</v>
      </c>
      <c r="AL76" s="22">
        <v>2</v>
      </c>
      <c r="AM76" s="22">
        <v>2</v>
      </c>
      <c r="AN76" s="22">
        <v>1</v>
      </c>
      <c r="AO76" s="22">
        <v>3</v>
      </c>
      <c r="AP76" s="22">
        <v>3</v>
      </c>
      <c r="AQ76" s="22"/>
      <c r="AR76" s="22"/>
      <c r="AS76" s="22"/>
      <c r="AT76" s="22"/>
      <c r="AU76" s="22"/>
      <c r="AV76" s="22"/>
      <c r="AW76" s="22"/>
      <c r="AX76" s="22"/>
      <c r="AY76" s="22"/>
      <c r="AZ76" s="22"/>
      <c r="BA76" s="22"/>
      <c r="BB76" s="22"/>
      <c r="BC76" s="22"/>
      <c r="BD76" s="22"/>
      <c r="BE76" s="22"/>
      <c r="BF76" s="22"/>
      <c r="BG76" s="22"/>
      <c r="BH76" s="22"/>
      <c r="BI76" s="22"/>
      <c r="BJ76" s="22"/>
      <c r="BK76" s="22"/>
      <c r="BL76" s="22"/>
      <c r="BM76" s="178">
        <f t="shared" si="12"/>
        <v>1</v>
      </c>
      <c r="BN76" s="178">
        <f t="shared" si="13"/>
        <v>8</v>
      </c>
      <c r="BO76" s="178">
        <f t="shared" si="14"/>
        <v>30</v>
      </c>
      <c r="BP76" s="178">
        <f t="shared" si="15"/>
        <v>0</v>
      </c>
      <c r="BQ76" s="177">
        <f t="shared" si="16"/>
        <v>39</v>
      </c>
    </row>
    <row r="77" spans="1:69" ht="12.75">
      <c r="A77" s="167">
        <f t="shared" si="17"/>
        <v>73</v>
      </c>
      <c r="B77" s="211">
        <v>2</v>
      </c>
      <c r="C77" s="22">
        <v>3</v>
      </c>
      <c r="D77" s="22">
        <v>3</v>
      </c>
      <c r="E77" s="22">
        <v>2</v>
      </c>
      <c r="F77" s="22">
        <v>3</v>
      </c>
      <c r="G77" s="22">
        <v>2</v>
      </c>
      <c r="H77" s="22">
        <v>2</v>
      </c>
      <c r="I77" s="22">
        <v>1</v>
      </c>
      <c r="J77" s="22">
        <v>3</v>
      </c>
      <c r="K77" s="22">
        <v>3</v>
      </c>
      <c r="L77" s="22">
        <v>3</v>
      </c>
      <c r="M77" s="22"/>
      <c r="N77" s="22">
        <v>2</v>
      </c>
      <c r="O77" s="22">
        <v>2</v>
      </c>
      <c r="P77" s="22">
        <v>2</v>
      </c>
      <c r="Q77" s="22">
        <v>2</v>
      </c>
      <c r="R77" s="22">
        <v>3</v>
      </c>
      <c r="S77" s="22">
        <v>3</v>
      </c>
      <c r="T77" s="22">
        <v>3</v>
      </c>
      <c r="U77" s="22">
        <v>3</v>
      </c>
      <c r="V77" s="22">
        <v>3</v>
      </c>
      <c r="W77" s="22">
        <v>3</v>
      </c>
      <c r="X77" s="22">
        <v>3</v>
      </c>
      <c r="Y77" s="22">
        <v>2</v>
      </c>
      <c r="Z77" s="22">
        <v>3</v>
      </c>
      <c r="AA77" s="22">
        <v>2</v>
      </c>
      <c r="AB77" s="22">
        <v>4</v>
      </c>
      <c r="AC77" s="22">
        <v>3</v>
      </c>
      <c r="AD77" s="22">
        <v>3</v>
      </c>
      <c r="AE77" s="22">
        <v>2</v>
      </c>
      <c r="AF77" s="22">
        <v>2</v>
      </c>
      <c r="AG77" s="22">
        <v>2</v>
      </c>
      <c r="AH77" s="22">
        <v>2</v>
      </c>
      <c r="AI77" s="22">
        <v>2</v>
      </c>
      <c r="AJ77" s="22">
        <v>2</v>
      </c>
      <c r="AK77" s="22">
        <v>3</v>
      </c>
      <c r="AL77" s="22">
        <v>3</v>
      </c>
      <c r="AM77" s="22">
        <v>3</v>
      </c>
      <c r="AN77" s="22">
        <v>1</v>
      </c>
      <c r="AO77" s="22">
        <v>3</v>
      </c>
      <c r="AP77" s="22">
        <v>3</v>
      </c>
      <c r="AQ77" s="22"/>
      <c r="AR77" s="22"/>
      <c r="AS77" s="22"/>
      <c r="AT77" s="22"/>
      <c r="AU77" s="22"/>
      <c r="AV77" s="22"/>
      <c r="AW77" s="22"/>
      <c r="AX77" s="22"/>
      <c r="AY77" s="22"/>
      <c r="AZ77" s="22"/>
      <c r="BA77" s="22"/>
      <c r="BB77" s="22"/>
      <c r="BC77" s="22"/>
      <c r="BD77" s="22"/>
      <c r="BE77" s="22"/>
      <c r="BF77" s="22"/>
      <c r="BG77" s="22"/>
      <c r="BH77" s="22"/>
      <c r="BI77" s="22"/>
      <c r="BJ77" s="22"/>
      <c r="BK77" s="22"/>
      <c r="BL77" s="22"/>
      <c r="BM77" s="178">
        <f t="shared" si="12"/>
        <v>2</v>
      </c>
      <c r="BN77" s="178">
        <f t="shared" si="13"/>
        <v>16</v>
      </c>
      <c r="BO77" s="178">
        <f t="shared" si="14"/>
        <v>21</v>
      </c>
      <c r="BP77" s="178">
        <f t="shared" si="15"/>
        <v>1</v>
      </c>
      <c r="BQ77" s="177">
        <f aca="true" t="shared" si="18" ref="BQ77:BQ85">SUM(BM77:BP77)</f>
        <v>40</v>
      </c>
    </row>
    <row r="78" spans="1:69" ht="12.75">
      <c r="A78" s="167">
        <f t="shared" si="17"/>
        <v>74</v>
      </c>
      <c r="B78" s="211">
        <v>2</v>
      </c>
      <c r="C78" s="22">
        <v>3</v>
      </c>
      <c r="D78" s="22">
        <v>3</v>
      </c>
      <c r="E78" s="22">
        <v>2</v>
      </c>
      <c r="F78" s="22">
        <v>3</v>
      </c>
      <c r="G78" s="22">
        <v>1</v>
      </c>
      <c r="H78" s="22">
        <v>2</v>
      </c>
      <c r="I78" s="22">
        <v>1</v>
      </c>
      <c r="J78" s="22">
        <v>3</v>
      </c>
      <c r="K78" s="22">
        <v>3</v>
      </c>
      <c r="L78" s="22">
        <v>3</v>
      </c>
      <c r="M78" s="22"/>
      <c r="N78" s="22">
        <v>3</v>
      </c>
      <c r="O78" s="22">
        <v>2</v>
      </c>
      <c r="P78" s="22">
        <v>2</v>
      </c>
      <c r="Q78" s="22">
        <v>1</v>
      </c>
      <c r="R78" s="22">
        <v>3</v>
      </c>
      <c r="S78" s="22">
        <v>3</v>
      </c>
      <c r="T78" s="22">
        <v>3</v>
      </c>
      <c r="U78" s="22">
        <v>3</v>
      </c>
      <c r="V78" s="22">
        <v>3</v>
      </c>
      <c r="W78" s="22">
        <v>3</v>
      </c>
      <c r="X78" s="22">
        <v>3</v>
      </c>
      <c r="Y78" s="22">
        <v>2</v>
      </c>
      <c r="Z78" s="22">
        <v>3</v>
      </c>
      <c r="AA78" s="22">
        <v>2</v>
      </c>
      <c r="AB78" s="22">
        <v>2</v>
      </c>
      <c r="AC78" s="22">
        <v>3</v>
      </c>
      <c r="AD78" s="22">
        <v>3</v>
      </c>
      <c r="AE78" s="22">
        <v>1</v>
      </c>
      <c r="AF78" s="22">
        <v>2</v>
      </c>
      <c r="AG78" s="22">
        <v>2</v>
      </c>
      <c r="AH78" s="22">
        <v>2</v>
      </c>
      <c r="AI78" s="22">
        <v>2</v>
      </c>
      <c r="AJ78" s="22">
        <v>3</v>
      </c>
      <c r="AK78" s="22">
        <v>4</v>
      </c>
      <c r="AL78" s="22">
        <v>3</v>
      </c>
      <c r="AM78" s="22">
        <v>3</v>
      </c>
      <c r="AN78" s="22">
        <v>2</v>
      </c>
      <c r="AO78" s="22">
        <v>3</v>
      </c>
      <c r="AP78" s="22">
        <v>3</v>
      </c>
      <c r="AQ78" s="22"/>
      <c r="AR78" s="22"/>
      <c r="AS78" s="22"/>
      <c r="AT78" s="22"/>
      <c r="AU78" s="22"/>
      <c r="AV78" s="22"/>
      <c r="AW78" s="22"/>
      <c r="AX78" s="22"/>
      <c r="AY78" s="22"/>
      <c r="AZ78" s="22"/>
      <c r="BA78" s="22"/>
      <c r="BB78" s="22"/>
      <c r="BC78" s="22"/>
      <c r="BD78" s="22"/>
      <c r="BE78" s="22"/>
      <c r="BF78" s="22"/>
      <c r="BG78" s="22"/>
      <c r="BH78" s="22"/>
      <c r="BI78" s="22"/>
      <c r="BJ78" s="22"/>
      <c r="BK78" s="22"/>
      <c r="BL78" s="22"/>
      <c r="BM78" s="178">
        <f t="shared" si="12"/>
        <v>4</v>
      </c>
      <c r="BN78" s="178">
        <f t="shared" si="13"/>
        <v>13</v>
      </c>
      <c r="BO78" s="178">
        <f t="shared" si="14"/>
        <v>22</v>
      </c>
      <c r="BP78" s="178">
        <f t="shared" si="15"/>
        <v>1</v>
      </c>
      <c r="BQ78" s="177">
        <f t="shared" si="18"/>
        <v>40</v>
      </c>
    </row>
    <row r="79" spans="1:69" ht="12.75">
      <c r="A79" s="167">
        <f t="shared" si="17"/>
        <v>75</v>
      </c>
      <c r="B79" s="211">
        <v>2</v>
      </c>
      <c r="C79" s="22">
        <v>3</v>
      </c>
      <c r="D79" s="22">
        <v>3</v>
      </c>
      <c r="E79" s="22">
        <v>2</v>
      </c>
      <c r="F79" s="22">
        <v>3</v>
      </c>
      <c r="G79" s="22">
        <v>1</v>
      </c>
      <c r="H79" s="22">
        <v>2</v>
      </c>
      <c r="I79" s="22">
        <v>1</v>
      </c>
      <c r="J79" s="22">
        <v>3</v>
      </c>
      <c r="K79" s="22">
        <v>3</v>
      </c>
      <c r="L79" s="22">
        <v>3</v>
      </c>
      <c r="M79" s="22"/>
      <c r="N79" s="22">
        <v>2</v>
      </c>
      <c r="O79" s="22">
        <v>2</v>
      </c>
      <c r="P79" s="22">
        <v>2</v>
      </c>
      <c r="Q79" s="22">
        <v>3</v>
      </c>
      <c r="R79" s="22">
        <v>3</v>
      </c>
      <c r="S79" s="22">
        <v>3</v>
      </c>
      <c r="T79" s="22">
        <v>3</v>
      </c>
      <c r="U79" s="22">
        <v>3</v>
      </c>
      <c r="V79" s="22">
        <v>3</v>
      </c>
      <c r="W79" s="22">
        <v>3</v>
      </c>
      <c r="X79" s="22">
        <v>4</v>
      </c>
      <c r="Y79" s="22">
        <v>2</v>
      </c>
      <c r="Z79" s="22">
        <v>3</v>
      </c>
      <c r="AA79" s="22">
        <v>2</v>
      </c>
      <c r="AB79" s="22">
        <v>3</v>
      </c>
      <c r="AC79" s="22">
        <v>3</v>
      </c>
      <c r="AD79" s="22">
        <v>3</v>
      </c>
      <c r="AE79" s="22">
        <v>2</v>
      </c>
      <c r="AF79" s="22">
        <v>2</v>
      </c>
      <c r="AG79" s="22">
        <v>2</v>
      </c>
      <c r="AH79" s="22">
        <v>2</v>
      </c>
      <c r="AI79" s="22">
        <v>2</v>
      </c>
      <c r="AJ79" s="22">
        <v>3</v>
      </c>
      <c r="AK79" s="22">
        <v>4</v>
      </c>
      <c r="AL79" s="22">
        <v>3</v>
      </c>
      <c r="AM79" s="22">
        <v>3</v>
      </c>
      <c r="AN79" s="22">
        <v>3</v>
      </c>
      <c r="AO79" s="22">
        <v>3</v>
      </c>
      <c r="AP79" s="22">
        <v>3</v>
      </c>
      <c r="AQ79" s="22"/>
      <c r="AR79" s="22"/>
      <c r="AS79" s="22"/>
      <c r="AT79" s="22"/>
      <c r="AU79" s="22"/>
      <c r="AV79" s="22"/>
      <c r="AW79" s="22"/>
      <c r="AX79" s="22"/>
      <c r="AY79" s="22"/>
      <c r="AZ79" s="22"/>
      <c r="BA79" s="22"/>
      <c r="BB79" s="22"/>
      <c r="BC79" s="22"/>
      <c r="BD79" s="22"/>
      <c r="BE79" s="22"/>
      <c r="BF79" s="22"/>
      <c r="BG79" s="22"/>
      <c r="BH79" s="22"/>
      <c r="BI79" s="22"/>
      <c r="BJ79" s="22"/>
      <c r="BK79" s="22"/>
      <c r="BL79" s="22"/>
      <c r="BM79" s="178">
        <f t="shared" si="12"/>
        <v>2</v>
      </c>
      <c r="BN79" s="178">
        <f t="shared" si="13"/>
        <v>13</v>
      </c>
      <c r="BO79" s="178">
        <f t="shared" si="14"/>
        <v>23</v>
      </c>
      <c r="BP79" s="178">
        <f t="shared" si="15"/>
        <v>2</v>
      </c>
      <c r="BQ79" s="177">
        <f t="shared" si="18"/>
        <v>40</v>
      </c>
    </row>
    <row r="80" spans="1:69" ht="12.75">
      <c r="A80" s="167">
        <f t="shared" si="17"/>
        <v>76</v>
      </c>
      <c r="B80" s="211">
        <v>2</v>
      </c>
      <c r="C80" s="22">
        <v>3</v>
      </c>
      <c r="D80" s="22">
        <v>3</v>
      </c>
      <c r="E80" s="22">
        <v>2</v>
      </c>
      <c r="F80" s="22">
        <v>3</v>
      </c>
      <c r="G80" s="22">
        <v>1</v>
      </c>
      <c r="H80" s="22">
        <v>2</v>
      </c>
      <c r="I80" s="22">
        <v>1</v>
      </c>
      <c r="J80" s="22">
        <v>3</v>
      </c>
      <c r="K80" s="22">
        <v>3</v>
      </c>
      <c r="L80" s="22">
        <v>3</v>
      </c>
      <c r="M80" s="22"/>
      <c r="N80" s="22">
        <v>2</v>
      </c>
      <c r="O80" s="22">
        <v>2</v>
      </c>
      <c r="P80" s="22">
        <v>2</v>
      </c>
      <c r="Q80" s="22">
        <v>4</v>
      </c>
      <c r="R80" s="22">
        <v>3</v>
      </c>
      <c r="S80" s="22">
        <v>4</v>
      </c>
      <c r="T80" s="22">
        <v>3</v>
      </c>
      <c r="U80" s="22">
        <v>4</v>
      </c>
      <c r="V80" s="22">
        <v>3</v>
      </c>
      <c r="W80" s="22">
        <v>3</v>
      </c>
      <c r="X80" s="22">
        <v>3</v>
      </c>
      <c r="Y80" s="22">
        <v>2</v>
      </c>
      <c r="Z80" s="22">
        <v>4</v>
      </c>
      <c r="AA80" s="22">
        <v>2</v>
      </c>
      <c r="AB80" s="22">
        <v>4</v>
      </c>
      <c r="AC80" s="22">
        <v>3</v>
      </c>
      <c r="AD80" s="22">
        <v>3</v>
      </c>
      <c r="AE80" s="22">
        <v>3</v>
      </c>
      <c r="AF80" s="22">
        <v>2</v>
      </c>
      <c r="AG80" s="22">
        <v>2</v>
      </c>
      <c r="AH80" s="22">
        <v>2</v>
      </c>
      <c r="AI80" s="22">
        <v>2</v>
      </c>
      <c r="AJ80" s="22">
        <v>2</v>
      </c>
      <c r="AK80" s="22">
        <v>4</v>
      </c>
      <c r="AL80" s="22">
        <v>3</v>
      </c>
      <c r="AM80" s="22">
        <v>3</v>
      </c>
      <c r="AN80" s="22">
        <v>2</v>
      </c>
      <c r="AO80" s="22">
        <v>3</v>
      </c>
      <c r="AP80" s="22">
        <v>3</v>
      </c>
      <c r="AQ80" s="22"/>
      <c r="AR80" s="22"/>
      <c r="AS80" s="22"/>
      <c r="AT80" s="22"/>
      <c r="AU80" s="22"/>
      <c r="AV80" s="22"/>
      <c r="AW80" s="22"/>
      <c r="AX80" s="22"/>
      <c r="AY80" s="22"/>
      <c r="AZ80" s="22"/>
      <c r="BA80" s="22"/>
      <c r="BB80" s="22"/>
      <c r="BC80" s="22"/>
      <c r="BD80" s="22"/>
      <c r="BE80" s="22"/>
      <c r="BF80" s="22"/>
      <c r="BG80" s="22"/>
      <c r="BH80" s="22"/>
      <c r="BI80" s="22"/>
      <c r="BJ80" s="22"/>
      <c r="BK80" s="22"/>
      <c r="BL80" s="22"/>
      <c r="BM80" s="178">
        <f t="shared" si="12"/>
        <v>2</v>
      </c>
      <c r="BN80" s="178">
        <f t="shared" si="13"/>
        <v>14</v>
      </c>
      <c r="BO80" s="178">
        <f t="shared" si="14"/>
        <v>18</v>
      </c>
      <c r="BP80" s="178">
        <f t="shared" si="15"/>
        <v>6</v>
      </c>
      <c r="BQ80" s="177">
        <f t="shared" si="18"/>
        <v>40</v>
      </c>
    </row>
    <row r="81" spans="1:69" ht="12.75">
      <c r="A81" s="167">
        <f t="shared" si="17"/>
        <v>77</v>
      </c>
      <c r="B81" s="211">
        <v>2</v>
      </c>
      <c r="C81" s="22">
        <v>3</v>
      </c>
      <c r="D81" s="22">
        <v>3</v>
      </c>
      <c r="E81" s="22">
        <v>2</v>
      </c>
      <c r="F81" s="22">
        <v>3</v>
      </c>
      <c r="G81" s="22">
        <v>1</v>
      </c>
      <c r="H81" s="22">
        <v>2</v>
      </c>
      <c r="I81" s="22">
        <v>1</v>
      </c>
      <c r="J81" s="22">
        <v>2</v>
      </c>
      <c r="K81" s="22">
        <v>3</v>
      </c>
      <c r="L81" s="22">
        <v>3</v>
      </c>
      <c r="M81" s="22">
        <v>3</v>
      </c>
      <c r="N81" s="22">
        <v>2</v>
      </c>
      <c r="O81" s="22">
        <v>2</v>
      </c>
      <c r="P81" s="22">
        <v>2</v>
      </c>
      <c r="Q81" s="22">
        <v>1</v>
      </c>
      <c r="R81" s="22">
        <v>4</v>
      </c>
      <c r="S81" s="22">
        <v>3</v>
      </c>
      <c r="T81" s="22">
        <v>3</v>
      </c>
      <c r="U81" s="22">
        <v>3</v>
      </c>
      <c r="V81" s="22">
        <v>3</v>
      </c>
      <c r="W81" s="22">
        <v>3</v>
      </c>
      <c r="X81" s="22">
        <v>3</v>
      </c>
      <c r="Y81" s="22">
        <v>2</v>
      </c>
      <c r="Z81" s="22">
        <v>3</v>
      </c>
      <c r="AA81" s="22">
        <v>2</v>
      </c>
      <c r="AB81" s="22">
        <v>4</v>
      </c>
      <c r="AC81" s="22">
        <v>3</v>
      </c>
      <c r="AD81" s="22">
        <v>3</v>
      </c>
      <c r="AE81" s="22">
        <v>4</v>
      </c>
      <c r="AF81" s="22">
        <v>2</v>
      </c>
      <c r="AG81" s="22">
        <v>3</v>
      </c>
      <c r="AH81" s="22">
        <v>3</v>
      </c>
      <c r="AI81" s="22">
        <v>2</v>
      </c>
      <c r="AJ81" s="22">
        <v>2</v>
      </c>
      <c r="AK81" s="22">
        <v>3</v>
      </c>
      <c r="AL81" s="22">
        <v>3</v>
      </c>
      <c r="AM81" s="22">
        <v>3</v>
      </c>
      <c r="AN81" s="22">
        <v>1</v>
      </c>
      <c r="AO81" s="22">
        <v>3</v>
      </c>
      <c r="AP81" s="22">
        <v>4</v>
      </c>
      <c r="AQ81" s="22"/>
      <c r="AR81" s="22"/>
      <c r="AS81" s="22"/>
      <c r="AT81" s="22"/>
      <c r="AU81" s="22"/>
      <c r="AV81" s="22"/>
      <c r="AW81" s="22"/>
      <c r="AX81" s="22"/>
      <c r="AY81" s="22"/>
      <c r="AZ81" s="22"/>
      <c r="BA81" s="22"/>
      <c r="BB81" s="22"/>
      <c r="BC81" s="22"/>
      <c r="BD81" s="22"/>
      <c r="BE81" s="22"/>
      <c r="BF81" s="22"/>
      <c r="BG81" s="22"/>
      <c r="BH81" s="22"/>
      <c r="BI81" s="22"/>
      <c r="BJ81" s="22"/>
      <c r="BK81" s="22"/>
      <c r="BL81" s="22"/>
      <c r="BM81" s="178">
        <f t="shared" si="12"/>
        <v>4</v>
      </c>
      <c r="BN81" s="178">
        <f t="shared" si="13"/>
        <v>12</v>
      </c>
      <c r="BO81" s="178">
        <f t="shared" si="14"/>
        <v>21</v>
      </c>
      <c r="BP81" s="178">
        <f t="shared" si="15"/>
        <v>4</v>
      </c>
      <c r="BQ81" s="177">
        <f t="shared" si="18"/>
        <v>41</v>
      </c>
    </row>
    <row r="82" spans="1:69" ht="12.75">
      <c r="A82" s="167">
        <f t="shared" si="17"/>
        <v>78</v>
      </c>
      <c r="B82" s="211">
        <v>2</v>
      </c>
      <c r="C82" s="22">
        <v>3</v>
      </c>
      <c r="D82" s="22">
        <v>3</v>
      </c>
      <c r="E82" s="22">
        <v>2</v>
      </c>
      <c r="F82" s="22">
        <v>3</v>
      </c>
      <c r="G82" s="22">
        <v>1</v>
      </c>
      <c r="H82" s="22">
        <v>2</v>
      </c>
      <c r="I82" s="22">
        <v>1</v>
      </c>
      <c r="J82" s="22">
        <v>2</v>
      </c>
      <c r="K82" s="22">
        <v>3</v>
      </c>
      <c r="L82" s="22">
        <v>3</v>
      </c>
      <c r="M82" s="22">
        <v>3</v>
      </c>
      <c r="N82" s="22">
        <v>2</v>
      </c>
      <c r="O82" s="22">
        <v>2</v>
      </c>
      <c r="P82" s="22">
        <v>2</v>
      </c>
      <c r="Q82" s="22"/>
      <c r="R82" s="22">
        <v>4</v>
      </c>
      <c r="S82" s="22">
        <v>3</v>
      </c>
      <c r="T82" s="22">
        <v>3</v>
      </c>
      <c r="U82" s="22">
        <v>3</v>
      </c>
      <c r="V82" s="22">
        <v>3</v>
      </c>
      <c r="W82" s="22">
        <v>3</v>
      </c>
      <c r="X82" s="22">
        <v>3</v>
      </c>
      <c r="Y82" s="22">
        <v>2</v>
      </c>
      <c r="Z82" s="22">
        <v>4</v>
      </c>
      <c r="AA82" s="22">
        <v>2</v>
      </c>
      <c r="AB82" s="22">
        <v>4</v>
      </c>
      <c r="AC82" s="22">
        <v>3</v>
      </c>
      <c r="AD82" s="22">
        <v>2</v>
      </c>
      <c r="AE82" s="22">
        <v>3</v>
      </c>
      <c r="AF82" s="22">
        <v>2</v>
      </c>
      <c r="AG82" s="22">
        <v>2</v>
      </c>
      <c r="AH82" s="22">
        <v>2</v>
      </c>
      <c r="AI82" s="22">
        <v>2</v>
      </c>
      <c r="AJ82" s="22">
        <v>3</v>
      </c>
      <c r="AK82" s="22">
        <v>4</v>
      </c>
      <c r="AL82" s="22">
        <v>3</v>
      </c>
      <c r="AM82" s="22">
        <v>3</v>
      </c>
      <c r="AN82" s="22">
        <v>2</v>
      </c>
      <c r="AO82" s="22">
        <v>3</v>
      </c>
      <c r="AP82" s="22">
        <v>4</v>
      </c>
      <c r="AQ82" s="22"/>
      <c r="AR82" s="22"/>
      <c r="AS82" s="22"/>
      <c r="AT82" s="22"/>
      <c r="AU82" s="22"/>
      <c r="AV82" s="22"/>
      <c r="AW82" s="22"/>
      <c r="AX82" s="22"/>
      <c r="AY82" s="22"/>
      <c r="AZ82" s="22"/>
      <c r="BA82" s="22"/>
      <c r="BB82" s="22"/>
      <c r="BC82" s="22"/>
      <c r="BD82" s="22"/>
      <c r="BE82" s="22"/>
      <c r="BF82" s="22"/>
      <c r="BG82" s="22"/>
      <c r="BH82" s="22"/>
      <c r="BI82" s="22"/>
      <c r="BJ82" s="22"/>
      <c r="BK82" s="22"/>
      <c r="BL82" s="22"/>
      <c r="BM82" s="178">
        <f t="shared" si="12"/>
        <v>2</v>
      </c>
      <c r="BN82" s="178">
        <f t="shared" si="13"/>
        <v>15</v>
      </c>
      <c r="BO82" s="178">
        <f t="shared" si="14"/>
        <v>18</v>
      </c>
      <c r="BP82" s="178">
        <f t="shared" si="15"/>
        <v>5</v>
      </c>
      <c r="BQ82" s="177">
        <f t="shared" si="18"/>
        <v>40</v>
      </c>
    </row>
    <row r="83" spans="1:69" ht="12.75">
      <c r="A83" s="167">
        <f t="shared" si="17"/>
        <v>79</v>
      </c>
      <c r="B83" s="211">
        <v>3</v>
      </c>
      <c r="C83" s="22">
        <v>3</v>
      </c>
      <c r="D83" s="22">
        <v>3</v>
      </c>
      <c r="E83" s="22">
        <v>2</v>
      </c>
      <c r="F83" s="22">
        <v>3</v>
      </c>
      <c r="G83" s="22">
        <v>3</v>
      </c>
      <c r="H83" s="22">
        <v>3</v>
      </c>
      <c r="I83" s="22">
        <v>1</v>
      </c>
      <c r="J83" s="22">
        <v>2</v>
      </c>
      <c r="K83" s="22">
        <v>2</v>
      </c>
      <c r="L83" s="22">
        <v>3</v>
      </c>
      <c r="M83" s="22">
        <v>3</v>
      </c>
      <c r="N83" s="22">
        <v>2</v>
      </c>
      <c r="O83" s="22">
        <v>2</v>
      </c>
      <c r="P83" s="22">
        <v>2</v>
      </c>
      <c r="Q83" s="22">
        <v>4</v>
      </c>
      <c r="R83" s="22">
        <v>4</v>
      </c>
      <c r="S83" s="22">
        <v>4</v>
      </c>
      <c r="T83" s="22">
        <v>4</v>
      </c>
      <c r="U83" s="22">
        <v>4</v>
      </c>
      <c r="V83" s="22">
        <v>3</v>
      </c>
      <c r="W83" s="22">
        <v>3</v>
      </c>
      <c r="X83" s="22">
        <v>3</v>
      </c>
      <c r="Y83" s="22">
        <v>2</v>
      </c>
      <c r="Z83" s="22">
        <v>3</v>
      </c>
      <c r="AA83" s="22">
        <v>2</v>
      </c>
      <c r="AB83" s="22">
        <v>4</v>
      </c>
      <c r="AC83" s="22">
        <v>3</v>
      </c>
      <c r="AD83" s="22">
        <v>3</v>
      </c>
      <c r="AE83" s="22">
        <v>2</v>
      </c>
      <c r="AF83" s="22">
        <v>2</v>
      </c>
      <c r="AG83" s="22">
        <v>2</v>
      </c>
      <c r="AH83" s="22">
        <v>2</v>
      </c>
      <c r="AI83" s="22">
        <v>2</v>
      </c>
      <c r="AJ83" s="22">
        <v>3</v>
      </c>
      <c r="AK83" s="22">
        <v>4</v>
      </c>
      <c r="AL83" s="22">
        <v>3</v>
      </c>
      <c r="AM83" s="22">
        <v>3</v>
      </c>
      <c r="AN83" s="22">
        <v>2</v>
      </c>
      <c r="AO83" s="22">
        <v>3</v>
      </c>
      <c r="AP83" s="22">
        <v>4</v>
      </c>
      <c r="AQ83" s="22"/>
      <c r="AR83" s="22"/>
      <c r="AS83" s="22"/>
      <c r="AT83" s="22"/>
      <c r="AU83" s="22"/>
      <c r="AV83" s="22"/>
      <c r="AW83" s="22"/>
      <c r="AX83" s="22"/>
      <c r="AY83" s="22"/>
      <c r="AZ83" s="22"/>
      <c r="BA83" s="22"/>
      <c r="BB83" s="22"/>
      <c r="BC83" s="22"/>
      <c r="BD83" s="22"/>
      <c r="BE83" s="22"/>
      <c r="BF83" s="22"/>
      <c r="BG83" s="22"/>
      <c r="BH83" s="22"/>
      <c r="BI83" s="22"/>
      <c r="BJ83" s="22"/>
      <c r="BK83" s="22"/>
      <c r="BL83" s="22"/>
      <c r="BM83" s="178">
        <f t="shared" si="12"/>
        <v>1</v>
      </c>
      <c r="BN83" s="178">
        <f t="shared" si="13"/>
        <v>14</v>
      </c>
      <c r="BO83" s="178">
        <f t="shared" si="14"/>
        <v>18</v>
      </c>
      <c r="BP83" s="178">
        <f t="shared" si="15"/>
        <v>8</v>
      </c>
      <c r="BQ83" s="177">
        <f t="shared" si="18"/>
        <v>41</v>
      </c>
    </row>
    <row r="84" spans="1:69" ht="12.75">
      <c r="A84" s="167">
        <f t="shared" si="17"/>
        <v>80</v>
      </c>
      <c r="B84" s="211">
        <v>3</v>
      </c>
      <c r="C84" s="22">
        <v>3</v>
      </c>
      <c r="D84" s="22">
        <v>3</v>
      </c>
      <c r="E84" s="22">
        <v>2</v>
      </c>
      <c r="F84" s="22">
        <v>3</v>
      </c>
      <c r="G84" s="22">
        <v>3</v>
      </c>
      <c r="H84" s="22">
        <v>3</v>
      </c>
      <c r="I84" s="22">
        <v>3</v>
      </c>
      <c r="J84" s="22">
        <v>2</v>
      </c>
      <c r="K84" s="22">
        <v>4</v>
      </c>
      <c r="L84" s="22">
        <v>3</v>
      </c>
      <c r="M84" s="22">
        <v>3</v>
      </c>
      <c r="N84" s="22">
        <v>2</v>
      </c>
      <c r="O84" s="22">
        <v>3</v>
      </c>
      <c r="P84" s="22">
        <v>3</v>
      </c>
      <c r="Q84" s="22">
        <v>3</v>
      </c>
      <c r="R84" s="22">
        <v>4</v>
      </c>
      <c r="S84" s="22">
        <v>3</v>
      </c>
      <c r="T84" s="22">
        <v>3</v>
      </c>
      <c r="U84" s="22">
        <v>3</v>
      </c>
      <c r="V84" s="22">
        <v>3</v>
      </c>
      <c r="W84" s="22">
        <v>3</v>
      </c>
      <c r="X84" s="22">
        <v>3</v>
      </c>
      <c r="Y84" s="22">
        <v>3</v>
      </c>
      <c r="Z84" s="22">
        <v>4</v>
      </c>
      <c r="AA84" s="22">
        <v>3</v>
      </c>
      <c r="AB84" s="22">
        <v>3</v>
      </c>
      <c r="AC84" s="22">
        <v>4</v>
      </c>
      <c r="AD84" s="22">
        <v>3</v>
      </c>
      <c r="AE84" s="22">
        <v>4</v>
      </c>
      <c r="AF84" s="22">
        <v>2</v>
      </c>
      <c r="AG84" s="22">
        <v>2</v>
      </c>
      <c r="AH84" s="22">
        <v>2</v>
      </c>
      <c r="AI84" s="22">
        <v>2</v>
      </c>
      <c r="AJ84" s="22">
        <v>3</v>
      </c>
      <c r="AK84" s="22">
        <v>4</v>
      </c>
      <c r="AL84" s="22">
        <v>3</v>
      </c>
      <c r="AM84" s="22">
        <v>3</v>
      </c>
      <c r="AN84" s="22">
        <v>2</v>
      </c>
      <c r="AO84" s="22">
        <v>3</v>
      </c>
      <c r="AP84" s="22">
        <v>3</v>
      </c>
      <c r="AQ84" s="22"/>
      <c r="AR84" s="22"/>
      <c r="AS84" s="22"/>
      <c r="AT84" s="22"/>
      <c r="AU84" s="22"/>
      <c r="AV84" s="22"/>
      <c r="AW84" s="22"/>
      <c r="AX84" s="22"/>
      <c r="AY84" s="22"/>
      <c r="AZ84" s="22"/>
      <c r="BA84" s="22"/>
      <c r="BB84" s="22"/>
      <c r="BC84" s="22"/>
      <c r="BD84" s="22"/>
      <c r="BE84" s="22"/>
      <c r="BF84" s="22"/>
      <c r="BG84" s="22"/>
      <c r="BH84" s="22"/>
      <c r="BI84" s="22"/>
      <c r="BJ84" s="22"/>
      <c r="BK84" s="22"/>
      <c r="BL84" s="22"/>
      <c r="BM84" s="178">
        <f t="shared" si="12"/>
        <v>0</v>
      </c>
      <c r="BN84" s="178">
        <f t="shared" si="13"/>
        <v>8</v>
      </c>
      <c r="BO84" s="178">
        <f t="shared" si="14"/>
        <v>27</v>
      </c>
      <c r="BP84" s="178">
        <f t="shared" si="15"/>
        <v>6</v>
      </c>
      <c r="BQ84" s="177">
        <f t="shared" si="18"/>
        <v>41</v>
      </c>
    </row>
    <row r="85" spans="1:69" ht="12.75">
      <c r="A85" s="167">
        <f t="shared" si="17"/>
        <v>81</v>
      </c>
      <c r="B85" s="211">
        <v>3</v>
      </c>
      <c r="C85" s="22">
        <v>3</v>
      </c>
      <c r="D85" s="22">
        <v>3</v>
      </c>
      <c r="E85" s="22">
        <v>2</v>
      </c>
      <c r="F85" s="22">
        <v>3</v>
      </c>
      <c r="G85" s="22">
        <v>3</v>
      </c>
      <c r="H85" s="22">
        <v>3</v>
      </c>
      <c r="I85" s="22">
        <v>4</v>
      </c>
      <c r="J85" s="22">
        <v>2</v>
      </c>
      <c r="K85" s="22">
        <v>4</v>
      </c>
      <c r="L85" s="22">
        <v>3</v>
      </c>
      <c r="M85" s="22">
        <v>3</v>
      </c>
      <c r="N85" s="22">
        <v>3</v>
      </c>
      <c r="O85" s="22">
        <v>3</v>
      </c>
      <c r="P85" s="22">
        <v>3</v>
      </c>
      <c r="Q85" s="22">
        <v>4</v>
      </c>
      <c r="R85" s="22">
        <v>4</v>
      </c>
      <c r="S85" s="22">
        <v>4</v>
      </c>
      <c r="T85" s="22">
        <v>4</v>
      </c>
      <c r="U85" s="22">
        <v>4</v>
      </c>
      <c r="V85" s="22">
        <v>3</v>
      </c>
      <c r="W85" s="22">
        <v>3</v>
      </c>
      <c r="X85" s="22">
        <v>3</v>
      </c>
      <c r="Y85" s="22">
        <v>3</v>
      </c>
      <c r="Z85" s="22">
        <v>4</v>
      </c>
      <c r="AA85" s="22">
        <v>3</v>
      </c>
      <c r="AB85" s="22">
        <v>3</v>
      </c>
      <c r="AC85" s="22">
        <v>4</v>
      </c>
      <c r="AD85" s="22">
        <v>3</v>
      </c>
      <c r="AE85" s="22">
        <v>4</v>
      </c>
      <c r="AF85" s="22">
        <v>3</v>
      </c>
      <c r="AG85" s="22">
        <v>2</v>
      </c>
      <c r="AH85" s="22">
        <v>2</v>
      </c>
      <c r="AI85" s="22">
        <v>3</v>
      </c>
      <c r="AJ85" s="22">
        <v>3</v>
      </c>
      <c r="AK85" s="22">
        <v>4</v>
      </c>
      <c r="AL85" s="22">
        <v>3</v>
      </c>
      <c r="AM85" s="22">
        <v>3</v>
      </c>
      <c r="AN85" s="22">
        <v>2</v>
      </c>
      <c r="AO85" s="22">
        <v>3</v>
      </c>
      <c r="AP85" s="22">
        <v>3</v>
      </c>
      <c r="AQ85" s="22"/>
      <c r="AR85" s="22"/>
      <c r="AS85" s="22"/>
      <c r="AT85" s="22"/>
      <c r="AU85" s="22"/>
      <c r="AV85" s="22"/>
      <c r="AW85" s="22"/>
      <c r="AX85" s="22"/>
      <c r="AY85" s="22"/>
      <c r="AZ85" s="22"/>
      <c r="BA85" s="22"/>
      <c r="BB85" s="22"/>
      <c r="BC85" s="22"/>
      <c r="BD85" s="22"/>
      <c r="BE85" s="22"/>
      <c r="BF85" s="22"/>
      <c r="BG85" s="22"/>
      <c r="BH85" s="22"/>
      <c r="BI85" s="22"/>
      <c r="BJ85" s="22"/>
      <c r="BK85" s="22"/>
      <c r="BL85" s="22"/>
      <c r="BM85" s="178">
        <f t="shared" si="12"/>
        <v>0</v>
      </c>
      <c r="BN85" s="178">
        <f t="shared" si="13"/>
        <v>5</v>
      </c>
      <c r="BO85" s="178">
        <f t="shared" si="14"/>
        <v>25</v>
      </c>
      <c r="BP85" s="178">
        <f t="shared" si="15"/>
        <v>11</v>
      </c>
      <c r="BQ85" s="177">
        <f t="shared" si="18"/>
        <v>41</v>
      </c>
    </row>
    <row r="86" ht="12.75">
      <c r="B86" s="208"/>
    </row>
    <row r="87" ht="12.75">
      <c r="B87" s="209"/>
    </row>
    <row r="88" ht="12.75">
      <c r="B88" s="209"/>
    </row>
    <row r="89" ht="12.75">
      <c r="B89" s="209"/>
    </row>
    <row r="90" ht="12.75">
      <c r="B90" s="209"/>
    </row>
    <row r="91" ht="12.75">
      <c r="B91" s="209"/>
    </row>
    <row r="92" ht="12.75">
      <c r="B92" s="209"/>
    </row>
    <row r="93" ht="12.75">
      <c r="B93" s="209"/>
    </row>
    <row r="94" ht="12.75">
      <c r="B94" s="209"/>
    </row>
    <row r="95" ht="12.75">
      <c r="B95" s="209"/>
    </row>
    <row r="96" ht="12.75">
      <c r="B96" s="209"/>
    </row>
    <row r="97" ht="12.75">
      <c r="B97" s="209"/>
    </row>
    <row r="98" ht="12.75">
      <c r="B98" s="209"/>
    </row>
    <row r="99" ht="12.75">
      <c r="B99" s="209"/>
    </row>
    <row r="100" ht="12.75">
      <c r="B100" s="209"/>
    </row>
    <row r="101" ht="12.75">
      <c r="B101" s="209"/>
    </row>
    <row r="102" ht="12.75">
      <c r="B102" s="209"/>
    </row>
    <row r="103" ht="12.75">
      <c r="B103" s="209"/>
    </row>
    <row r="104" ht="12.75">
      <c r="B104" s="209"/>
    </row>
    <row r="105" ht="12.75">
      <c r="B105" s="209"/>
    </row>
  </sheetData>
  <sheetProtection/>
  <mergeCells count="67">
    <mergeCell ref="BL3:BL4"/>
    <mergeCell ref="AW3:AW4"/>
    <mergeCell ref="AX3:AX4"/>
    <mergeCell ref="AY3:AY4"/>
    <mergeCell ref="AZ3:AZ4"/>
    <mergeCell ref="BA3:BA4"/>
    <mergeCell ref="BG3:BG4"/>
    <mergeCell ref="BH3:BH4"/>
    <mergeCell ref="BI3:BI4"/>
    <mergeCell ref="BJ3:BJ4"/>
    <mergeCell ref="BK3:BK4"/>
    <mergeCell ref="BB3:BB4"/>
    <mergeCell ref="BC3:BC4"/>
    <mergeCell ref="BD3:BD4"/>
    <mergeCell ref="BE3:BE4"/>
    <mergeCell ref="BF3:BF4"/>
    <mergeCell ref="AV3:AV4"/>
    <mergeCell ref="AI3:AI4"/>
    <mergeCell ref="AJ3:AJ4"/>
    <mergeCell ref="AK3:AK4"/>
    <mergeCell ref="AL3:AL4"/>
    <mergeCell ref="AM3:AM4"/>
    <mergeCell ref="AN3:AN4"/>
    <mergeCell ref="AG3:AG4"/>
    <mergeCell ref="AH3:AH4"/>
    <mergeCell ref="AB3:AB4"/>
    <mergeCell ref="AS3:AS4"/>
    <mergeCell ref="AT3:AT4"/>
    <mergeCell ref="AU3:AU4"/>
    <mergeCell ref="A1:BQ1"/>
    <mergeCell ref="A2:BQ2"/>
    <mergeCell ref="A3:A4"/>
    <mergeCell ref="B3:B4"/>
    <mergeCell ref="C3:C4"/>
    <mergeCell ref="AP3:AP4"/>
    <mergeCell ref="AQ3:AQ4"/>
    <mergeCell ref="AR3:AR4"/>
    <mergeCell ref="T3:T4"/>
    <mergeCell ref="U3:U4"/>
    <mergeCell ref="I3:I4"/>
    <mergeCell ref="O3:O4"/>
    <mergeCell ref="P3:P4"/>
    <mergeCell ref="Q3:Q4"/>
    <mergeCell ref="R3:R4"/>
    <mergeCell ref="AC3:AC4"/>
    <mergeCell ref="V3:V4"/>
    <mergeCell ref="W3:W4"/>
    <mergeCell ref="N3:N4"/>
    <mergeCell ref="BM3:BQ3"/>
    <mergeCell ref="X3:X4"/>
    <mergeCell ref="Y3:Y4"/>
    <mergeCell ref="Z3:Z4"/>
    <mergeCell ref="AA3:AA4"/>
    <mergeCell ref="AD3:AD4"/>
    <mergeCell ref="AE3:AE4"/>
    <mergeCell ref="AF3:AF4"/>
    <mergeCell ref="AO3:AO4"/>
    <mergeCell ref="D3:D4"/>
    <mergeCell ref="E3:E4"/>
    <mergeCell ref="F3:F4"/>
    <mergeCell ref="G3:G4"/>
    <mergeCell ref="H3:H4"/>
    <mergeCell ref="S3:S4"/>
    <mergeCell ref="J3:J4"/>
    <mergeCell ref="K3:K4"/>
    <mergeCell ref="L3:L4"/>
    <mergeCell ref="M3:M4"/>
  </mergeCells>
  <printOptions/>
  <pageMargins left="0.7" right="0.7" top="0.48" bottom="0.34" header="0.3" footer="0.3"/>
  <pageSetup fitToHeight="0" fitToWidth="1" horizontalDpi="300" verticalDpi="300" orientation="landscape" paperSize="9" scale="56" r:id="rId1"/>
</worksheet>
</file>

<file path=xl/worksheets/sheet2.xml><?xml version="1.0" encoding="utf-8"?>
<worksheet xmlns="http://schemas.openxmlformats.org/spreadsheetml/2006/main" xmlns:r="http://schemas.openxmlformats.org/officeDocument/2006/relationships">
  <dimension ref="B1:Q159"/>
  <sheetViews>
    <sheetView zoomScale="66" zoomScaleNormal="66" zoomScalePageLayoutView="0" workbookViewId="0" topLeftCell="A1">
      <selection activeCell="D89" sqref="D89"/>
    </sheetView>
  </sheetViews>
  <sheetFormatPr defaultColWidth="26.421875" defaultRowHeight="15"/>
  <cols>
    <col min="1" max="1" width="5.7109375" style="60" customWidth="1"/>
    <col min="2" max="2" width="5.00390625" style="60" customWidth="1"/>
    <col min="3" max="3" width="1.421875" style="109" customWidth="1"/>
    <col min="4" max="4" width="77.00390625" style="60" customWidth="1"/>
    <col min="5" max="6" width="6.7109375" style="61" customWidth="1"/>
    <col min="7" max="7" width="6.421875" style="61" customWidth="1"/>
    <col min="8" max="8" width="6.7109375" style="61" customWidth="1"/>
    <col min="9" max="10" width="6.7109375" style="63" hidden="1" customWidth="1"/>
    <col min="11" max="11" width="9.140625" style="64" customWidth="1"/>
    <col min="12" max="12" width="18.8515625" style="64" customWidth="1"/>
    <col min="13" max="13" width="18.00390625" style="64" customWidth="1"/>
    <col min="14" max="14" width="21.28125" style="60" customWidth="1"/>
    <col min="15" max="15" width="37.421875" style="60" hidden="1" customWidth="1"/>
    <col min="16" max="16" width="10.57421875" style="61" hidden="1" customWidth="1"/>
    <col min="17" max="17" width="18.8515625" style="60" customWidth="1"/>
    <col min="18" max="16384" width="26.421875" style="60" customWidth="1"/>
  </cols>
  <sheetData>
    <row r="1" spans="2:17" ht="15.75">
      <c r="B1" s="229" t="s">
        <v>194</v>
      </c>
      <c r="C1" s="229"/>
      <c r="D1" s="229"/>
      <c r="E1" s="229"/>
      <c r="F1" s="229"/>
      <c r="G1" s="229"/>
      <c r="H1" s="229"/>
      <c r="I1" s="229"/>
      <c r="J1" s="229"/>
      <c r="K1" s="229"/>
      <c r="L1" s="229"/>
      <c r="M1" s="229"/>
      <c r="N1" s="229"/>
      <c r="O1" s="229"/>
      <c r="P1" s="229"/>
      <c r="Q1" s="229"/>
    </row>
    <row r="2" spans="2:17" ht="18">
      <c r="B2" s="228" t="s">
        <v>279</v>
      </c>
      <c r="C2" s="228"/>
      <c r="D2" s="228"/>
      <c r="E2" s="228"/>
      <c r="F2" s="228"/>
      <c r="G2" s="228"/>
      <c r="H2" s="228"/>
      <c r="I2" s="228"/>
      <c r="J2" s="228"/>
      <c r="K2" s="228"/>
      <c r="L2" s="228"/>
      <c r="M2" s="228"/>
      <c r="N2" s="228"/>
      <c r="O2" s="228"/>
      <c r="P2" s="228"/>
      <c r="Q2" s="228"/>
    </row>
    <row r="3" ht="19.5" thickBot="1">
      <c r="C3" s="62"/>
    </row>
    <row r="4" spans="2:17" ht="15.75" customHeight="1">
      <c r="B4" s="238" t="s">
        <v>63</v>
      </c>
      <c r="C4" s="239"/>
      <c r="D4" s="242" t="s">
        <v>107</v>
      </c>
      <c r="E4" s="224" t="s">
        <v>3</v>
      </c>
      <c r="F4" s="225"/>
      <c r="G4" s="225"/>
      <c r="H4" s="225"/>
      <c r="I4" s="159"/>
      <c r="J4" s="159"/>
      <c r="K4" s="160"/>
      <c r="L4" s="226" t="s">
        <v>195</v>
      </c>
      <c r="M4" s="226" t="s">
        <v>196</v>
      </c>
      <c r="N4" s="226" t="s">
        <v>197</v>
      </c>
      <c r="O4" s="231" t="s">
        <v>108</v>
      </c>
      <c r="P4" s="233" t="s">
        <v>198</v>
      </c>
      <c r="Q4" s="65"/>
    </row>
    <row r="5" spans="2:17" ht="63.75" customHeight="1" thickBot="1">
      <c r="B5" s="240"/>
      <c r="C5" s="241"/>
      <c r="D5" s="243"/>
      <c r="E5" s="161">
        <v>1</v>
      </c>
      <c r="F5" s="161">
        <v>2</v>
      </c>
      <c r="G5" s="161">
        <v>3</v>
      </c>
      <c r="H5" s="161">
        <v>4</v>
      </c>
      <c r="I5" s="162"/>
      <c r="J5" s="162"/>
      <c r="K5" s="163" t="s">
        <v>199</v>
      </c>
      <c r="L5" s="227"/>
      <c r="M5" s="227"/>
      <c r="N5" s="227"/>
      <c r="O5" s="232"/>
      <c r="P5" s="234"/>
      <c r="Q5" s="66" t="s">
        <v>200</v>
      </c>
    </row>
    <row r="6" spans="2:17" ht="16.5" thickBot="1">
      <c r="B6" s="67">
        <v>1</v>
      </c>
      <c r="C6" s="68"/>
      <c r="D6" s="69">
        <v>2</v>
      </c>
      <c r="E6" s="235">
        <v>3</v>
      </c>
      <c r="F6" s="236"/>
      <c r="G6" s="236"/>
      <c r="H6" s="237"/>
      <c r="I6" s="70"/>
      <c r="J6" s="70"/>
      <c r="K6" s="71">
        <v>4</v>
      </c>
      <c r="L6" s="71">
        <v>5</v>
      </c>
      <c r="M6" s="71">
        <v>6</v>
      </c>
      <c r="N6" s="71">
        <v>7</v>
      </c>
      <c r="O6" s="72">
        <v>3</v>
      </c>
      <c r="P6" s="73">
        <v>4</v>
      </c>
      <c r="Q6" s="74"/>
    </row>
    <row r="7" spans="2:17" ht="16.5" thickBot="1">
      <c r="B7" s="75" t="s">
        <v>67</v>
      </c>
      <c r="C7" s="76"/>
      <c r="D7" s="77" t="s">
        <v>66</v>
      </c>
      <c r="E7" s="78"/>
      <c r="F7" s="78"/>
      <c r="G7" s="78"/>
      <c r="H7" s="78"/>
      <c r="I7" s="79"/>
      <c r="J7" s="79"/>
      <c r="K7" s="127">
        <f>ELP2!F8</f>
        <v>3</v>
      </c>
      <c r="L7" s="53" t="str">
        <f>IF(K7=1,"Tidak Memadai",IF(K7=2,"Kurang Memadai",IF(K7=3,"Cukup Memadai","Memadai")))</f>
        <v>Cukup Memadai</v>
      </c>
      <c r="M7" s="80"/>
      <c r="N7" s="81"/>
      <c r="O7" s="82"/>
      <c r="P7" s="78"/>
      <c r="Q7" s="74"/>
    </row>
    <row r="8" spans="2:17" ht="31.5">
      <c r="B8" s="126">
        <v>1</v>
      </c>
      <c r="C8" s="83"/>
      <c r="D8" s="84" t="str">
        <f>ELP2!K8</f>
        <v>Pimpinan memberikan keteladanan dalam hal integritas dan etika pada tingkah laku sehari‐hari</v>
      </c>
      <c r="E8" s="85">
        <f>ELP2!N8</f>
        <v>0</v>
      </c>
      <c r="F8" s="85">
        <f>ELP2!O8</f>
        <v>6</v>
      </c>
      <c r="G8" s="85">
        <f>ELP2!P8</f>
        <v>22</v>
      </c>
      <c r="H8" s="85">
        <f>ELP2!Q8</f>
        <v>13</v>
      </c>
      <c r="I8" s="86">
        <f>((E8*1)+(F8*2)+(G8*3)+(H8*4))/38</f>
        <v>3.4210526315789473</v>
      </c>
      <c r="J8" s="86">
        <f>I8-K8</f>
        <v>0.42105263157894735</v>
      </c>
      <c r="K8" s="87">
        <f>ELP2!M8</f>
        <v>3</v>
      </c>
      <c r="L8" s="53" t="str">
        <f aca="true" t="shared" si="0" ref="L8:L71">IF(K8=1,"Tidak Memadai",IF(K8=2,"Kurang Memadai",IF(K8=3,"Cukup Memadai","Memadai")))</f>
        <v>Cukup Memadai</v>
      </c>
      <c r="M8" s="81"/>
      <c r="N8" s="81"/>
      <c r="O8" s="88" t="s">
        <v>201</v>
      </c>
      <c r="P8" s="75">
        <f aca="true" t="shared" si="1" ref="P8:P17">SUM(E8:H8)</f>
        <v>41</v>
      </c>
      <c r="Q8" s="74"/>
    </row>
    <row r="9" spans="2:17" ht="31.5">
      <c r="B9" s="126">
        <f>B8+1</f>
        <v>2</v>
      </c>
      <c r="C9" s="83"/>
      <c r="D9" s="84" t="str">
        <f>ELP2!K9</f>
        <v>Aturan perilaku (misalnya kode etik, pakta integritas, dan aturan perilaku pegawai)</v>
      </c>
      <c r="E9" s="85">
        <f>ELP2!N9</f>
        <v>6</v>
      </c>
      <c r="F9" s="85">
        <f>ELP2!O9</f>
        <v>0</v>
      </c>
      <c r="G9" s="85">
        <f>ELP2!P9</f>
        <v>33</v>
      </c>
      <c r="H9" s="85">
        <f>ELP2!Q9</f>
        <v>1</v>
      </c>
      <c r="I9" s="86">
        <f>((E9*1)+(F9*2)+(G9*3)+(H9*4))/38</f>
        <v>2.8684210526315788</v>
      </c>
      <c r="J9" s="86">
        <f aca="true" t="shared" si="2" ref="J9:J27">I9-K9</f>
        <v>-0.13157894736842124</v>
      </c>
      <c r="K9" s="87">
        <f>ELP2!M9</f>
        <v>3</v>
      </c>
      <c r="L9" s="53" t="str">
        <f t="shared" si="0"/>
        <v>Cukup Memadai</v>
      </c>
      <c r="M9" s="81"/>
      <c r="N9" s="81"/>
      <c r="O9" s="89" t="s">
        <v>202</v>
      </c>
      <c r="P9" s="75">
        <f t="shared" si="1"/>
        <v>40</v>
      </c>
      <c r="Q9" s="74"/>
    </row>
    <row r="10" spans="2:17" ht="15.75">
      <c r="B10" s="126">
        <f aca="true" t="shared" si="3" ref="B10:B78">B9+1</f>
        <v>3</v>
      </c>
      <c r="C10" s="83"/>
      <c r="D10" s="84" t="str">
        <f>ELP2!K10</f>
        <v>Rekan‐rekan kerja berperilaku sesuai dengan nilai‐nilai integritas dan etika</v>
      </c>
      <c r="E10" s="85">
        <f>ELP2!N10</f>
        <v>0</v>
      </c>
      <c r="F10" s="85">
        <f>ELP2!O10</f>
        <v>19</v>
      </c>
      <c r="G10" s="85">
        <f>ELP2!P10</f>
        <v>21</v>
      </c>
      <c r="H10" s="85">
        <f>ELP2!Q10</f>
        <v>1</v>
      </c>
      <c r="I10" s="86">
        <f aca="true" t="shared" si="4" ref="I10:I24">((E10*1)+(F10*2)+(G10*3)+(H10*4))/38</f>
        <v>2.763157894736842</v>
      </c>
      <c r="J10" s="86">
        <f t="shared" si="2"/>
        <v>-0.23684210526315796</v>
      </c>
      <c r="K10" s="87">
        <f>ELP2!M10</f>
        <v>3</v>
      </c>
      <c r="L10" s="53" t="str">
        <f t="shared" si="0"/>
        <v>Cukup Memadai</v>
      </c>
      <c r="M10" s="87"/>
      <c r="N10" s="90"/>
      <c r="O10" s="88" t="s">
        <v>201</v>
      </c>
      <c r="P10" s="75">
        <f t="shared" si="1"/>
        <v>41</v>
      </c>
      <c r="Q10" s="74"/>
    </row>
    <row r="11" spans="2:17" ht="15.75">
      <c r="B11" s="126">
        <f t="shared" si="3"/>
        <v>4</v>
      </c>
      <c r="C11" s="83"/>
      <c r="D11" s="91" t="str">
        <f>ELP2!K11</f>
        <v>Pegawai  memperoleh penghargaan yang sepadan dengan prestasi kerjanya  </v>
      </c>
      <c r="E11" s="85">
        <f>ELP2!N11</f>
        <v>4</v>
      </c>
      <c r="F11" s="85">
        <f>ELP2!O11</f>
        <v>14</v>
      </c>
      <c r="G11" s="85">
        <f>ELP2!P11</f>
        <v>21</v>
      </c>
      <c r="H11" s="85">
        <f>ELP2!Q11</f>
        <v>2</v>
      </c>
      <c r="I11" s="86">
        <f t="shared" si="4"/>
        <v>2.710526315789474</v>
      </c>
      <c r="J11" s="86">
        <f t="shared" si="2"/>
        <v>-0.2894736842105261</v>
      </c>
      <c r="K11" s="87">
        <f>ELP2!M11</f>
        <v>3</v>
      </c>
      <c r="L11" s="53" t="str">
        <f t="shared" si="0"/>
        <v>Cukup Memadai</v>
      </c>
      <c r="M11" s="81"/>
      <c r="N11" s="81"/>
      <c r="O11" s="88" t="s">
        <v>201</v>
      </c>
      <c r="P11" s="75">
        <f t="shared" si="1"/>
        <v>41</v>
      </c>
      <c r="Q11" s="74"/>
    </row>
    <row r="12" spans="2:17" ht="15.75" customHeight="1">
      <c r="B12" s="126">
        <f t="shared" si="3"/>
        <v>5</v>
      </c>
      <c r="C12" s="83"/>
      <c r="D12" s="84" t="str">
        <f>ELP2!K12</f>
        <v>Penghargaan yang diberikan kepada para pegawai  untuk menghindari godaan untuk melanggar hukum, aturan organisasi dan nilai‐nilai etika</v>
      </c>
      <c r="E12" s="85">
        <f>ELP2!N12</f>
        <v>0</v>
      </c>
      <c r="F12" s="85">
        <f>ELP2!O12</f>
        <v>20</v>
      </c>
      <c r="G12" s="85">
        <f>ELP2!P12</f>
        <v>18</v>
      </c>
      <c r="H12" s="85">
        <f>ELP2!Q12</f>
        <v>1</v>
      </c>
      <c r="I12" s="86">
        <f t="shared" si="4"/>
        <v>2.5789473684210527</v>
      </c>
      <c r="J12" s="86">
        <f t="shared" si="2"/>
        <v>0.5789473684210527</v>
      </c>
      <c r="K12" s="87">
        <f>ELP2!M12</f>
        <v>2</v>
      </c>
      <c r="L12" s="53" t="str">
        <f t="shared" si="0"/>
        <v>Kurang Memadai</v>
      </c>
      <c r="M12" s="81"/>
      <c r="N12" s="81"/>
      <c r="O12" s="88" t="s">
        <v>203</v>
      </c>
      <c r="P12" s="75">
        <f t="shared" si="1"/>
        <v>39</v>
      </c>
      <c r="Q12" s="74"/>
    </row>
    <row r="13" spans="2:17" ht="15.75">
      <c r="B13" s="126">
        <f t="shared" si="3"/>
        <v>6</v>
      </c>
      <c r="C13" s="83"/>
      <c r="D13" s="84" t="str">
        <f>ELP2!K13</f>
        <v>Dokumen pernyataan aturan perilaku disampailan kepada seluruh pegawai.  </v>
      </c>
      <c r="E13" s="85">
        <f>ELP2!N13</f>
        <v>4</v>
      </c>
      <c r="F13" s="85">
        <f>ELP2!O13</f>
        <v>10</v>
      </c>
      <c r="G13" s="85">
        <f>ELP2!P13</f>
        <v>18</v>
      </c>
      <c r="H13" s="85">
        <f>ELP2!Q13</f>
        <v>9</v>
      </c>
      <c r="I13" s="86">
        <f t="shared" si="4"/>
        <v>3</v>
      </c>
      <c r="J13" s="86">
        <f t="shared" si="2"/>
        <v>0</v>
      </c>
      <c r="K13" s="87">
        <f>ELP2!M13</f>
        <v>3</v>
      </c>
      <c r="L13" s="53" t="str">
        <f t="shared" si="0"/>
        <v>Cukup Memadai</v>
      </c>
      <c r="M13" s="81"/>
      <c r="N13" s="81"/>
      <c r="O13" s="88" t="s">
        <v>201</v>
      </c>
      <c r="P13" s="75">
        <f t="shared" si="1"/>
        <v>41</v>
      </c>
      <c r="Q13" s="74"/>
    </row>
    <row r="14" spans="2:17" ht="15.75">
      <c r="B14" s="126">
        <f t="shared" si="3"/>
        <v>7</v>
      </c>
      <c r="C14" s="83"/>
      <c r="D14" s="84" t="str">
        <f>ELP2!K14</f>
        <v>Contoh bagaimana praktik aturan perilaku dalam situasi sehari‐hari</v>
      </c>
      <c r="E14" s="85">
        <f>ELP2!N14</f>
        <v>3</v>
      </c>
      <c r="F14" s="85">
        <f>ELP2!O14</f>
        <v>16</v>
      </c>
      <c r="G14" s="85">
        <f>ELP2!P14</f>
        <v>18</v>
      </c>
      <c r="H14" s="85">
        <f>ELP2!Q14</f>
        <v>4</v>
      </c>
      <c r="I14" s="86">
        <f t="shared" si="4"/>
        <v>2.763157894736842</v>
      </c>
      <c r="J14" s="86">
        <f t="shared" si="2"/>
        <v>-0.23684210526315796</v>
      </c>
      <c r="K14" s="87">
        <f>ELP2!M14</f>
        <v>3</v>
      </c>
      <c r="L14" s="53" t="str">
        <f t="shared" si="0"/>
        <v>Cukup Memadai</v>
      </c>
      <c r="M14" s="81"/>
      <c r="N14" s="81"/>
      <c r="O14" s="88" t="s">
        <v>201</v>
      </c>
      <c r="P14" s="75">
        <f t="shared" si="1"/>
        <v>41</v>
      </c>
      <c r="Q14" s="92"/>
    </row>
    <row r="15" spans="2:17" ht="31.5">
      <c r="B15" s="126">
        <f t="shared" si="3"/>
        <v>8</v>
      </c>
      <c r="C15" s="83"/>
      <c r="D15" s="84" t="str">
        <f>ELP2!K15</f>
        <v>Kebijakan organisasi dan aturan perilaku setiap tahun diinformasikan kepada pihak ketiga (masyarakat, rekanan, instansi lainnya)</v>
      </c>
      <c r="E15" s="85">
        <f>ELP2!N15</f>
        <v>3</v>
      </c>
      <c r="F15" s="85">
        <f>ELP2!O15</f>
        <v>18</v>
      </c>
      <c r="G15" s="85">
        <f>ELP2!P15</f>
        <v>12</v>
      </c>
      <c r="H15" s="85">
        <f>ELP2!Q15</f>
        <v>8</v>
      </c>
      <c r="I15" s="86">
        <f t="shared" si="4"/>
        <v>2.8157894736842106</v>
      </c>
      <c r="J15" s="86">
        <f t="shared" si="2"/>
        <v>0.8157894736842106</v>
      </c>
      <c r="K15" s="87">
        <f>ELP2!M15</f>
        <v>2</v>
      </c>
      <c r="L15" s="53" t="str">
        <f t="shared" si="0"/>
        <v>Kurang Memadai</v>
      </c>
      <c r="M15" s="81"/>
      <c r="N15" s="81"/>
      <c r="O15" s="88" t="s">
        <v>201</v>
      </c>
      <c r="P15" s="75">
        <f t="shared" si="1"/>
        <v>41</v>
      </c>
      <c r="Q15" s="74"/>
    </row>
    <row r="16" spans="2:17" ht="31.5">
      <c r="B16" s="126">
        <f t="shared" si="3"/>
        <v>9</v>
      </c>
      <c r="C16" s="83"/>
      <c r="D16" s="84" t="str">
        <f>ELP2!K16</f>
        <v>Media organisasi (majalah/buletin internal, papan pengumuman, situs resmi, dan lain‐lain)  menginformasikan pelaksanaan aturan perilaku</v>
      </c>
      <c r="E16" s="85">
        <f>ELP2!N16</f>
        <v>3</v>
      </c>
      <c r="F16" s="85">
        <f>ELP2!O16</f>
        <v>19</v>
      </c>
      <c r="G16" s="85">
        <f>ELP2!P16</f>
        <v>12</v>
      </c>
      <c r="H16" s="85">
        <f>ELP2!Q16</f>
        <v>5</v>
      </c>
      <c r="I16" s="86">
        <f t="shared" si="4"/>
        <v>2.5526315789473686</v>
      </c>
      <c r="J16" s="86">
        <f t="shared" si="2"/>
        <v>0.5526315789473686</v>
      </c>
      <c r="K16" s="87">
        <f>ELP2!M16</f>
        <v>2</v>
      </c>
      <c r="L16" s="53" t="str">
        <f t="shared" si="0"/>
        <v>Kurang Memadai</v>
      </c>
      <c r="M16" s="81"/>
      <c r="N16" s="81"/>
      <c r="O16" s="88" t="s">
        <v>201</v>
      </c>
      <c r="P16" s="75">
        <f t="shared" si="1"/>
        <v>39</v>
      </c>
      <c r="Q16" s="74"/>
    </row>
    <row r="17" spans="2:17" ht="15.75">
      <c r="B17" s="126">
        <f t="shared" si="3"/>
        <v>10</v>
      </c>
      <c r="C17" s="83"/>
      <c r="D17" s="84" t="str">
        <f>ELP2!K17</f>
        <v>Seluruh pegawai menandatangani pernyataan aturan perilaku  </v>
      </c>
      <c r="E17" s="85">
        <f>ELP2!N17</f>
        <v>10</v>
      </c>
      <c r="F17" s="85">
        <f>ELP2!O17</f>
        <v>11</v>
      </c>
      <c r="G17" s="85">
        <f>ELP2!P17</f>
        <v>10</v>
      </c>
      <c r="H17" s="85">
        <f>ELP2!Q17</f>
        <v>8</v>
      </c>
      <c r="I17" s="86">
        <f t="shared" si="4"/>
        <v>2.473684210526316</v>
      </c>
      <c r="J17" s="86">
        <f t="shared" si="2"/>
        <v>0.47368421052631593</v>
      </c>
      <c r="K17" s="87">
        <f>ELP2!M17</f>
        <v>2</v>
      </c>
      <c r="L17" s="53" t="str">
        <f t="shared" si="0"/>
        <v>Kurang Memadai</v>
      </c>
      <c r="M17" s="87"/>
      <c r="N17" s="87"/>
      <c r="O17" s="88" t="s">
        <v>201</v>
      </c>
      <c r="P17" s="75">
        <f t="shared" si="1"/>
        <v>39</v>
      </c>
      <c r="Q17" s="74"/>
    </row>
    <row r="18" spans="2:17" ht="15.75">
      <c r="B18" s="126">
        <f t="shared" si="3"/>
        <v>11</v>
      </c>
      <c r="C18" s="83"/>
      <c r="D18" s="84" t="str">
        <f>ELP2!K18</f>
        <v>Pernyataan aturan perilaku dibaca oleh pegawai</v>
      </c>
      <c r="E18" s="85">
        <f>ELP2!N18</f>
        <v>8</v>
      </c>
      <c r="F18" s="85">
        <f>ELP2!O18</f>
        <v>14</v>
      </c>
      <c r="G18" s="85">
        <f>ELP2!P18</f>
        <v>11</v>
      </c>
      <c r="H18" s="85">
        <f>ELP2!Q18</f>
        <v>7</v>
      </c>
      <c r="I18" s="86">
        <f t="shared" si="4"/>
        <v>2.5526315789473686</v>
      </c>
      <c r="J18" s="86">
        <f t="shared" si="2"/>
        <v>0.5526315789473686</v>
      </c>
      <c r="K18" s="87">
        <f>ELP2!M18</f>
        <v>2</v>
      </c>
      <c r="L18" s="53" t="str">
        <f t="shared" si="0"/>
        <v>Kurang Memadai</v>
      </c>
      <c r="M18" s="87"/>
      <c r="N18" s="87"/>
      <c r="O18" s="88" t="s">
        <v>201</v>
      </c>
      <c r="P18" s="75">
        <f aca="true" t="shared" si="5" ref="P18:P24">SUM(E18:H18)</f>
        <v>40</v>
      </c>
      <c r="Q18" s="74"/>
    </row>
    <row r="19" spans="2:17" ht="15.75">
      <c r="B19" s="126">
        <f t="shared" si="3"/>
        <v>12</v>
      </c>
      <c r="C19" s="83"/>
      <c r="D19" s="84" t="str">
        <f>ELP2!K19</f>
        <v>Pernyataan aturan perilaku dipahami oleh pegawai</v>
      </c>
      <c r="E19" s="85">
        <f>ELP2!N19</f>
        <v>0</v>
      </c>
      <c r="F19" s="85">
        <f>ELP2!O19</f>
        <v>21</v>
      </c>
      <c r="G19" s="85">
        <f>ELP2!P19</f>
        <v>16</v>
      </c>
      <c r="H19" s="85">
        <f>ELP2!Q19</f>
        <v>4</v>
      </c>
      <c r="I19" s="86">
        <f t="shared" si="4"/>
        <v>2.789473684210526</v>
      </c>
      <c r="J19" s="86">
        <f t="shared" si="2"/>
        <v>0.7894736842105261</v>
      </c>
      <c r="K19" s="87">
        <f>ELP2!M19</f>
        <v>2</v>
      </c>
      <c r="L19" s="53" t="str">
        <f t="shared" si="0"/>
        <v>Kurang Memadai</v>
      </c>
      <c r="M19" s="87"/>
      <c r="N19" s="87"/>
      <c r="O19" s="88" t="s">
        <v>201</v>
      </c>
      <c r="P19" s="75">
        <f t="shared" si="5"/>
        <v>41</v>
      </c>
      <c r="Q19" s="74"/>
    </row>
    <row r="20" spans="2:17" ht="31.5">
      <c r="B20" s="126">
        <f t="shared" si="3"/>
        <v>13</v>
      </c>
      <c r="C20" s="83"/>
      <c r="D20" s="84" t="str">
        <f>ELP2!K20</f>
        <v>Pimpinan memantau apakah seluruh pegawai telah mengikuti sosialisasi aturan perilaku</v>
      </c>
      <c r="E20" s="85">
        <f>ELP2!N20</f>
        <v>5</v>
      </c>
      <c r="F20" s="85">
        <f>ELP2!O20</f>
        <v>11</v>
      </c>
      <c r="G20" s="85">
        <f>ELP2!P20</f>
        <v>19</v>
      </c>
      <c r="H20" s="85">
        <f>ELP2!Q20</f>
        <v>6</v>
      </c>
      <c r="I20" s="86">
        <f t="shared" si="4"/>
        <v>2.8421052631578947</v>
      </c>
      <c r="J20" s="86">
        <f t="shared" si="2"/>
        <v>-0.1578947368421053</v>
      </c>
      <c r="K20" s="87">
        <f>ELP2!M20</f>
        <v>3</v>
      </c>
      <c r="L20" s="53" t="str">
        <f t="shared" si="0"/>
        <v>Cukup Memadai</v>
      </c>
      <c r="M20" s="87"/>
      <c r="N20" s="87"/>
      <c r="O20" s="88" t="s">
        <v>201</v>
      </c>
      <c r="P20" s="75">
        <f t="shared" si="5"/>
        <v>41</v>
      </c>
      <c r="Q20" s="74"/>
    </row>
    <row r="21" spans="2:17" ht="31.5">
      <c r="B21" s="126">
        <f t="shared" si="3"/>
        <v>14</v>
      </c>
      <c r="C21" s="83"/>
      <c r="D21" s="84" t="str">
        <f>ELP2!K21</f>
        <v>Fungsi khusus yang melayani pengaduan masyarakat atas pelanggaran perilaku</v>
      </c>
      <c r="E21" s="85">
        <f>ELP2!N21</f>
        <v>7</v>
      </c>
      <c r="F21" s="85">
        <f>ELP2!O21</f>
        <v>7</v>
      </c>
      <c r="G21" s="85">
        <f>ELP2!P21</f>
        <v>16</v>
      </c>
      <c r="H21" s="85">
        <f>ELP2!Q21</f>
        <v>10</v>
      </c>
      <c r="I21" s="86">
        <f t="shared" si="4"/>
        <v>2.8684210526315788</v>
      </c>
      <c r="J21" s="86">
        <f t="shared" si="2"/>
        <v>-0.13157894736842124</v>
      </c>
      <c r="K21" s="87">
        <f>ELP2!M21</f>
        <v>3</v>
      </c>
      <c r="L21" s="53" t="str">
        <f t="shared" si="0"/>
        <v>Cukup Memadai</v>
      </c>
      <c r="M21" s="81"/>
      <c r="N21" s="81"/>
      <c r="O21" s="88" t="s">
        <v>204</v>
      </c>
      <c r="P21" s="75">
        <f t="shared" si="5"/>
        <v>40</v>
      </c>
      <c r="Q21" s="74"/>
    </row>
    <row r="22" spans="2:17" ht="15.75">
      <c r="B22" s="126">
        <f t="shared" si="3"/>
        <v>15</v>
      </c>
      <c r="C22" s="83"/>
      <c r="D22" s="84" t="str">
        <f>ELP2!K22</f>
        <v>Pimpinan instansi mendapat informasi atas kepatuhan pelaksanaan aturan</v>
      </c>
      <c r="E22" s="85">
        <f>ELP2!N22</f>
        <v>4</v>
      </c>
      <c r="F22" s="85">
        <f>ELP2!O22</f>
        <v>7</v>
      </c>
      <c r="G22" s="85">
        <f>ELP2!P22</f>
        <v>21</v>
      </c>
      <c r="H22" s="85">
        <f>ELP2!Q22</f>
        <v>8</v>
      </c>
      <c r="I22" s="86">
        <f t="shared" si="4"/>
        <v>2.973684210526316</v>
      </c>
      <c r="J22" s="86">
        <f t="shared" si="2"/>
        <v>-0.02631578947368407</v>
      </c>
      <c r="K22" s="87">
        <f>ELP2!M22</f>
        <v>3</v>
      </c>
      <c r="L22" s="53" t="str">
        <f t="shared" si="0"/>
        <v>Cukup Memadai</v>
      </c>
      <c r="M22" s="81"/>
      <c r="N22" s="81"/>
      <c r="O22" s="88" t="s">
        <v>201</v>
      </c>
      <c r="P22" s="75">
        <f t="shared" si="5"/>
        <v>40</v>
      </c>
      <c r="Q22" s="74"/>
    </row>
    <row r="23" spans="2:17" ht="15.75">
      <c r="B23" s="126">
        <f t="shared" si="3"/>
        <v>16</v>
      </c>
      <c r="C23" s="83"/>
      <c r="D23" s="84" t="str">
        <f>ELP2!K23</f>
        <v>Pelanggaran aturan perilaku ditindaklanjuti sesuai ketentuan yang berlaku</v>
      </c>
      <c r="E23" s="85">
        <f>ELP2!N23</f>
        <v>3</v>
      </c>
      <c r="F23" s="85">
        <f>ELP2!O23</f>
        <v>11</v>
      </c>
      <c r="G23" s="85">
        <f>ELP2!P23</f>
        <v>13</v>
      </c>
      <c r="H23" s="85">
        <f>ELP2!Q23</f>
        <v>13</v>
      </c>
      <c r="I23" s="86">
        <f t="shared" si="4"/>
        <v>3.0526315789473686</v>
      </c>
      <c r="J23" s="86">
        <f t="shared" si="2"/>
        <v>0.052631578947368585</v>
      </c>
      <c r="K23" s="87">
        <f>ELP2!M23</f>
        <v>3</v>
      </c>
      <c r="L23" s="53" t="str">
        <f t="shared" si="0"/>
        <v>Cukup Memadai</v>
      </c>
      <c r="M23" s="81"/>
      <c r="N23" s="81"/>
      <c r="O23" s="88" t="s">
        <v>201</v>
      </c>
      <c r="P23" s="75">
        <f t="shared" si="5"/>
        <v>40</v>
      </c>
      <c r="Q23" s="74"/>
    </row>
    <row r="24" spans="2:17" ht="15.75">
      <c r="B24" s="126">
        <f t="shared" si="3"/>
        <v>17</v>
      </c>
      <c r="C24" s="83"/>
      <c r="D24" s="84" t="str">
        <f>ELP2!K24</f>
        <v>Investigasi atas pelanggaran aturan perilaku</v>
      </c>
      <c r="E24" s="85">
        <f>ELP2!N24</f>
        <v>4</v>
      </c>
      <c r="F24" s="85">
        <f>ELP2!O24</f>
        <v>5</v>
      </c>
      <c r="G24" s="85">
        <f>ELP2!P24</f>
        <v>7</v>
      </c>
      <c r="H24" s="85">
        <f>ELP2!Q24</f>
        <v>23</v>
      </c>
      <c r="I24" s="86">
        <f t="shared" si="4"/>
        <v>3.3421052631578947</v>
      </c>
      <c r="J24" s="86">
        <f t="shared" si="2"/>
        <v>-0.6578947368421053</v>
      </c>
      <c r="K24" s="87">
        <f>ELP2!M24</f>
        <v>4</v>
      </c>
      <c r="L24" s="53" t="str">
        <f t="shared" si="0"/>
        <v>Memadai</v>
      </c>
      <c r="M24" s="81"/>
      <c r="N24" s="81"/>
      <c r="O24" s="88" t="s">
        <v>201</v>
      </c>
      <c r="P24" s="75">
        <f t="shared" si="5"/>
        <v>39</v>
      </c>
      <c r="Q24" s="74"/>
    </row>
    <row r="25" spans="2:17" ht="16.5" thickBot="1">
      <c r="B25" s="126"/>
      <c r="C25" s="83"/>
      <c r="D25" s="128"/>
      <c r="E25" s="129"/>
      <c r="F25" s="129"/>
      <c r="G25" s="129"/>
      <c r="H25" s="129"/>
      <c r="I25" s="127"/>
      <c r="J25" s="86"/>
      <c r="K25" s="93"/>
      <c r="L25" s="81"/>
      <c r="M25" s="80"/>
      <c r="N25" s="94"/>
      <c r="O25" s="88"/>
      <c r="P25" s="129"/>
      <c r="Q25" s="74"/>
    </row>
    <row r="26" spans="2:17" ht="16.5" thickBot="1">
      <c r="B26" s="97" t="s">
        <v>69</v>
      </c>
      <c r="C26" s="76"/>
      <c r="D26" s="77" t="s">
        <v>119</v>
      </c>
      <c r="E26" s="78"/>
      <c r="F26" s="78"/>
      <c r="G26" s="78"/>
      <c r="H26" s="78"/>
      <c r="I26" s="79"/>
      <c r="J26" s="86"/>
      <c r="K26" s="93">
        <f>ELP2!F25</f>
        <v>3</v>
      </c>
      <c r="L26" s="53" t="str">
        <f t="shared" si="0"/>
        <v>Cukup Memadai</v>
      </c>
      <c r="M26" s="93"/>
      <c r="N26" s="94"/>
      <c r="O26" s="82"/>
      <c r="P26" s="78"/>
      <c r="Q26" s="74"/>
    </row>
    <row r="27" spans="2:17" ht="31.5">
      <c r="B27" s="126">
        <v>18</v>
      </c>
      <c r="C27" s="83"/>
      <c r="D27" s="84" t="str">
        <f>ELP2!K25</f>
        <v>Instansi .......… strategi/rencana kompetensi yang berisikan standar kompetensi yang dibutuhkan oleh instansi untuk melaksanakan tugas dan fungsinya</v>
      </c>
      <c r="E27" s="85">
        <f>ELP2!N25</f>
        <v>0</v>
      </c>
      <c r="F27" s="85">
        <f>ELP2!O25</f>
        <v>3</v>
      </c>
      <c r="G27" s="85">
        <f>ELP2!P25</f>
        <v>19</v>
      </c>
      <c r="H27" s="85">
        <f>ELP2!Q25</f>
        <v>17</v>
      </c>
      <c r="I27" s="86">
        <f aca="true" t="shared" si="6" ref="I27:I38">((E27*1)+(F27*2)+(G27*3)+(H27*4))/38</f>
        <v>3.4473684210526314</v>
      </c>
      <c r="J27" s="86">
        <f t="shared" si="2"/>
        <v>0.4473684210526314</v>
      </c>
      <c r="K27" s="87">
        <f>ELP2!M25</f>
        <v>3</v>
      </c>
      <c r="L27" s="53" t="str">
        <f t="shared" si="0"/>
        <v>Cukup Memadai</v>
      </c>
      <c r="M27" s="87"/>
      <c r="N27" s="87"/>
      <c r="O27" s="88" t="s">
        <v>205</v>
      </c>
      <c r="P27" s="75">
        <f aca="true" t="shared" si="7" ref="P27:P38">SUM(E27:H27)</f>
        <v>39</v>
      </c>
      <c r="Q27" s="74"/>
    </row>
    <row r="28" spans="2:17" ht="15.75">
      <c r="B28" s="126">
        <f t="shared" si="3"/>
        <v>19</v>
      </c>
      <c r="C28" s="83"/>
      <c r="D28" s="84" t="str">
        <f>ELP2!K26</f>
        <v>Ketersediaan SDM untuk melaksanakan strategi dan perencanaaan organisasi</v>
      </c>
      <c r="E28" s="85">
        <f>ELP2!N26</f>
        <v>5</v>
      </c>
      <c r="F28" s="85">
        <f>ELP2!O26</f>
        <v>12</v>
      </c>
      <c r="G28" s="85">
        <f>ELP2!P26</f>
        <v>17</v>
      </c>
      <c r="H28" s="85">
        <f>ELP2!Q26</f>
        <v>5</v>
      </c>
      <c r="I28" s="86">
        <f t="shared" si="6"/>
        <v>2.6315789473684212</v>
      </c>
      <c r="J28" s="86">
        <f aca="true" t="shared" si="8" ref="J28:J44">I28-K28</f>
        <v>-0.36842105263157876</v>
      </c>
      <c r="K28" s="87">
        <f>ELP2!M26</f>
        <v>3</v>
      </c>
      <c r="L28" s="53" t="str">
        <f t="shared" si="0"/>
        <v>Cukup Memadai</v>
      </c>
      <c r="M28" s="81"/>
      <c r="N28" s="81"/>
      <c r="O28" s="88" t="s">
        <v>206</v>
      </c>
      <c r="P28" s="75">
        <f t="shared" si="7"/>
        <v>39</v>
      </c>
      <c r="Q28" s="74"/>
    </row>
    <row r="29" spans="2:17" ht="15.75">
      <c r="B29" s="126">
        <f t="shared" si="3"/>
        <v>20</v>
      </c>
      <c r="C29" s="83"/>
      <c r="D29" s="84" t="str">
        <f>ELP2!K27</f>
        <v>Kompetensi yang dibutuhkan dalam setiap posisi di instansi</v>
      </c>
      <c r="E29" s="85">
        <f>ELP2!N27</f>
        <v>2</v>
      </c>
      <c r="F29" s="85">
        <f>ELP2!O27</f>
        <v>8</v>
      </c>
      <c r="G29" s="85">
        <f>ELP2!P27</f>
        <v>23</v>
      </c>
      <c r="H29" s="85">
        <f>ELP2!Q27</f>
        <v>8</v>
      </c>
      <c r="I29" s="86">
        <f t="shared" si="6"/>
        <v>3.1315789473684212</v>
      </c>
      <c r="J29" s="86">
        <f t="shared" si="8"/>
        <v>0.13157894736842124</v>
      </c>
      <c r="K29" s="87">
        <f>ELP2!M27</f>
        <v>3</v>
      </c>
      <c r="L29" s="53" t="str">
        <f t="shared" si="0"/>
        <v>Cukup Memadai</v>
      </c>
      <c r="M29" s="81"/>
      <c r="N29" s="81"/>
      <c r="O29" s="88" t="s">
        <v>207</v>
      </c>
      <c r="P29" s="75">
        <f t="shared" si="7"/>
        <v>41</v>
      </c>
      <c r="Q29" s="74"/>
    </row>
    <row r="30" spans="2:17" ht="31.5">
      <c r="B30" s="126">
        <f t="shared" si="3"/>
        <v>21</v>
      </c>
      <c r="C30" s="83"/>
      <c r="D30" s="95" t="str">
        <f>ELP2!K28</f>
        <v>Para pegawai telah ditempatkan sesuai dengan kompetensi dan pengalaman mereka berdasarkan syarat dan kebutuhan dari posisi tersebut</v>
      </c>
      <c r="E30" s="85">
        <f>ELP2!N28</f>
        <v>2</v>
      </c>
      <c r="F30" s="85">
        <f>ELP2!O28</f>
        <v>5</v>
      </c>
      <c r="G30" s="85">
        <f>ELP2!P28</f>
        <v>32</v>
      </c>
      <c r="H30" s="85">
        <f>ELP2!Q28</f>
        <v>2</v>
      </c>
      <c r="I30" s="86">
        <f t="shared" si="6"/>
        <v>3.0526315789473686</v>
      </c>
      <c r="J30" s="86">
        <f t="shared" si="8"/>
        <v>0.052631578947368585</v>
      </c>
      <c r="K30" s="87">
        <f>ELP2!M28</f>
        <v>3</v>
      </c>
      <c r="L30" s="53" t="str">
        <f t="shared" si="0"/>
        <v>Cukup Memadai</v>
      </c>
      <c r="M30" s="81"/>
      <c r="N30" s="81"/>
      <c r="O30" s="88" t="s">
        <v>201</v>
      </c>
      <c r="P30" s="75">
        <f t="shared" si="7"/>
        <v>41</v>
      </c>
      <c r="Q30" s="74"/>
    </row>
    <row r="31" spans="2:17" ht="31.5">
      <c r="B31" s="126">
        <f t="shared" si="3"/>
        <v>22</v>
      </c>
      <c r="C31" s="83"/>
      <c r="D31" s="84" t="str">
        <f>ELP2!K29</f>
        <v>Pimpinan di Instansi Bapak/Ibu telah memiliki pengalaman kerja yang luas tidak hanya terbatas pada hal‐hal teknis tertentu saja </v>
      </c>
      <c r="E31" s="85">
        <f>ELP2!N29</f>
        <v>2</v>
      </c>
      <c r="F31" s="85">
        <f>ELP2!O29</f>
        <v>2</v>
      </c>
      <c r="G31" s="85">
        <f>ELP2!P29</f>
        <v>31</v>
      </c>
      <c r="H31" s="85">
        <f>ELP2!Q29</f>
        <v>6</v>
      </c>
      <c r="I31" s="86">
        <f t="shared" si="6"/>
        <v>3.236842105263158</v>
      </c>
      <c r="J31" s="86">
        <f t="shared" si="8"/>
        <v>0.23684210526315796</v>
      </c>
      <c r="K31" s="87">
        <f>ELP2!M29</f>
        <v>3</v>
      </c>
      <c r="L31" s="53" t="str">
        <f t="shared" si="0"/>
        <v>Cukup Memadai</v>
      </c>
      <c r="M31" s="81"/>
      <c r="N31" s="81"/>
      <c r="O31" s="88" t="s">
        <v>203</v>
      </c>
      <c r="P31" s="75">
        <f t="shared" si="7"/>
        <v>41</v>
      </c>
      <c r="Q31" s="74"/>
    </row>
    <row r="32" spans="2:17" ht="15.75">
      <c r="B32" s="126">
        <f t="shared" si="3"/>
        <v>23</v>
      </c>
      <c r="C32" s="83"/>
      <c r="D32" s="84" t="str">
        <f>ELP2!K30</f>
        <v>Kompetensi SDM dipantau secara efektif</v>
      </c>
      <c r="E32" s="85">
        <f>ELP2!N30</f>
        <v>2</v>
      </c>
      <c r="F32" s="85">
        <f>ELP2!O30</f>
        <v>14</v>
      </c>
      <c r="G32" s="85">
        <f>ELP2!P30</f>
        <v>19</v>
      </c>
      <c r="H32" s="85">
        <f>ELP2!Q30</f>
        <v>6</v>
      </c>
      <c r="I32" s="86">
        <f t="shared" si="6"/>
        <v>2.9210526315789473</v>
      </c>
      <c r="J32" s="86">
        <f t="shared" si="8"/>
        <v>-0.07894736842105265</v>
      </c>
      <c r="K32" s="87">
        <f>ELP2!M30</f>
        <v>3</v>
      </c>
      <c r="L32" s="53" t="str">
        <f t="shared" si="0"/>
        <v>Cukup Memadai</v>
      </c>
      <c r="M32" s="81"/>
      <c r="N32" s="81"/>
      <c r="O32" s="88" t="s">
        <v>201</v>
      </c>
      <c r="P32" s="75">
        <f t="shared" si="7"/>
        <v>41</v>
      </c>
      <c r="Q32" s="74"/>
    </row>
    <row r="33" spans="2:17" ht="31.5">
      <c r="B33" s="126">
        <f t="shared" si="3"/>
        <v>24</v>
      </c>
      <c r="C33" s="83"/>
      <c r="D33" s="84" t="str">
        <f>ELP2!K31</f>
        <v>Perencanaan pelatihan yang memberikan pemahaman kepada pegawai atas kegiatan dan fungsi bagian lainnya</v>
      </c>
      <c r="E33" s="85">
        <f>ELP2!N31</f>
        <v>5</v>
      </c>
      <c r="F33" s="85">
        <f>ELP2!O31</f>
        <v>9</v>
      </c>
      <c r="G33" s="85">
        <f>ELP2!P31</f>
        <v>15</v>
      </c>
      <c r="H33" s="85">
        <f>ELP2!Q31</f>
        <v>11</v>
      </c>
      <c r="I33" s="86">
        <f t="shared" si="6"/>
        <v>2.9473684210526314</v>
      </c>
      <c r="J33" s="86">
        <f t="shared" si="8"/>
        <v>-0.052631578947368585</v>
      </c>
      <c r="K33" s="87">
        <f>ELP2!M31</f>
        <v>3</v>
      </c>
      <c r="L33" s="53" t="str">
        <f t="shared" si="0"/>
        <v>Cukup Memadai</v>
      </c>
      <c r="M33" s="87"/>
      <c r="N33" s="96"/>
      <c r="O33" s="88" t="s">
        <v>208</v>
      </c>
      <c r="P33" s="75">
        <f t="shared" si="7"/>
        <v>40</v>
      </c>
      <c r="Q33" s="74"/>
    </row>
    <row r="34" spans="2:17" ht="15.75">
      <c r="B34" s="126">
        <f t="shared" si="3"/>
        <v>25</v>
      </c>
      <c r="C34" s="83"/>
      <c r="D34" s="84" t="str">
        <f>ELP2!K32</f>
        <v>Pelatihan yang memadai dilakukan sebelum pegawai menduduki posisi penting </v>
      </c>
      <c r="E34" s="85">
        <f>ELP2!N32</f>
        <v>4</v>
      </c>
      <c r="F34" s="85">
        <f>ELP2!O32</f>
        <v>16</v>
      </c>
      <c r="G34" s="85">
        <f>ELP2!P32</f>
        <v>16</v>
      </c>
      <c r="H34" s="85">
        <f>ELP2!Q32</f>
        <v>4</v>
      </c>
      <c r="I34" s="86">
        <f t="shared" si="6"/>
        <v>2.6315789473684212</v>
      </c>
      <c r="J34" s="86">
        <f t="shared" si="8"/>
        <v>-0.36842105263157876</v>
      </c>
      <c r="K34" s="87">
        <f>ELP2!M32</f>
        <v>3</v>
      </c>
      <c r="L34" s="53" t="str">
        <f t="shared" si="0"/>
        <v>Cukup Memadai</v>
      </c>
      <c r="M34" s="81"/>
      <c r="N34" s="81"/>
      <c r="O34" s="88" t="s">
        <v>201</v>
      </c>
      <c r="P34" s="75">
        <f t="shared" si="7"/>
        <v>40</v>
      </c>
      <c r="Q34" s="74"/>
    </row>
    <row r="35" spans="2:17" ht="31.5">
      <c r="B35" s="126">
        <f t="shared" si="3"/>
        <v>26</v>
      </c>
      <c r="C35" s="83"/>
      <c r="D35" s="84" t="str">
        <f>ELP2!K33</f>
        <v>Rencana kaderisasi staf yang kompeten untuk menduduki posisi‐posisi penting instansi</v>
      </c>
      <c r="E35" s="85">
        <f>ELP2!N33</f>
        <v>16</v>
      </c>
      <c r="F35" s="85">
        <f>ELP2!O33</f>
        <v>4</v>
      </c>
      <c r="G35" s="85">
        <f>ELP2!P33</f>
        <v>15</v>
      </c>
      <c r="H35" s="85">
        <f>ELP2!Q33</f>
        <v>6</v>
      </c>
      <c r="I35" s="86">
        <f t="shared" si="6"/>
        <v>2.4473684210526314</v>
      </c>
      <c r="J35" s="86">
        <f t="shared" si="8"/>
        <v>1.4473684210526314</v>
      </c>
      <c r="K35" s="87">
        <f>ELP2!M33</f>
        <v>1</v>
      </c>
      <c r="L35" s="53" t="str">
        <f t="shared" si="0"/>
        <v>Tidak Memadai</v>
      </c>
      <c r="M35" s="81"/>
      <c r="N35" s="81"/>
      <c r="O35" s="88" t="s">
        <v>203</v>
      </c>
      <c r="P35" s="75">
        <f t="shared" si="7"/>
        <v>41</v>
      </c>
      <c r="Q35" s="74"/>
    </row>
    <row r="36" spans="2:17" ht="31.5">
      <c r="B36" s="126">
        <f t="shared" si="3"/>
        <v>27</v>
      </c>
      <c r="C36" s="83"/>
      <c r="D36" s="84" t="str">
        <f>ELP2!K34</f>
        <v>Dokumentasi tentang prosedur penilaian kompetensi pegawai telah memadai dan dimutakhirkan secara periodik</v>
      </c>
      <c r="E36" s="85">
        <f>ELP2!N34</f>
        <v>2</v>
      </c>
      <c r="F36" s="85">
        <f>ELP2!O34</f>
        <v>2</v>
      </c>
      <c r="G36" s="85">
        <f>ELP2!P34</f>
        <v>36</v>
      </c>
      <c r="H36" s="85">
        <f>ELP2!Q34</f>
        <v>1</v>
      </c>
      <c r="I36" s="86">
        <f t="shared" si="6"/>
        <v>3.1052631578947367</v>
      </c>
      <c r="J36" s="86">
        <f t="shared" si="8"/>
        <v>0.10526315789473673</v>
      </c>
      <c r="K36" s="87">
        <f>ELP2!M34</f>
        <v>3</v>
      </c>
      <c r="L36" s="53" t="str">
        <f t="shared" si="0"/>
        <v>Cukup Memadai</v>
      </c>
      <c r="M36" s="81"/>
      <c r="N36" s="81"/>
      <c r="O36" s="88" t="s">
        <v>203</v>
      </c>
      <c r="P36" s="75">
        <f t="shared" si="7"/>
        <v>41</v>
      </c>
      <c r="Q36" s="74"/>
    </row>
    <row r="37" spans="2:17" ht="31.5">
      <c r="B37" s="126">
        <f t="shared" si="3"/>
        <v>28</v>
      </c>
      <c r="C37" s="83"/>
      <c r="D37" s="84" t="str">
        <f>ELP2!K35</f>
        <v>Assessment/penilaian kompetensi dari individu kunci dilakukan secara periodik dan didokumentasikan secara lengkap</v>
      </c>
      <c r="E37" s="85">
        <f>ELP2!N35</f>
        <v>2</v>
      </c>
      <c r="F37" s="85">
        <f>ELP2!O35</f>
        <v>15</v>
      </c>
      <c r="G37" s="85">
        <f>ELP2!P35</f>
        <v>19</v>
      </c>
      <c r="H37" s="85">
        <f>ELP2!Q35</f>
        <v>5</v>
      </c>
      <c r="I37" s="86">
        <f t="shared" si="6"/>
        <v>2.8684210526315788</v>
      </c>
      <c r="J37" s="86">
        <f t="shared" si="8"/>
        <v>-0.13157894736842124</v>
      </c>
      <c r="K37" s="87">
        <f>ELP2!M35</f>
        <v>3</v>
      </c>
      <c r="L37" s="53" t="str">
        <f t="shared" si="0"/>
        <v>Cukup Memadai</v>
      </c>
      <c r="M37" s="81"/>
      <c r="N37" s="81"/>
      <c r="O37" s="88" t="s">
        <v>203</v>
      </c>
      <c r="P37" s="75">
        <f t="shared" si="7"/>
        <v>41</v>
      </c>
      <c r="Q37" s="74"/>
    </row>
    <row r="38" spans="2:17" ht="15.75">
      <c r="B38" s="126">
        <f t="shared" si="3"/>
        <v>29</v>
      </c>
      <c r="C38" s="83"/>
      <c r="D38" s="84" t="str">
        <f>ELP2!K36</f>
        <v>Evaluasi kompetensi dan kinerja pegawai dilakukan</v>
      </c>
      <c r="E38" s="85">
        <f>ELP2!N36</f>
        <v>2</v>
      </c>
      <c r="F38" s="85">
        <f>ELP2!O36</f>
        <v>15</v>
      </c>
      <c r="G38" s="85">
        <f>ELP2!P36</f>
        <v>21</v>
      </c>
      <c r="H38" s="85">
        <f>ELP2!Q36</f>
        <v>3</v>
      </c>
      <c r="I38" s="86">
        <f t="shared" si="6"/>
        <v>2.8157894736842106</v>
      </c>
      <c r="J38" s="86">
        <f t="shared" si="8"/>
        <v>-0.18421052631578938</v>
      </c>
      <c r="K38" s="87">
        <f>ELP2!M36</f>
        <v>3</v>
      </c>
      <c r="L38" s="53" t="str">
        <f t="shared" si="0"/>
        <v>Cukup Memadai</v>
      </c>
      <c r="M38" s="81"/>
      <c r="N38" s="81"/>
      <c r="O38" s="88" t="s">
        <v>203</v>
      </c>
      <c r="P38" s="75">
        <f t="shared" si="7"/>
        <v>41</v>
      </c>
      <c r="Q38" s="74"/>
    </row>
    <row r="39" spans="2:17" ht="16.5" thickBot="1">
      <c r="B39" s="126"/>
      <c r="C39" s="83"/>
      <c r="D39" s="128"/>
      <c r="E39" s="129"/>
      <c r="F39" s="129"/>
      <c r="G39" s="129"/>
      <c r="H39" s="129"/>
      <c r="I39" s="127"/>
      <c r="J39" s="86"/>
      <c r="K39" s="93"/>
      <c r="L39" s="81"/>
      <c r="M39" s="80"/>
      <c r="N39" s="94"/>
      <c r="O39" s="88"/>
      <c r="P39" s="129"/>
      <c r="Q39" s="74"/>
    </row>
    <row r="40" spans="2:17" ht="16.5" thickBot="1">
      <c r="B40" s="97" t="s">
        <v>71</v>
      </c>
      <c r="C40" s="76"/>
      <c r="D40" s="77" t="s">
        <v>127</v>
      </c>
      <c r="E40" s="78"/>
      <c r="F40" s="78"/>
      <c r="G40" s="78"/>
      <c r="H40" s="78"/>
      <c r="I40" s="79"/>
      <c r="J40" s="86"/>
      <c r="K40" s="93">
        <f>ELP2!F37</f>
        <v>3</v>
      </c>
      <c r="L40" s="53" t="str">
        <f t="shared" si="0"/>
        <v>Cukup Memadai</v>
      </c>
      <c r="M40" s="93"/>
      <c r="N40" s="94"/>
      <c r="O40" s="82"/>
      <c r="P40" s="78"/>
      <c r="Q40" s="74"/>
    </row>
    <row r="41" spans="2:17" ht="31.5">
      <c r="B41" s="126">
        <v>30</v>
      </c>
      <c r="C41" s="83"/>
      <c r="D41" s="84" t="str">
        <f>ELP2!K37</f>
        <v>Pimpinan melalui perkataan dan perbuatan telah selalu menekankan pentingnya pencapaian tujuan pengendalian internal</v>
      </c>
      <c r="E41" s="85">
        <f>ELP2!N37</f>
        <v>0</v>
      </c>
      <c r="F41" s="85">
        <f>ELP2!O37</f>
        <v>4</v>
      </c>
      <c r="G41" s="85">
        <f>ELP2!P37</f>
        <v>34</v>
      </c>
      <c r="H41" s="85">
        <f>ELP2!Q37</f>
        <v>3</v>
      </c>
      <c r="I41" s="86">
        <f aca="true" t="shared" si="9" ref="I41:I47">((E41*1)+(F41*2)+(G41*3)+(H41*4))/38</f>
        <v>3.210526315789474</v>
      </c>
      <c r="J41" s="86">
        <f t="shared" si="8"/>
        <v>0.2105263157894739</v>
      </c>
      <c r="K41" s="87">
        <f>ELP2!M37</f>
        <v>3</v>
      </c>
      <c r="L41" s="53" t="str">
        <f t="shared" si="0"/>
        <v>Cukup Memadai</v>
      </c>
      <c r="M41" s="81"/>
      <c r="N41" s="81"/>
      <c r="O41" s="88" t="s">
        <v>203</v>
      </c>
      <c r="P41" s="75">
        <f aca="true" t="shared" si="10" ref="P41:P47">SUM(E41:H41)</f>
        <v>41</v>
      </c>
      <c r="Q41" s="74"/>
    </row>
    <row r="42" spans="2:17" ht="31.5">
      <c r="B42" s="126">
        <f t="shared" si="3"/>
        <v>31</v>
      </c>
      <c r="C42" s="83"/>
      <c r="D42" s="84" t="str">
        <f>ELP2!K38</f>
        <v>Pimpinan telah mempertimbangkan risiko dalam pengambilan keputusan dan sering mendiskusikannya di dalam rapat</v>
      </c>
      <c r="E42" s="85">
        <f>ELP2!N38</f>
        <v>0</v>
      </c>
      <c r="F42" s="85">
        <f>ELP2!O38</f>
        <v>2</v>
      </c>
      <c r="G42" s="85">
        <f>ELP2!P38</f>
        <v>34</v>
      </c>
      <c r="H42" s="85">
        <f>ELP2!Q38</f>
        <v>4</v>
      </c>
      <c r="I42" s="86">
        <f t="shared" si="9"/>
        <v>3.210526315789474</v>
      </c>
      <c r="J42" s="86">
        <f t="shared" si="8"/>
        <v>0.2105263157894739</v>
      </c>
      <c r="K42" s="87">
        <f>ELP2!M38</f>
        <v>3</v>
      </c>
      <c r="L42" s="53" t="str">
        <f t="shared" si="0"/>
        <v>Cukup Memadai</v>
      </c>
      <c r="M42" s="81"/>
      <c r="N42" s="81"/>
      <c r="O42" s="88" t="s">
        <v>203</v>
      </c>
      <c r="P42" s="75">
        <f t="shared" si="10"/>
        <v>40</v>
      </c>
      <c r="Q42" s="74"/>
    </row>
    <row r="43" spans="2:17" ht="31.5">
      <c r="B43" s="126">
        <f t="shared" si="3"/>
        <v>32</v>
      </c>
      <c r="C43" s="83"/>
      <c r="D43" s="84" t="str">
        <f>ELP2!K39</f>
        <v>Gaya dan "tone" kepemimpinan yang kondusif dirasakan baik di dalam maupun di luar organisasi</v>
      </c>
      <c r="E43" s="85">
        <f>ELP2!N39</f>
        <v>0</v>
      </c>
      <c r="F43" s="85">
        <f>ELP2!O39</f>
        <v>6</v>
      </c>
      <c r="G43" s="85">
        <f>ELP2!P39</f>
        <v>30</v>
      </c>
      <c r="H43" s="85">
        <f>ELP2!Q39</f>
        <v>5</v>
      </c>
      <c r="I43" s="86">
        <f t="shared" si="9"/>
        <v>3.210526315789474</v>
      </c>
      <c r="J43" s="86">
        <f t="shared" si="8"/>
        <v>0.2105263157894739</v>
      </c>
      <c r="K43" s="87">
        <f>ELP2!M39</f>
        <v>3</v>
      </c>
      <c r="L43" s="53" t="str">
        <f t="shared" si="0"/>
        <v>Cukup Memadai</v>
      </c>
      <c r="M43" s="81"/>
      <c r="N43" s="81"/>
      <c r="O43" s="88" t="s">
        <v>203</v>
      </c>
      <c r="P43" s="75">
        <f t="shared" si="10"/>
        <v>41</v>
      </c>
      <c r="Q43" s="74"/>
    </row>
    <row r="44" spans="2:17" ht="31.5">
      <c r="B44" s="126">
        <f t="shared" si="3"/>
        <v>33</v>
      </c>
      <c r="C44" s="83"/>
      <c r="D44" s="84" t="str">
        <f>ELP2!K40</f>
        <v>Pimpinan telah membentuk dan memfungsikan satgas SPIP, Inspektorat atau unit organisasi tertentu untuk mendorong penerapan SPIP </v>
      </c>
      <c r="E44" s="85">
        <f>ELP2!N40</f>
        <v>2</v>
      </c>
      <c r="F44" s="85">
        <f>ELP2!O40</f>
        <v>3</v>
      </c>
      <c r="G44" s="85">
        <f>ELP2!P40</f>
        <v>34</v>
      </c>
      <c r="H44" s="85">
        <f>ELP2!Q40</f>
        <v>1</v>
      </c>
      <c r="I44" s="86">
        <f t="shared" si="9"/>
        <v>3</v>
      </c>
      <c r="J44" s="86">
        <f t="shared" si="8"/>
        <v>0</v>
      </c>
      <c r="K44" s="87">
        <f>ELP2!M40</f>
        <v>3</v>
      </c>
      <c r="L44" s="53" t="str">
        <f t="shared" si="0"/>
        <v>Cukup Memadai</v>
      </c>
      <c r="M44" s="81"/>
      <c r="N44" s="81"/>
      <c r="O44" s="88" t="s">
        <v>203</v>
      </c>
      <c r="P44" s="75">
        <f t="shared" si="10"/>
        <v>40</v>
      </c>
      <c r="Q44" s="74"/>
    </row>
    <row r="45" spans="2:17" ht="31.5">
      <c r="B45" s="126">
        <f t="shared" si="3"/>
        <v>34</v>
      </c>
      <c r="C45" s="83"/>
      <c r="D45" s="84" t="str">
        <f>ELP2!K41</f>
        <v>Pimpinan telah menekankan pentingnya penerapan SPIP dalam setiap kegiatan organisasi</v>
      </c>
      <c r="E45" s="85">
        <f>ELP2!N41</f>
        <v>2</v>
      </c>
      <c r="F45" s="85">
        <f>ELP2!O41</f>
        <v>4</v>
      </c>
      <c r="G45" s="85">
        <f>ELP2!P41</f>
        <v>31</v>
      </c>
      <c r="H45" s="85">
        <f>ELP2!Q41</f>
        <v>3</v>
      </c>
      <c r="I45" s="86">
        <f t="shared" si="9"/>
        <v>3.026315789473684</v>
      </c>
      <c r="J45" s="86">
        <f aca="true" t="shared" si="11" ref="J45:J64">I45-K45</f>
        <v>0.02631578947368407</v>
      </c>
      <c r="K45" s="87">
        <f>ELP2!M41</f>
        <v>3</v>
      </c>
      <c r="L45" s="53" t="str">
        <f t="shared" si="0"/>
        <v>Cukup Memadai</v>
      </c>
      <c r="M45" s="81"/>
      <c r="N45" s="81"/>
      <c r="O45" s="88" t="s">
        <v>203</v>
      </c>
      <c r="P45" s="75">
        <f t="shared" si="10"/>
        <v>40</v>
      </c>
      <c r="Q45" s="74"/>
    </row>
    <row r="46" spans="2:17" ht="31.5">
      <c r="B46" s="126">
        <f t="shared" si="3"/>
        <v>35</v>
      </c>
      <c r="C46" s="83"/>
      <c r="D46" s="84" t="str">
        <f>ELP2!K42</f>
        <v>Pimpinan telah mengkomunikasikan secara efektif tujuan pengendalian intern kepada para pegawai yang terkait</v>
      </c>
      <c r="E46" s="85">
        <f>ELP2!N42</f>
        <v>2</v>
      </c>
      <c r="F46" s="85">
        <f>ELP2!O42</f>
        <v>4</v>
      </c>
      <c r="G46" s="85">
        <f>ELP2!P42</f>
        <v>33</v>
      </c>
      <c r="H46" s="85">
        <f>ELP2!Q42</f>
        <v>2</v>
      </c>
      <c r="I46" s="86">
        <f t="shared" si="9"/>
        <v>3.0789473684210527</v>
      </c>
      <c r="J46" s="86">
        <f t="shared" si="11"/>
        <v>0.07894736842105265</v>
      </c>
      <c r="K46" s="87">
        <f>ELP2!M42</f>
        <v>3</v>
      </c>
      <c r="L46" s="53" t="str">
        <f t="shared" si="0"/>
        <v>Cukup Memadai</v>
      </c>
      <c r="M46" s="81"/>
      <c r="N46" s="81"/>
      <c r="O46" s="88" t="s">
        <v>203</v>
      </c>
      <c r="P46" s="75">
        <f t="shared" si="10"/>
        <v>41</v>
      </c>
      <c r="Q46" s="74"/>
    </row>
    <row r="47" spans="2:17" ht="31.5">
      <c r="B47" s="126">
        <f t="shared" si="3"/>
        <v>36</v>
      </c>
      <c r="C47" s="83"/>
      <c r="D47" s="84" t="str">
        <f>ELP2!K43</f>
        <v>Pimpinan telah mengikutsertakan pejabat dan pegawai terkait dalam proses penetapan tujuan pengendalian intern</v>
      </c>
      <c r="E47" s="85">
        <f>ELP2!N43</f>
        <v>3</v>
      </c>
      <c r="F47" s="85">
        <f>ELP2!O43</f>
        <v>2</v>
      </c>
      <c r="G47" s="85">
        <f>ELP2!P43</f>
        <v>33</v>
      </c>
      <c r="H47" s="85">
        <f>ELP2!Q43</f>
        <v>3</v>
      </c>
      <c r="I47" s="86">
        <f t="shared" si="9"/>
        <v>3.1052631578947367</v>
      </c>
      <c r="J47" s="86">
        <f t="shared" si="11"/>
        <v>0.10526315789473673</v>
      </c>
      <c r="K47" s="87">
        <f>ELP2!M43</f>
        <v>3</v>
      </c>
      <c r="L47" s="53" t="str">
        <f t="shared" si="0"/>
        <v>Cukup Memadai</v>
      </c>
      <c r="M47" s="81"/>
      <c r="N47" s="81"/>
      <c r="O47" s="88" t="s">
        <v>203</v>
      </c>
      <c r="P47" s="75">
        <f t="shared" si="10"/>
        <v>41</v>
      </c>
      <c r="Q47" s="74"/>
    </row>
    <row r="48" spans="2:17" ht="16.5" thickBot="1">
      <c r="B48" s="126"/>
      <c r="C48" s="83"/>
      <c r="D48" s="128"/>
      <c r="E48" s="129"/>
      <c r="F48" s="129"/>
      <c r="G48" s="129"/>
      <c r="H48" s="129"/>
      <c r="I48" s="127"/>
      <c r="J48" s="86"/>
      <c r="K48" s="93"/>
      <c r="L48" s="81"/>
      <c r="M48" s="80"/>
      <c r="N48" s="94"/>
      <c r="O48" s="88"/>
      <c r="P48" s="129"/>
      <c r="Q48" s="74"/>
    </row>
    <row r="49" spans="2:17" ht="16.5" customHeight="1" thickBot="1">
      <c r="B49" s="97" t="s">
        <v>73</v>
      </c>
      <c r="C49" s="98"/>
      <c r="D49" s="77" t="s">
        <v>72</v>
      </c>
      <c r="E49" s="78"/>
      <c r="F49" s="78"/>
      <c r="G49" s="78"/>
      <c r="H49" s="78"/>
      <c r="I49" s="79"/>
      <c r="J49" s="86"/>
      <c r="K49" s="93">
        <f>ELP2!F44</f>
        <v>3</v>
      </c>
      <c r="L49" s="53" t="str">
        <f t="shared" si="0"/>
        <v>Cukup Memadai</v>
      </c>
      <c r="M49" s="93"/>
      <c r="N49" s="94"/>
      <c r="O49" s="82"/>
      <c r="P49" s="78"/>
      <c r="Q49" s="74"/>
    </row>
    <row r="50" spans="2:17" ht="31.5">
      <c r="B50" s="126">
        <v>37</v>
      </c>
      <c r="C50" s="83"/>
      <c r="D50" s="84" t="str">
        <f>ELP2!K44</f>
        <v>Struktur organisasi telah dirancang sesuai dengan kompleksitas dan sifat kegiatannya</v>
      </c>
      <c r="E50" s="85">
        <f>ELP2!N44</f>
        <v>1</v>
      </c>
      <c r="F50" s="85">
        <f>ELP2!O44</f>
        <v>4</v>
      </c>
      <c r="G50" s="85">
        <f>ELP2!P44</f>
        <v>33</v>
      </c>
      <c r="H50" s="85">
        <f>ELP2!Q44</f>
        <v>3</v>
      </c>
      <c r="I50" s="86">
        <f aca="true" t="shared" si="12" ref="I50:I56">((E50*1)+(F50*2)+(G50*3)+(H50*4))/38</f>
        <v>3.1578947368421053</v>
      </c>
      <c r="J50" s="86">
        <f t="shared" si="11"/>
        <v>0.1578947368421053</v>
      </c>
      <c r="K50" s="87">
        <f>ELP2!M44</f>
        <v>3</v>
      </c>
      <c r="L50" s="53" t="str">
        <f t="shared" si="0"/>
        <v>Cukup Memadai</v>
      </c>
      <c r="M50" s="81"/>
      <c r="N50" s="81"/>
      <c r="O50" s="88" t="s">
        <v>203</v>
      </c>
      <c r="P50" s="75">
        <f aca="true" t="shared" si="13" ref="P50:P56">SUM(E50:H50)</f>
        <v>41</v>
      </c>
      <c r="Q50" s="74"/>
    </row>
    <row r="51" spans="2:17" ht="31.5">
      <c r="B51" s="126">
        <f t="shared" si="3"/>
        <v>38</v>
      </c>
      <c r="C51" s="83"/>
      <c r="D51" s="84" t="str">
        <f>ELP2!K45</f>
        <v>Seluruh unit organisasi telah mempunyai kewajiban untuk menyusun laporan secara tepat waktu.</v>
      </c>
      <c r="E51" s="85">
        <f>ELP2!N45</f>
        <v>0</v>
      </c>
      <c r="F51" s="85">
        <f>ELP2!O45</f>
        <v>5</v>
      </c>
      <c r="G51" s="85">
        <f>ELP2!P45</f>
        <v>33</v>
      </c>
      <c r="H51" s="85">
        <f>ELP2!Q45</f>
        <v>2</v>
      </c>
      <c r="I51" s="86">
        <f t="shared" si="12"/>
        <v>3.0789473684210527</v>
      </c>
      <c r="J51" s="86">
        <f t="shared" si="11"/>
        <v>0.07894736842105265</v>
      </c>
      <c r="K51" s="87">
        <f>ELP2!M45</f>
        <v>3</v>
      </c>
      <c r="L51" s="53" t="str">
        <f t="shared" si="0"/>
        <v>Cukup Memadai</v>
      </c>
      <c r="M51" s="81"/>
      <c r="N51" s="81"/>
      <c r="O51" s="88" t="s">
        <v>203</v>
      </c>
      <c r="P51" s="75">
        <f t="shared" si="13"/>
        <v>40</v>
      </c>
      <c r="Q51" s="74"/>
    </row>
    <row r="52" spans="2:17" ht="31.5">
      <c r="B52" s="126">
        <f t="shared" si="3"/>
        <v>39</v>
      </c>
      <c r="C52" s="83"/>
      <c r="D52" s="84" t="str">
        <f>ELP2!K46</f>
        <v>Risiko yang muncul dari keberadaan struktur organisasi telah diperhitungkan pimpinan instansi</v>
      </c>
      <c r="E52" s="85">
        <f>ELP2!N46</f>
        <v>0</v>
      </c>
      <c r="F52" s="85">
        <f>ELP2!O46</f>
        <v>14</v>
      </c>
      <c r="G52" s="85">
        <f>ELP2!P46</f>
        <v>24</v>
      </c>
      <c r="H52" s="85">
        <f>ELP2!Q46</f>
        <v>2</v>
      </c>
      <c r="I52" s="86">
        <f t="shared" si="12"/>
        <v>2.8421052631578947</v>
      </c>
      <c r="J52" s="86">
        <f t="shared" si="11"/>
        <v>-0.1578947368421053</v>
      </c>
      <c r="K52" s="87">
        <f>ELP2!M46</f>
        <v>3</v>
      </c>
      <c r="L52" s="53" t="str">
        <f t="shared" si="0"/>
        <v>Cukup Memadai</v>
      </c>
      <c r="M52" s="81"/>
      <c r="N52" s="81"/>
      <c r="O52" s="88" t="s">
        <v>201</v>
      </c>
      <c r="P52" s="75">
        <f t="shared" si="13"/>
        <v>40</v>
      </c>
      <c r="Q52" s="74"/>
    </row>
    <row r="53" spans="2:17" ht="31.5">
      <c r="B53" s="126">
        <f t="shared" si="3"/>
        <v>40</v>
      </c>
      <c r="C53" s="83"/>
      <c r="D53" s="84" t="str">
        <f>ELP2!K47</f>
        <v>Struktur organisasi yang ada telah mempermudah penyampaian informasi risiko ke setiap bagian</v>
      </c>
      <c r="E53" s="85">
        <f>ELP2!N47</f>
        <v>0</v>
      </c>
      <c r="F53" s="85">
        <f>ELP2!O47</f>
        <v>7</v>
      </c>
      <c r="G53" s="85">
        <f>ELP2!P47</f>
        <v>33</v>
      </c>
      <c r="H53" s="85">
        <f>ELP2!Q47</f>
        <v>1</v>
      </c>
      <c r="I53" s="86">
        <f t="shared" si="12"/>
        <v>3.0789473684210527</v>
      </c>
      <c r="J53" s="86">
        <f t="shared" si="11"/>
        <v>0.07894736842105265</v>
      </c>
      <c r="K53" s="87">
        <f>ELP2!M47</f>
        <v>3</v>
      </c>
      <c r="L53" s="53" t="str">
        <f t="shared" si="0"/>
        <v>Cukup Memadai</v>
      </c>
      <c r="M53" s="81"/>
      <c r="N53" s="81"/>
      <c r="O53" s="88" t="s">
        <v>203</v>
      </c>
      <c r="P53" s="75">
        <f t="shared" si="13"/>
        <v>41</v>
      </c>
      <c r="Q53" s="74"/>
    </row>
    <row r="54" spans="2:17" ht="31.5">
      <c r="B54" s="126">
        <f t="shared" si="3"/>
        <v>41</v>
      </c>
      <c r="C54" s="83"/>
      <c r="D54" s="84" t="str">
        <f>ELP2!K48</f>
        <v>Struktur organisasi telah dilengkapi dengan bagan organisasi yang menjelaskan peran dan tanggung jawab masing‐masing pegawai</v>
      </c>
      <c r="E54" s="85">
        <f>ELP2!N48</f>
        <v>0</v>
      </c>
      <c r="F54" s="85">
        <f>ELP2!O48</f>
        <v>3</v>
      </c>
      <c r="G54" s="85">
        <f>ELP2!P48</f>
        <v>34</v>
      </c>
      <c r="H54" s="85">
        <f>ELP2!Q48</f>
        <v>4</v>
      </c>
      <c r="I54" s="86">
        <f t="shared" si="12"/>
        <v>3.263157894736842</v>
      </c>
      <c r="J54" s="86">
        <f t="shared" si="11"/>
        <v>0.26315789473684204</v>
      </c>
      <c r="K54" s="87">
        <f>ELP2!M48</f>
        <v>3</v>
      </c>
      <c r="L54" s="53" t="str">
        <f t="shared" si="0"/>
        <v>Cukup Memadai</v>
      </c>
      <c r="M54" s="81"/>
      <c r="N54" s="81"/>
      <c r="O54" s="88" t="s">
        <v>203</v>
      </c>
      <c r="P54" s="75">
        <f t="shared" si="13"/>
        <v>41</v>
      </c>
      <c r="Q54" s="74"/>
    </row>
    <row r="55" spans="2:17" ht="31.5">
      <c r="B55" s="126">
        <f t="shared" si="3"/>
        <v>42</v>
      </c>
      <c r="C55" s="83"/>
      <c r="D55" s="84" t="str">
        <f>ELP2!K49</f>
        <v>Uraian tugas untuk masing‐masing pejabat kunci telah ditetapkan dan dimutakhirkan</v>
      </c>
      <c r="E55" s="85">
        <f>ELP2!N49</f>
        <v>0</v>
      </c>
      <c r="F55" s="85">
        <f>ELP2!O49</f>
        <v>3</v>
      </c>
      <c r="G55" s="85">
        <f>ELP2!P49</f>
        <v>38</v>
      </c>
      <c r="H55" s="85">
        <f>ELP2!Q49</f>
        <v>0</v>
      </c>
      <c r="I55" s="86">
        <f t="shared" si="12"/>
        <v>3.1578947368421053</v>
      </c>
      <c r="J55" s="86">
        <f t="shared" si="11"/>
        <v>0.1578947368421053</v>
      </c>
      <c r="K55" s="87">
        <f>ELP2!M49</f>
        <v>3</v>
      </c>
      <c r="L55" s="53" t="str">
        <f t="shared" si="0"/>
        <v>Cukup Memadai</v>
      </c>
      <c r="M55" s="81"/>
      <c r="N55" s="81"/>
      <c r="O55" s="88" t="s">
        <v>203</v>
      </c>
      <c r="P55" s="75">
        <f t="shared" si="13"/>
        <v>41</v>
      </c>
      <c r="Q55" s="74"/>
    </row>
    <row r="56" spans="2:17" ht="31.5">
      <c r="B56" s="126">
        <f t="shared" si="3"/>
        <v>43</v>
      </c>
      <c r="C56" s="83"/>
      <c r="D56" s="84" t="str">
        <f>ELP2!K50</f>
        <v>Proses validasi atas tingkat kehandalan, keakuratan, kelengkapan, ketepatan waktu sistem informasi telah dilakukan secara berkala</v>
      </c>
      <c r="E56" s="85">
        <f>ELP2!N50</f>
        <v>0</v>
      </c>
      <c r="F56" s="85">
        <f>ELP2!O50</f>
        <v>13</v>
      </c>
      <c r="G56" s="85">
        <f>ELP2!P50</f>
        <v>24</v>
      </c>
      <c r="H56" s="85">
        <f>ELP2!Q50</f>
        <v>4</v>
      </c>
      <c r="I56" s="86">
        <f t="shared" si="12"/>
        <v>3</v>
      </c>
      <c r="J56" s="86">
        <f t="shared" si="11"/>
        <v>0</v>
      </c>
      <c r="K56" s="87">
        <f>ELP2!M50</f>
        <v>3</v>
      </c>
      <c r="L56" s="53" t="str">
        <f t="shared" si="0"/>
        <v>Cukup Memadai</v>
      </c>
      <c r="M56" s="81"/>
      <c r="N56" s="81"/>
      <c r="O56" s="88" t="s">
        <v>201</v>
      </c>
      <c r="P56" s="75">
        <f t="shared" si="13"/>
        <v>41</v>
      </c>
      <c r="Q56" s="74"/>
    </row>
    <row r="57" spans="2:17" ht="16.5" thickBot="1">
      <c r="B57" s="126"/>
      <c r="C57" s="83"/>
      <c r="D57" s="128"/>
      <c r="E57" s="129"/>
      <c r="F57" s="129"/>
      <c r="G57" s="129"/>
      <c r="H57" s="129"/>
      <c r="I57" s="127"/>
      <c r="J57" s="86"/>
      <c r="K57" s="93"/>
      <c r="L57" s="81"/>
      <c r="M57" s="80"/>
      <c r="N57" s="94"/>
      <c r="O57" s="88"/>
      <c r="P57" s="129"/>
      <c r="Q57" s="74"/>
    </row>
    <row r="58" spans="2:17" ht="16.5" customHeight="1" thickBot="1">
      <c r="B58" s="97" t="s">
        <v>74</v>
      </c>
      <c r="C58" s="76"/>
      <c r="D58" s="77" t="s">
        <v>140</v>
      </c>
      <c r="E58" s="78"/>
      <c r="F58" s="78"/>
      <c r="G58" s="78"/>
      <c r="H58" s="78"/>
      <c r="I58" s="79"/>
      <c r="J58" s="86"/>
      <c r="K58" s="93">
        <f>ELP2!F51</f>
        <v>3</v>
      </c>
      <c r="L58" s="53" t="str">
        <f t="shared" si="0"/>
        <v>Cukup Memadai</v>
      </c>
      <c r="M58" s="93"/>
      <c r="N58" s="94"/>
      <c r="O58" s="82"/>
      <c r="P58" s="78"/>
      <c r="Q58" s="74"/>
    </row>
    <row r="59" spans="2:17" ht="31.5">
      <c r="B59" s="126">
        <v>44</v>
      </c>
      <c r="C59" s="83"/>
      <c r="D59" s="84" t="str">
        <f>ELP2!K51</f>
        <v>Pimpinan melakukan reviu dan evaluasi secara berjenjang terhadap peran dan tanggung jawab bawahannya terkait SPIP</v>
      </c>
      <c r="E59" s="85">
        <f>ELP2!N51</f>
        <v>2</v>
      </c>
      <c r="F59" s="85">
        <f>ELP2!O51</f>
        <v>8</v>
      </c>
      <c r="G59" s="85">
        <f>ELP2!P51</f>
        <v>27</v>
      </c>
      <c r="H59" s="85">
        <f>ELP2!Q51</f>
        <v>4</v>
      </c>
      <c r="I59" s="86">
        <f aca="true" t="shared" si="14" ref="I59:I67">((E59*1)+(F59*2)+(G59*3)+(H59*4))/38</f>
        <v>3.026315789473684</v>
      </c>
      <c r="J59" s="86">
        <f t="shared" si="11"/>
        <v>0.02631578947368407</v>
      </c>
      <c r="K59" s="87">
        <f>ELP2!M51</f>
        <v>3</v>
      </c>
      <c r="L59" s="53" t="str">
        <f t="shared" si="0"/>
        <v>Cukup Memadai</v>
      </c>
      <c r="M59" s="81"/>
      <c r="N59" s="81"/>
      <c r="O59" s="88" t="s">
        <v>203</v>
      </c>
      <c r="P59" s="75">
        <f>SUM(E59:H59)</f>
        <v>41</v>
      </c>
      <c r="Q59" s="74"/>
    </row>
    <row r="60" spans="2:17" ht="31.5">
      <c r="B60" s="126">
        <f t="shared" si="3"/>
        <v>45</v>
      </c>
      <c r="C60" s="83"/>
      <c r="D60" s="84" t="str">
        <f>ELP2!K52</f>
        <v>Dalam setiap raker/rapim, Pimpinan membahas efektivitas penyelenggaraan SPIP</v>
      </c>
      <c r="E60" s="85">
        <f>ELP2!N52</f>
        <v>2</v>
      </c>
      <c r="F60" s="85">
        <f>ELP2!O52</f>
        <v>10</v>
      </c>
      <c r="G60" s="85">
        <f>ELP2!P52</f>
        <v>26</v>
      </c>
      <c r="H60" s="85">
        <f>ELP2!Q52</f>
        <v>2</v>
      </c>
      <c r="I60" s="86">
        <f t="shared" si="14"/>
        <v>2.8421052631578947</v>
      </c>
      <c r="J60" s="86">
        <f t="shared" si="11"/>
        <v>-0.1578947368421053</v>
      </c>
      <c r="K60" s="87">
        <f>ELP2!M52</f>
        <v>3</v>
      </c>
      <c r="L60" s="53" t="str">
        <f t="shared" si="0"/>
        <v>Cukup Memadai</v>
      </c>
      <c r="M60" s="81"/>
      <c r="N60" s="81"/>
      <c r="O60" s="88" t="s">
        <v>201</v>
      </c>
      <c r="P60" s="75">
        <f>SUM(E60:H60)</f>
        <v>40</v>
      </c>
      <c r="Q60" s="74"/>
    </row>
    <row r="61" spans="2:17" ht="32.25" thickBot="1">
      <c r="B61" s="126">
        <f t="shared" si="3"/>
        <v>46</v>
      </c>
      <c r="C61" s="83"/>
      <c r="D61" s="84" t="str">
        <f>ELP2!K53</f>
        <v>Pendelegasian wewenang dan tanggung jawab telah ditetapkan dan didokumentasikan secara formal</v>
      </c>
      <c r="E61" s="85">
        <f>ELP2!N53</f>
        <v>0</v>
      </c>
      <c r="F61" s="85">
        <f>ELP2!O53</f>
        <v>4</v>
      </c>
      <c r="G61" s="85">
        <f>ELP2!P53</f>
        <v>36</v>
      </c>
      <c r="H61" s="85">
        <f>ELP2!Q53</f>
        <v>1</v>
      </c>
      <c r="I61" s="86">
        <f t="shared" si="14"/>
        <v>3.1578947368421053</v>
      </c>
      <c r="J61" s="86">
        <f t="shared" si="11"/>
        <v>0.1578947368421053</v>
      </c>
      <c r="K61" s="87">
        <f>ELP2!M53</f>
        <v>3</v>
      </c>
      <c r="L61" s="53" t="str">
        <f t="shared" si="0"/>
        <v>Cukup Memadai</v>
      </c>
      <c r="M61" s="81"/>
      <c r="N61" s="81"/>
      <c r="O61" s="88" t="s">
        <v>203</v>
      </c>
      <c r="P61" s="75">
        <f>SUM(E61:H61)</f>
        <v>41</v>
      </c>
      <c r="Q61" s="74"/>
    </row>
    <row r="62" spans="2:17" ht="15.75">
      <c r="B62" s="126">
        <f t="shared" si="3"/>
        <v>47</v>
      </c>
      <c r="C62" s="83"/>
      <c r="D62" s="84" t="str">
        <f>ELP2!K54</f>
        <v>Kriteria pendelegasian wewenang telah tepat</v>
      </c>
      <c r="E62" s="85">
        <f>ELP2!N54</f>
        <v>0</v>
      </c>
      <c r="F62" s="85">
        <f>ELP2!O54</f>
        <v>5</v>
      </c>
      <c r="G62" s="85">
        <f>ELP2!P54</f>
        <v>33</v>
      </c>
      <c r="H62" s="85">
        <f>ELP2!Q54</f>
        <v>2</v>
      </c>
      <c r="I62" s="86">
        <f t="shared" si="14"/>
        <v>3.0789473684210527</v>
      </c>
      <c r="J62" s="86">
        <f t="shared" si="11"/>
        <v>0.07894736842105265</v>
      </c>
      <c r="K62" s="87">
        <f>ELP2!M54</f>
        <v>3</v>
      </c>
      <c r="L62" s="53" t="str">
        <f t="shared" si="0"/>
        <v>Cukup Memadai</v>
      </c>
      <c r="M62" s="81"/>
      <c r="N62" s="81"/>
      <c r="O62" s="99" t="s">
        <v>203</v>
      </c>
      <c r="P62" s="75">
        <f aca="true" t="shared" si="15" ref="P62:P67">SUM(E62:H62)</f>
        <v>40</v>
      </c>
      <c r="Q62" s="74"/>
    </row>
    <row r="63" spans="2:17" ht="31.5">
      <c r="B63" s="126">
        <f t="shared" si="3"/>
        <v>48</v>
      </c>
      <c r="C63" s="83"/>
      <c r="D63" s="84" t="str">
        <f>ELP2!K55</f>
        <v>Pejabat kunci (key management) yang diberi kewenangan telah memahami tanggung jawab dan wewenangnya</v>
      </c>
      <c r="E63" s="85">
        <f>ELP2!N55</f>
        <v>0</v>
      </c>
      <c r="F63" s="85">
        <f>ELP2!O55</f>
        <v>2</v>
      </c>
      <c r="G63" s="85">
        <f>ELP2!P55</f>
        <v>38</v>
      </c>
      <c r="H63" s="85">
        <f>ELP2!Q55</f>
        <v>1</v>
      </c>
      <c r="I63" s="86">
        <f t="shared" si="14"/>
        <v>3.210526315789474</v>
      </c>
      <c r="J63" s="86">
        <f t="shared" si="11"/>
        <v>0.2105263157894739</v>
      </c>
      <c r="K63" s="87">
        <f>ELP2!M55</f>
        <v>3</v>
      </c>
      <c r="L63" s="53" t="str">
        <f t="shared" si="0"/>
        <v>Cukup Memadai</v>
      </c>
      <c r="M63" s="81"/>
      <c r="N63" s="81"/>
      <c r="O63" s="88" t="s">
        <v>203</v>
      </c>
      <c r="P63" s="75">
        <f t="shared" si="15"/>
        <v>41</v>
      </c>
      <c r="Q63" s="74"/>
    </row>
    <row r="64" spans="2:17" ht="15.75">
      <c r="B64" s="126">
        <f t="shared" si="3"/>
        <v>49</v>
      </c>
      <c r="C64" s="83"/>
      <c r="D64" s="84" t="str">
        <f>ELP2!K56</f>
        <v>Kewenangan direviu dan dimutakhirkan secara periodik</v>
      </c>
      <c r="E64" s="85">
        <f>ELP2!N56</f>
        <v>0</v>
      </c>
      <c r="F64" s="85">
        <f>ELP2!O56</f>
        <v>9</v>
      </c>
      <c r="G64" s="85">
        <f>ELP2!P56</f>
        <v>29</v>
      </c>
      <c r="H64" s="85">
        <f>ELP2!Q56</f>
        <v>2</v>
      </c>
      <c r="I64" s="86">
        <f t="shared" si="14"/>
        <v>2.973684210526316</v>
      </c>
      <c r="J64" s="86">
        <f t="shared" si="11"/>
        <v>-0.02631578947368407</v>
      </c>
      <c r="K64" s="87">
        <f>ELP2!M56</f>
        <v>3</v>
      </c>
      <c r="L64" s="53" t="str">
        <f t="shared" si="0"/>
        <v>Cukup Memadai</v>
      </c>
      <c r="M64" s="81"/>
      <c r="N64" s="81"/>
      <c r="O64" s="88" t="s">
        <v>201</v>
      </c>
      <c r="P64" s="75">
        <f t="shared" si="15"/>
        <v>40</v>
      </c>
      <c r="Q64" s="74"/>
    </row>
    <row r="65" spans="2:17" ht="31.5">
      <c r="B65" s="126">
        <f t="shared" si="3"/>
        <v>50</v>
      </c>
      <c r="C65" s="83"/>
      <c r="D65" s="84" t="str">
        <f>ELP2!K57</f>
        <v>Wewenang dan tanggung jawab telah dikomunikasikan dengan jelas dan dipahami oleh pegawai</v>
      </c>
      <c r="E65" s="85">
        <f>ELP2!N57</f>
        <v>0</v>
      </c>
      <c r="F65" s="85">
        <f>ELP2!O57</f>
        <v>5</v>
      </c>
      <c r="G65" s="85">
        <f>ELP2!P57</f>
        <v>35</v>
      </c>
      <c r="H65" s="85">
        <f>ELP2!Q57</f>
        <v>1</v>
      </c>
      <c r="I65" s="86">
        <f t="shared" si="14"/>
        <v>3.1315789473684212</v>
      </c>
      <c r="J65" s="86">
        <f aca="true" t="shared" si="16" ref="J65:J80">I65-K65</f>
        <v>0.13157894736842124</v>
      </c>
      <c r="K65" s="87">
        <f>ELP2!M57</f>
        <v>3</v>
      </c>
      <c r="L65" s="53" t="str">
        <f t="shared" si="0"/>
        <v>Cukup Memadai</v>
      </c>
      <c r="M65" s="81"/>
      <c r="N65" s="81"/>
      <c r="O65" s="88" t="s">
        <v>201</v>
      </c>
      <c r="P65" s="75">
        <f t="shared" si="15"/>
        <v>41</v>
      </c>
      <c r="Q65" s="74"/>
    </row>
    <row r="66" spans="2:17" ht="15.75">
      <c r="B66" s="126">
        <f t="shared" si="3"/>
        <v>51</v>
      </c>
      <c r="C66" s="83"/>
      <c r="D66" s="84" t="str">
        <f>ELP2!K58</f>
        <v>Batasan kewenangan diverifikasi dan diuji</v>
      </c>
      <c r="E66" s="85">
        <f>ELP2!N58</f>
        <v>1</v>
      </c>
      <c r="F66" s="85">
        <f>ELP2!O58</f>
        <v>12</v>
      </c>
      <c r="G66" s="85">
        <f>ELP2!P58</f>
        <v>24</v>
      </c>
      <c r="H66" s="85">
        <f>ELP2!Q58</f>
        <v>4</v>
      </c>
      <c r="I66" s="86">
        <f t="shared" si="14"/>
        <v>2.973684210526316</v>
      </c>
      <c r="J66" s="86">
        <f t="shared" si="16"/>
        <v>-0.02631578947368407</v>
      </c>
      <c r="K66" s="87">
        <f>ELP2!M58</f>
        <v>3</v>
      </c>
      <c r="L66" s="53" t="str">
        <f t="shared" si="0"/>
        <v>Cukup Memadai</v>
      </c>
      <c r="M66" s="81"/>
      <c r="N66" s="81"/>
      <c r="O66" s="88" t="s">
        <v>201</v>
      </c>
      <c r="P66" s="75">
        <f t="shared" si="15"/>
        <v>41</v>
      </c>
      <c r="Q66" s="74"/>
    </row>
    <row r="67" spans="2:17" ht="15.75">
      <c r="B67" s="126">
        <f t="shared" si="3"/>
        <v>52</v>
      </c>
      <c r="C67" s="83"/>
      <c r="D67" s="84" t="str">
        <f>ELP2!K59</f>
        <v>Proses dan tingkatan otorisasi dilaksanakan sesuai ketentuan</v>
      </c>
      <c r="E67" s="85">
        <f>ELP2!N59</f>
        <v>0</v>
      </c>
      <c r="F67" s="85">
        <f>ELP2!O59</f>
        <v>7</v>
      </c>
      <c r="G67" s="85">
        <f>ELP2!P59</f>
        <v>30</v>
      </c>
      <c r="H67" s="85">
        <f>ELP2!Q59</f>
        <v>4</v>
      </c>
      <c r="I67" s="86">
        <f t="shared" si="14"/>
        <v>3.1578947368421053</v>
      </c>
      <c r="J67" s="86">
        <f t="shared" si="16"/>
        <v>0.1578947368421053</v>
      </c>
      <c r="K67" s="87">
        <f>ELP2!M59</f>
        <v>3</v>
      </c>
      <c r="L67" s="53" t="str">
        <f t="shared" si="0"/>
        <v>Cukup Memadai</v>
      </c>
      <c r="M67" s="81"/>
      <c r="N67" s="81"/>
      <c r="O67" s="88" t="s">
        <v>201</v>
      </c>
      <c r="P67" s="75">
        <f t="shared" si="15"/>
        <v>41</v>
      </c>
      <c r="Q67" s="74"/>
    </row>
    <row r="68" spans="2:17" ht="16.5" thickBot="1">
      <c r="B68" s="126"/>
      <c r="C68" s="83"/>
      <c r="D68" s="128"/>
      <c r="E68" s="129"/>
      <c r="F68" s="129"/>
      <c r="G68" s="129"/>
      <c r="H68" s="129"/>
      <c r="I68" s="127"/>
      <c r="J68" s="86"/>
      <c r="K68" s="93"/>
      <c r="L68" s="81"/>
      <c r="M68" s="80"/>
      <c r="N68" s="94"/>
      <c r="O68" s="88"/>
      <c r="P68" s="129"/>
      <c r="Q68" s="74"/>
    </row>
    <row r="69" spans="2:17" ht="32.25" thickBot="1">
      <c r="B69" s="97" t="s">
        <v>76</v>
      </c>
      <c r="C69" s="76"/>
      <c r="D69" s="77" t="s">
        <v>149</v>
      </c>
      <c r="E69" s="78"/>
      <c r="F69" s="78"/>
      <c r="G69" s="78"/>
      <c r="H69" s="78"/>
      <c r="I69" s="79"/>
      <c r="J69" s="86">
        <f t="shared" si="16"/>
        <v>-3</v>
      </c>
      <c r="K69" s="93">
        <f>ELP2!F60</f>
        <v>3</v>
      </c>
      <c r="L69" s="53" t="str">
        <f t="shared" si="0"/>
        <v>Cukup Memadai</v>
      </c>
      <c r="M69" s="93"/>
      <c r="N69" s="94"/>
      <c r="O69" s="82"/>
      <c r="P69" s="78"/>
      <c r="Q69" s="74"/>
    </row>
    <row r="70" spans="2:17" ht="16.5" thickBot="1">
      <c r="B70" s="126">
        <v>53</v>
      </c>
      <c r="C70" s="83"/>
      <c r="D70" s="84" t="str">
        <f>ELP2!K60</f>
        <v>Instansi .........… kebijakan dan prosedur pengelolaan SDM</v>
      </c>
      <c r="E70" s="85">
        <f>ELP2!N60</f>
        <v>6</v>
      </c>
      <c r="F70" s="85">
        <f>ELP2!O60</f>
        <v>35</v>
      </c>
      <c r="G70" s="85">
        <f>ELP2!P60</f>
        <v>0</v>
      </c>
      <c r="H70" s="85">
        <f>ELP2!Q60</f>
        <v>0</v>
      </c>
      <c r="I70" s="86">
        <f aca="true" t="shared" si="17" ref="I70:I80">((E70*1)+(F70*2)+(G70*3)+(H70*4))/38</f>
        <v>2</v>
      </c>
      <c r="J70" s="86">
        <f t="shared" si="16"/>
        <v>0</v>
      </c>
      <c r="K70" s="87">
        <f>ELP2!M60</f>
        <v>2</v>
      </c>
      <c r="L70" s="53" t="str">
        <f t="shared" si="0"/>
        <v>Kurang Memadai</v>
      </c>
      <c r="M70" s="81"/>
      <c r="N70" s="81"/>
      <c r="O70" s="88" t="s">
        <v>203</v>
      </c>
      <c r="P70" s="75">
        <f aca="true" t="shared" si="18" ref="P70:P80">SUM(E70:H70)</f>
        <v>41</v>
      </c>
      <c r="Q70" s="74"/>
    </row>
    <row r="71" spans="2:17" ht="15.75">
      <c r="B71" s="126">
        <f t="shared" si="3"/>
        <v>54</v>
      </c>
      <c r="C71" s="83"/>
      <c r="D71" s="84" t="str">
        <f>ELP2!K61</f>
        <v>Kebijakan dan prosedur pengelolaan SDM  didokumentasikan secara formal</v>
      </c>
      <c r="E71" s="85">
        <f>ELP2!N61</f>
        <v>0</v>
      </c>
      <c r="F71" s="85">
        <f>ELP2!O61</f>
        <v>11</v>
      </c>
      <c r="G71" s="85">
        <f>ELP2!P61</f>
        <v>20</v>
      </c>
      <c r="H71" s="85">
        <f>ELP2!Q61</f>
        <v>6</v>
      </c>
      <c r="I71" s="86">
        <f t="shared" si="17"/>
        <v>2.789473684210526</v>
      </c>
      <c r="J71" s="86">
        <f t="shared" si="16"/>
        <v>-0.2105263157894739</v>
      </c>
      <c r="K71" s="87">
        <f>ELP2!M61</f>
        <v>3</v>
      </c>
      <c r="L71" s="53" t="str">
        <f t="shared" si="0"/>
        <v>Cukup Memadai</v>
      </c>
      <c r="M71" s="81"/>
      <c r="N71" s="81"/>
      <c r="O71" s="99" t="s">
        <v>203</v>
      </c>
      <c r="P71" s="75">
        <f t="shared" si="18"/>
        <v>37</v>
      </c>
      <c r="Q71" s="74"/>
    </row>
    <row r="72" spans="2:17" ht="31.5">
      <c r="B72" s="126">
        <f t="shared" si="3"/>
        <v>55</v>
      </c>
      <c r="C72" s="83"/>
      <c r="D72" s="84" t="str">
        <f>ELP2!K62</f>
        <v>Kebijakan dan prosedur pengelolaan SDM  disosialisasikan kepada seluruh pegawai</v>
      </c>
      <c r="E72" s="85">
        <f>ELP2!N62</f>
        <v>0</v>
      </c>
      <c r="F72" s="85">
        <f>ELP2!O62</f>
        <v>11</v>
      </c>
      <c r="G72" s="85">
        <f>ELP2!P62</f>
        <v>19</v>
      </c>
      <c r="H72" s="85">
        <f>ELP2!Q62</f>
        <v>6</v>
      </c>
      <c r="I72" s="86">
        <f t="shared" si="17"/>
        <v>2.710526315789474</v>
      </c>
      <c r="J72" s="86">
        <f t="shared" si="16"/>
        <v>-0.2894736842105261</v>
      </c>
      <c r="K72" s="87">
        <f>ELP2!M62</f>
        <v>3</v>
      </c>
      <c r="L72" s="53" t="str">
        <f aca="true" t="shared" si="19" ref="L72:L87">IF(K72=1,"Tidak Memadai",IF(K72=2,"Kurang Memadai",IF(K72=3,"Cukup Memadai","Memadai")))</f>
        <v>Cukup Memadai</v>
      </c>
      <c r="M72" s="81"/>
      <c r="N72" s="81"/>
      <c r="O72" s="88" t="s">
        <v>203</v>
      </c>
      <c r="P72" s="75">
        <f t="shared" si="18"/>
        <v>36</v>
      </c>
      <c r="Q72" s="74"/>
    </row>
    <row r="73" spans="2:17" ht="15.75">
      <c r="B73" s="126">
        <f t="shared" si="3"/>
        <v>56</v>
      </c>
      <c r="C73" s="83"/>
      <c r="D73" s="84" t="str">
        <f>ELP2!K63</f>
        <v>Kebijakan dan prosedur pengelolaan SDM dipahami oleh seluruh pegawai</v>
      </c>
      <c r="E73" s="85">
        <f>ELP2!N63</f>
        <v>1</v>
      </c>
      <c r="F73" s="85">
        <f>ELP2!O63</f>
        <v>11</v>
      </c>
      <c r="G73" s="85">
        <f>ELP2!P63</f>
        <v>20</v>
      </c>
      <c r="H73" s="85">
        <f>ELP2!Q63</f>
        <v>3</v>
      </c>
      <c r="I73" s="86">
        <f t="shared" si="17"/>
        <v>2.5</v>
      </c>
      <c r="J73" s="86">
        <f t="shared" si="16"/>
        <v>-0.5</v>
      </c>
      <c r="K73" s="87">
        <f>ELP2!M63</f>
        <v>3</v>
      </c>
      <c r="L73" s="53" t="str">
        <f t="shared" si="19"/>
        <v>Cukup Memadai</v>
      </c>
      <c r="M73" s="81"/>
      <c r="N73" s="81"/>
      <c r="O73" s="88" t="s">
        <v>203</v>
      </c>
      <c r="P73" s="75">
        <f t="shared" si="18"/>
        <v>35</v>
      </c>
      <c r="Q73" s="74"/>
    </row>
    <row r="74" spans="2:17" ht="31.5">
      <c r="B74" s="126">
        <f t="shared" si="3"/>
        <v>57</v>
      </c>
      <c r="C74" s="83"/>
      <c r="D74" s="84" t="str">
        <f>ELP2!K64</f>
        <v>Kebijakan dan prosedur pengelolaan SDM tersebut lengkap (sejak rekrutmen sampai dengan pemberhentian pegawai)</v>
      </c>
      <c r="E74" s="85">
        <f>ELP2!N64</f>
        <v>1</v>
      </c>
      <c r="F74" s="85">
        <f>ELP2!O64</f>
        <v>14</v>
      </c>
      <c r="G74" s="85">
        <f>ELP2!P64</f>
        <v>18</v>
      </c>
      <c r="H74" s="85">
        <f>ELP2!Q64</f>
        <v>4</v>
      </c>
      <c r="I74" s="86">
        <f t="shared" si="17"/>
        <v>2.6052631578947367</v>
      </c>
      <c r="J74" s="86">
        <f t="shared" si="16"/>
        <v>-0.3947368421052633</v>
      </c>
      <c r="K74" s="87">
        <f>ELP2!M64</f>
        <v>3</v>
      </c>
      <c r="L74" s="53" t="str">
        <f t="shared" si="19"/>
        <v>Cukup Memadai</v>
      </c>
      <c r="M74" s="81"/>
      <c r="N74" s="81"/>
      <c r="O74" s="88" t="s">
        <v>203</v>
      </c>
      <c r="P74" s="75">
        <f t="shared" si="18"/>
        <v>37</v>
      </c>
      <c r="Q74" s="74"/>
    </row>
    <row r="75" spans="2:17" ht="31.5">
      <c r="B75" s="126">
        <f t="shared" si="3"/>
        <v>58</v>
      </c>
      <c r="C75" s="83"/>
      <c r="D75" s="84" t="str">
        <f>ELP2!K65</f>
        <v>Kebijakan dan prosedur pengelolaan SDM tersebut dimutakhirkan sesuai kebutuhan</v>
      </c>
      <c r="E75" s="85">
        <f>ELP2!N65</f>
        <v>1</v>
      </c>
      <c r="F75" s="85">
        <f>ELP2!O65</f>
        <v>10</v>
      </c>
      <c r="G75" s="85">
        <f>ELP2!P65</f>
        <v>19</v>
      </c>
      <c r="H75" s="85">
        <f>ELP2!Q65</f>
        <v>7</v>
      </c>
      <c r="I75" s="86">
        <f t="shared" si="17"/>
        <v>2.789473684210526</v>
      </c>
      <c r="J75" s="86">
        <f t="shared" si="16"/>
        <v>-0.2105263157894739</v>
      </c>
      <c r="K75" s="87">
        <f>ELP2!M65</f>
        <v>3</v>
      </c>
      <c r="L75" s="53" t="str">
        <f t="shared" si="19"/>
        <v>Cukup Memadai</v>
      </c>
      <c r="M75" s="81"/>
      <c r="N75" s="81"/>
      <c r="O75" s="88" t="s">
        <v>203</v>
      </c>
      <c r="P75" s="75">
        <f t="shared" si="18"/>
        <v>37</v>
      </c>
      <c r="Q75" s="74"/>
    </row>
    <row r="76" spans="2:17" ht="31.5">
      <c r="B76" s="126">
        <f t="shared" si="3"/>
        <v>59</v>
      </c>
      <c r="C76" s="83"/>
      <c r="D76" s="84" t="str">
        <f>ELP2!K66</f>
        <v>Pimpinan menetapkan standar rekrutmen pegawai sesuai dengan persyaratan jabatan</v>
      </c>
      <c r="E76" s="85">
        <f>ELP2!N66</f>
        <v>0</v>
      </c>
      <c r="F76" s="85">
        <f>ELP2!O66</f>
        <v>5</v>
      </c>
      <c r="G76" s="85">
        <f>ELP2!P66</f>
        <v>22</v>
      </c>
      <c r="H76" s="85">
        <f>ELP2!Q66</f>
        <v>10</v>
      </c>
      <c r="I76" s="86">
        <f t="shared" si="17"/>
        <v>3.0526315789473686</v>
      </c>
      <c r="J76" s="86">
        <f t="shared" si="16"/>
        <v>0.052631578947368585</v>
      </c>
      <c r="K76" s="87">
        <f>ELP2!M66</f>
        <v>3</v>
      </c>
      <c r="L76" s="53" t="str">
        <f t="shared" si="19"/>
        <v>Cukup Memadai</v>
      </c>
      <c r="M76" s="81" t="s">
        <v>277</v>
      </c>
      <c r="N76" s="81"/>
      <c r="O76" s="88" t="s">
        <v>203</v>
      </c>
      <c r="P76" s="75">
        <f t="shared" si="18"/>
        <v>37</v>
      </c>
      <c r="Q76" s="74"/>
    </row>
    <row r="77" spans="2:17" ht="31.5">
      <c r="B77" s="126">
        <f t="shared" si="3"/>
        <v>60</v>
      </c>
      <c r="C77" s="83"/>
      <c r="D77" s="84" t="str">
        <f>ELP2!K67</f>
        <v>Pimpinan  menetapkan pola mutasi dan promosi pegawai sesuai dengan persyaratan jabatan dan direviu secara periodik</v>
      </c>
      <c r="E77" s="85">
        <f>ELP2!N67</f>
        <v>2</v>
      </c>
      <c r="F77" s="85">
        <f>ELP2!O67</f>
        <v>9</v>
      </c>
      <c r="G77" s="85">
        <f>ELP2!P67</f>
        <v>18</v>
      </c>
      <c r="H77" s="85">
        <f>ELP2!Q67</f>
        <v>8</v>
      </c>
      <c r="I77" s="86">
        <f t="shared" si="17"/>
        <v>2.789473684210526</v>
      </c>
      <c r="J77" s="86">
        <f t="shared" si="16"/>
        <v>-0.2105263157894739</v>
      </c>
      <c r="K77" s="87">
        <f>ELP2!M67</f>
        <v>3</v>
      </c>
      <c r="L77" s="53" t="str">
        <f t="shared" si="19"/>
        <v>Cukup Memadai</v>
      </c>
      <c r="M77" s="81"/>
      <c r="N77" s="81"/>
      <c r="O77" s="88" t="s">
        <v>203</v>
      </c>
      <c r="P77" s="75">
        <f t="shared" si="18"/>
        <v>37</v>
      </c>
      <c r="Q77" s="74"/>
    </row>
    <row r="78" spans="2:17" ht="32.25" thickBot="1">
      <c r="B78" s="126">
        <f t="shared" si="3"/>
        <v>61</v>
      </c>
      <c r="C78" s="83"/>
      <c r="D78" s="84" t="str">
        <f>ELP2!K68</f>
        <v>Setiap SDM yang akan ditempatkan dalam posisi kunci telah mempertimbangkan integritas dan kompetensinya</v>
      </c>
      <c r="E78" s="85">
        <f>ELP2!N68</f>
        <v>0</v>
      </c>
      <c r="F78" s="85">
        <f>ELP2!O68</f>
        <v>1</v>
      </c>
      <c r="G78" s="85">
        <f>ELP2!P68</f>
        <v>29</v>
      </c>
      <c r="H78" s="85">
        <f>ELP2!Q68</f>
        <v>6</v>
      </c>
      <c r="I78" s="86">
        <f t="shared" si="17"/>
        <v>2.973684210526316</v>
      </c>
      <c r="J78" s="86">
        <f t="shared" si="16"/>
        <v>-0.02631578947368407</v>
      </c>
      <c r="K78" s="87">
        <f>ELP2!M68</f>
        <v>3</v>
      </c>
      <c r="L78" s="53" t="str">
        <f t="shared" si="19"/>
        <v>Cukup Memadai</v>
      </c>
      <c r="M78" s="81"/>
      <c r="N78" s="81"/>
      <c r="O78" s="88" t="s">
        <v>201</v>
      </c>
      <c r="P78" s="75">
        <f t="shared" si="18"/>
        <v>36</v>
      </c>
      <c r="Q78" s="74"/>
    </row>
    <row r="79" spans="2:17" ht="31.5">
      <c r="B79" s="126">
        <f aca="true" t="shared" si="20" ref="B79:B87">B78+1</f>
        <v>62</v>
      </c>
      <c r="C79" s="83"/>
      <c r="D79" s="84" t="str">
        <f>ELP2!K69</f>
        <v>Instansi menempatkan SDM pada posisi kunci melalui fit and proper test dan management assessment center (MAC)</v>
      </c>
      <c r="E79" s="85">
        <f>ELP2!N69</f>
        <v>1</v>
      </c>
      <c r="F79" s="85">
        <f>ELP2!O69</f>
        <v>16</v>
      </c>
      <c r="G79" s="85">
        <f>ELP2!P69</f>
        <v>13</v>
      </c>
      <c r="H79" s="85">
        <f>ELP2!Q69</f>
        <v>7</v>
      </c>
      <c r="I79" s="86">
        <f t="shared" si="17"/>
        <v>2.6315789473684212</v>
      </c>
      <c r="J79" s="86">
        <f t="shared" si="16"/>
        <v>-1.3684210526315788</v>
      </c>
      <c r="K79" s="87">
        <f>ELP2!M69</f>
        <v>4</v>
      </c>
      <c r="L79" s="53" t="str">
        <f t="shared" si="19"/>
        <v>Memadai</v>
      </c>
      <c r="M79" s="87"/>
      <c r="N79" s="87"/>
      <c r="O79" s="99" t="s">
        <v>201</v>
      </c>
      <c r="P79" s="75">
        <f t="shared" si="18"/>
        <v>37</v>
      </c>
      <c r="Q79" s="74"/>
    </row>
    <row r="80" spans="2:17" ht="31.5">
      <c r="B80" s="126">
        <f t="shared" si="20"/>
        <v>63</v>
      </c>
      <c r="C80" s="83"/>
      <c r="D80" s="84" t="str">
        <f>ELP2!K70</f>
        <v>Program pelatihan telah disusun berdasarkan analisis kebutuhan diklat (training needs analysis)</v>
      </c>
      <c r="E80" s="85">
        <f>ELP2!N70</f>
        <v>0</v>
      </c>
      <c r="F80" s="85">
        <f>ELP2!O70</f>
        <v>1</v>
      </c>
      <c r="G80" s="85">
        <f>ELP2!P70</f>
        <v>34</v>
      </c>
      <c r="H80" s="85">
        <f>ELP2!Q70</f>
        <v>3</v>
      </c>
      <c r="I80" s="86">
        <f t="shared" si="17"/>
        <v>3.0526315789473686</v>
      </c>
      <c r="J80" s="86">
        <f t="shared" si="16"/>
        <v>0.052631578947368585</v>
      </c>
      <c r="K80" s="87">
        <f>ELP2!M70</f>
        <v>3</v>
      </c>
      <c r="L80" s="53" t="str">
        <f t="shared" si="19"/>
        <v>Cukup Memadai</v>
      </c>
      <c r="M80" s="81"/>
      <c r="N80" s="81"/>
      <c r="O80" s="88" t="s">
        <v>203</v>
      </c>
      <c r="P80" s="75">
        <f t="shared" si="18"/>
        <v>38</v>
      </c>
      <c r="Q80" s="74"/>
    </row>
    <row r="81" spans="2:17" ht="31.5">
      <c r="B81" s="126">
        <f t="shared" si="20"/>
        <v>64</v>
      </c>
      <c r="C81" s="83"/>
      <c r="D81" s="84" t="str">
        <f>ELP2!K71</f>
        <v>Setiap pegawai mendapatkan kesempatan yang cukup untuk mengikuti program pendidikan dan pelatihan</v>
      </c>
      <c r="E81" s="85">
        <f>ELP2!N71</f>
        <v>0</v>
      </c>
      <c r="F81" s="85">
        <f>ELP2!O71</f>
        <v>12</v>
      </c>
      <c r="G81" s="85">
        <f>ELP2!P71</f>
        <v>23</v>
      </c>
      <c r="H81" s="85">
        <f>ELP2!Q71</f>
        <v>3</v>
      </c>
      <c r="I81" s="86"/>
      <c r="J81" s="86"/>
      <c r="K81" s="87">
        <f>ELP2!M71</f>
        <v>3</v>
      </c>
      <c r="L81" s="53" t="str">
        <f t="shared" si="19"/>
        <v>Cukup Memadai</v>
      </c>
      <c r="M81" s="81"/>
      <c r="N81" s="81"/>
      <c r="O81" s="88"/>
      <c r="P81" s="75"/>
      <c r="Q81" s="74"/>
    </row>
    <row r="82" spans="2:17" ht="31.5">
      <c r="B82" s="126">
        <f t="shared" si="20"/>
        <v>65</v>
      </c>
      <c r="C82" s="83"/>
      <c r="D82" s="84" t="str">
        <f>ELP2!K72</f>
        <v>Program pelatihan yang terselenggara telah mendorong perilaku yang baik dan kesadaran ber‐SPIP</v>
      </c>
      <c r="E82" s="85">
        <f>ELP2!N72</f>
        <v>0</v>
      </c>
      <c r="F82" s="85">
        <f>ELP2!O72</f>
        <v>5</v>
      </c>
      <c r="G82" s="85">
        <f>ELP2!P72</f>
        <v>33</v>
      </c>
      <c r="H82" s="85">
        <f>ELP2!Q72</f>
        <v>0</v>
      </c>
      <c r="I82" s="86"/>
      <c r="J82" s="86"/>
      <c r="K82" s="87">
        <f>ELP2!M72</f>
        <v>3</v>
      </c>
      <c r="L82" s="53" t="str">
        <f t="shared" si="19"/>
        <v>Cukup Memadai</v>
      </c>
      <c r="M82" s="81"/>
      <c r="N82" s="81"/>
      <c r="O82" s="88"/>
      <c r="P82" s="75"/>
      <c r="Q82" s="74"/>
    </row>
    <row r="83" spans="2:17" ht="31.5">
      <c r="B83" s="126">
        <f t="shared" si="20"/>
        <v>66</v>
      </c>
      <c r="C83" s="83"/>
      <c r="D83" s="84" t="str">
        <f>ELP2!K73</f>
        <v>Instansi telah mengalokasikan anggaran yang memadai untuk pengembangan SDM</v>
      </c>
      <c r="E83" s="85">
        <f>ELP2!N73</f>
        <v>2</v>
      </c>
      <c r="F83" s="85">
        <f>ELP2!O73</f>
        <v>5</v>
      </c>
      <c r="G83" s="85">
        <f>ELP2!P73</f>
        <v>29</v>
      </c>
      <c r="H83" s="85">
        <f>ELP2!Q73</f>
        <v>1</v>
      </c>
      <c r="I83" s="86"/>
      <c r="J83" s="86"/>
      <c r="K83" s="87">
        <f>ELP2!M73</f>
        <v>3</v>
      </c>
      <c r="L83" s="53" t="str">
        <f t="shared" si="19"/>
        <v>Cukup Memadai</v>
      </c>
      <c r="M83" s="81"/>
      <c r="N83" s="81"/>
      <c r="O83" s="88"/>
      <c r="P83" s="75"/>
      <c r="Q83" s="74"/>
    </row>
    <row r="84" spans="2:17" ht="31.5">
      <c r="B84" s="126">
        <f t="shared" si="20"/>
        <v>67</v>
      </c>
      <c r="C84" s="83"/>
      <c r="D84" s="84" t="str">
        <f>ELP2!K74</f>
        <v>Instansi mengikutsertakan pegawai dalam diklat kepemimpinan dan inter personal skill</v>
      </c>
      <c r="E84" s="85">
        <f>ELP2!N74</f>
        <v>4</v>
      </c>
      <c r="F84" s="85">
        <f>ELP2!O74</f>
        <v>13</v>
      </c>
      <c r="G84" s="85">
        <f>ELP2!P74</f>
        <v>18</v>
      </c>
      <c r="H84" s="85">
        <f>ELP2!Q74</f>
        <v>3</v>
      </c>
      <c r="I84" s="86"/>
      <c r="J84" s="86"/>
      <c r="K84" s="87">
        <f>ELP2!M74</f>
        <v>3</v>
      </c>
      <c r="L84" s="53" t="str">
        <f t="shared" si="19"/>
        <v>Cukup Memadai</v>
      </c>
      <c r="M84" s="81"/>
      <c r="N84" s="81"/>
      <c r="O84" s="88"/>
      <c r="P84" s="75"/>
      <c r="Q84" s="74"/>
    </row>
    <row r="85" spans="2:17" ht="31.5">
      <c r="B85" s="126">
        <f t="shared" si="20"/>
        <v>68</v>
      </c>
      <c r="C85" s="83"/>
      <c r="D85" s="84" t="str">
        <f>ELP2!K75</f>
        <v>Instansi … sistem penilaian kinerja dan sistem penghargaan (reward) yang didokumentasikan</v>
      </c>
      <c r="E85" s="85">
        <f>ELP2!N75</f>
        <v>9</v>
      </c>
      <c r="F85" s="85">
        <f>ELP2!O75</f>
        <v>28</v>
      </c>
      <c r="G85" s="85">
        <f>ELP2!P75</f>
        <v>0</v>
      </c>
      <c r="H85" s="85">
        <f>ELP2!Q75</f>
        <v>0</v>
      </c>
      <c r="I85" s="86"/>
      <c r="J85" s="86"/>
      <c r="K85" s="87">
        <f>ELP2!M75</f>
        <v>2</v>
      </c>
      <c r="L85" s="53" t="str">
        <f t="shared" si="19"/>
        <v>Kurang Memadai</v>
      </c>
      <c r="M85" s="81"/>
      <c r="N85" s="81"/>
      <c r="O85" s="88"/>
      <c r="P85" s="75"/>
      <c r="Q85" s="74"/>
    </row>
    <row r="86" spans="2:17" ht="31.5">
      <c r="B86" s="126">
        <f t="shared" si="20"/>
        <v>69</v>
      </c>
      <c r="C86" s="83"/>
      <c r="D86" s="84" t="str">
        <f>ELP2!K76</f>
        <v>Sistem penilaian kinerja dan sistem penghargaan (reward) tersebut  diterapkan sesuai ketentuan</v>
      </c>
      <c r="E86" s="85">
        <f>ELP2!N76</f>
        <v>6</v>
      </c>
      <c r="F86" s="85">
        <f>ELP2!O76</f>
        <v>10</v>
      </c>
      <c r="G86" s="85">
        <f>ELP2!P76</f>
        <v>17</v>
      </c>
      <c r="H86" s="85">
        <f>ELP2!Q76</f>
        <v>4</v>
      </c>
      <c r="I86" s="86"/>
      <c r="J86" s="86"/>
      <c r="K86" s="87">
        <f>ELP2!M76</f>
        <v>3</v>
      </c>
      <c r="L86" s="53" t="str">
        <f t="shared" si="19"/>
        <v>Cukup Memadai</v>
      </c>
      <c r="M86" s="81"/>
      <c r="N86" s="81"/>
      <c r="O86" s="88"/>
      <c r="P86" s="75"/>
      <c r="Q86" s="74"/>
    </row>
    <row r="87" spans="2:17" ht="31.5">
      <c r="B87" s="126">
        <f t="shared" si="20"/>
        <v>70</v>
      </c>
      <c r="C87" s="83"/>
      <c r="D87" s="84" t="str">
        <f>ELP2!K77</f>
        <v>Atas kinerja dan produktivitas pegawai, instansi memberikan berbagai penghargaan</v>
      </c>
      <c r="E87" s="85">
        <f>ELP2!N77</f>
        <v>7</v>
      </c>
      <c r="F87" s="85">
        <f>ELP2!O77</f>
        <v>11</v>
      </c>
      <c r="G87" s="85">
        <f>ELP2!P77</f>
        <v>16</v>
      </c>
      <c r="H87" s="85">
        <f>ELP2!Q77</f>
        <v>2</v>
      </c>
      <c r="I87" s="86"/>
      <c r="J87" s="86"/>
      <c r="K87" s="87">
        <f>ELP2!M77</f>
        <v>3</v>
      </c>
      <c r="L87" s="53" t="str">
        <f t="shared" si="19"/>
        <v>Cukup Memadai</v>
      </c>
      <c r="M87" s="81"/>
      <c r="N87" s="81"/>
      <c r="O87" s="88"/>
      <c r="P87" s="75"/>
      <c r="Q87" s="74"/>
    </row>
    <row r="88" spans="2:17" ht="16.5" thickBot="1">
      <c r="B88" s="126"/>
      <c r="C88" s="83"/>
      <c r="D88" s="128"/>
      <c r="E88" s="129"/>
      <c r="F88" s="129"/>
      <c r="G88" s="129"/>
      <c r="H88" s="129"/>
      <c r="I88" s="127"/>
      <c r="J88" s="86"/>
      <c r="K88" s="93"/>
      <c r="L88" s="81"/>
      <c r="M88" s="80"/>
      <c r="N88" s="94"/>
      <c r="O88" s="88"/>
      <c r="P88" s="129"/>
      <c r="Q88" s="74"/>
    </row>
    <row r="89" spans="2:17" ht="33.75" customHeight="1" thickBot="1">
      <c r="B89" s="75" t="s">
        <v>209</v>
      </c>
      <c r="C89" s="76"/>
      <c r="D89" s="77" t="str">
        <f>ELP2!K78</f>
        <v>APIP melakukan reviu atas efisiensi/efektivitas kegiatan secara periodik</v>
      </c>
      <c r="E89" s="78"/>
      <c r="F89" s="78"/>
      <c r="G89" s="78"/>
      <c r="H89" s="78"/>
      <c r="I89" s="79"/>
      <c r="J89" s="86"/>
      <c r="K89" s="93">
        <f>ELP2!F78</f>
        <v>3</v>
      </c>
      <c r="L89" s="53" t="str">
        <f aca="true" t="shared" si="21" ref="L89:L98">IF(K89=1,"Tidak Memadai",IF(K89=2,"Kurang Memadai",IF(K89=3,"Cukup Memadai","Memadai")))</f>
        <v>Cukup Memadai</v>
      </c>
      <c r="M89" s="93"/>
      <c r="N89" s="94"/>
      <c r="O89" s="82"/>
      <c r="P89" s="78"/>
      <c r="Q89" s="74"/>
    </row>
    <row r="90" spans="2:17" ht="30.75" customHeight="1">
      <c r="B90" s="126">
        <v>71</v>
      </c>
      <c r="C90" s="83"/>
      <c r="D90" s="84" t="str">
        <f>ELP2!K78</f>
        <v>APIP melakukan reviu atas efisiensi/efektivitas kegiatan secara periodik</v>
      </c>
      <c r="E90" s="85">
        <f>ELP2!N78</f>
        <v>5</v>
      </c>
      <c r="F90" s="85">
        <f>ELP2!O78</f>
        <v>20</v>
      </c>
      <c r="G90" s="85">
        <f>ELP2!P78</f>
        <v>14</v>
      </c>
      <c r="H90" s="85">
        <f>ELP2!Q78</f>
        <v>1</v>
      </c>
      <c r="I90" s="86">
        <f>((E90*1)+(F90*2)+(G90*3)+(H90*4))/38</f>
        <v>2.3947368421052633</v>
      </c>
      <c r="J90" s="86">
        <f aca="true" t="shared" si="22" ref="J90:J101">I90-K90</f>
        <v>0.3947368421052633</v>
      </c>
      <c r="K90" s="87">
        <f>ELP2!M78</f>
        <v>2</v>
      </c>
      <c r="L90" s="53" t="str">
        <f t="shared" si="21"/>
        <v>Kurang Memadai</v>
      </c>
      <c r="M90" s="81"/>
      <c r="N90" s="81"/>
      <c r="O90" s="88" t="s">
        <v>201</v>
      </c>
      <c r="P90" s="75">
        <f>SUM(E90:H90)</f>
        <v>40</v>
      </c>
      <c r="Q90" s="74"/>
    </row>
    <row r="91" spans="2:17" ht="31.5">
      <c r="B91" s="126">
        <f aca="true" t="shared" si="23" ref="B91:B98">B90+1</f>
        <v>72</v>
      </c>
      <c r="C91" s="83"/>
      <c r="D91" s="84" t="str">
        <f>ELP2!K79</f>
        <v>APIP  telah  memberikan  peringatan  dini  kepada pimpinan dalam penyelenggaraan tugas dan fungsi Instansi Pemerintah.</v>
      </c>
      <c r="E91" s="85">
        <f>ELP2!N79</f>
        <v>1</v>
      </c>
      <c r="F91" s="85">
        <f>ELP2!O79</f>
        <v>8</v>
      </c>
      <c r="G91" s="85">
        <f>ELP2!P79</f>
        <v>30</v>
      </c>
      <c r="H91" s="85">
        <f>ELP2!Q79</f>
        <v>0</v>
      </c>
      <c r="I91" s="86">
        <f>((E91*1)+(F91*2)+(G91*3)+(H91*4))/38</f>
        <v>2.8157894736842106</v>
      </c>
      <c r="J91" s="86">
        <f t="shared" si="22"/>
        <v>-0.18421052631578938</v>
      </c>
      <c r="K91" s="87">
        <f>ELP2!M79</f>
        <v>3</v>
      </c>
      <c r="L91" s="53" t="str">
        <f t="shared" si="21"/>
        <v>Cukup Memadai</v>
      </c>
      <c r="M91" s="81"/>
      <c r="N91" s="81"/>
      <c r="O91" s="88" t="s">
        <v>203</v>
      </c>
      <c r="P91" s="75">
        <f>SUM(E91:H91)</f>
        <v>39</v>
      </c>
      <c r="Q91" s="74"/>
    </row>
    <row r="92" spans="2:17" ht="15.75">
      <c r="B92" s="126">
        <f t="shared" si="23"/>
        <v>73</v>
      </c>
      <c r="C92" s="83"/>
      <c r="D92" s="84" t="str">
        <f>ELP2!K80</f>
        <v>APIP berperan dalam fasilitasi penyelenggaraan SPIP di instansi</v>
      </c>
      <c r="E92" s="85">
        <f>ELP2!N80</f>
        <v>2</v>
      </c>
      <c r="F92" s="85">
        <f>ELP2!O80</f>
        <v>16</v>
      </c>
      <c r="G92" s="85">
        <f>ELP2!P80</f>
        <v>21</v>
      </c>
      <c r="H92" s="85">
        <f>ELP2!Q80</f>
        <v>1</v>
      </c>
      <c r="I92" s="86">
        <f>((E92*1)+(F92*2)+(G92*3)+(H92*4))/38</f>
        <v>2.6578947368421053</v>
      </c>
      <c r="J92" s="86">
        <f t="shared" si="22"/>
        <v>-0.3421052631578947</v>
      </c>
      <c r="K92" s="87">
        <f>ELP2!M80</f>
        <v>3</v>
      </c>
      <c r="L92" s="53" t="str">
        <f t="shared" si="21"/>
        <v>Cukup Memadai</v>
      </c>
      <c r="M92" s="81"/>
      <c r="N92" s="81"/>
      <c r="O92" s="88" t="s">
        <v>201</v>
      </c>
      <c r="P92" s="75">
        <f>SUM(E92:H92)</f>
        <v>40</v>
      </c>
      <c r="Q92" s="74"/>
    </row>
    <row r="93" spans="2:17" ht="15.75">
      <c r="B93" s="126">
        <f t="shared" si="23"/>
        <v>74</v>
      </c>
      <c r="C93" s="83"/>
      <c r="D93" s="84" t="str">
        <f>ELP2!K81</f>
        <v>APIP melaksanakan pengawasan berbasis risiko</v>
      </c>
      <c r="E93" s="85">
        <f>ELP2!N81</f>
        <v>4</v>
      </c>
      <c r="F93" s="85">
        <f>ELP2!O81</f>
        <v>13</v>
      </c>
      <c r="G93" s="85">
        <f>ELP2!P81</f>
        <v>22</v>
      </c>
      <c r="H93" s="85">
        <f>ELP2!Q81</f>
        <v>1</v>
      </c>
      <c r="I93" s="86">
        <f>((E93*1)+(F93*2)+(G93*3)+(H93*4))/38</f>
        <v>2.6315789473684212</v>
      </c>
      <c r="J93" s="86">
        <f t="shared" si="22"/>
        <v>-0.36842105263157876</v>
      </c>
      <c r="K93" s="87">
        <f>ELP2!M81</f>
        <v>3</v>
      </c>
      <c r="L93" s="53" t="str">
        <f t="shared" si="21"/>
        <v>Cukup Memadai</v>
      </c>
      <c r="M93" s="81"/>
      <c r="N93" s="81"/>
      <c r="O93" s="88" t="s">
        <v>201</v>
      </c>
      <c r="P93" s="75">
        <f>SUM(E93:H93)</f>
        <v>40</v>
      </c>
      <c r="Q93" s="74"/>
    </row>
    <row r="94" spans="2:17" ht="15.75">
      <c r="B94" s="126">
        <f t="shared" si="23"/>
        <v>75</v>
      </c>
      <c r="C94" s="83"/>
      <c r="D94" s="84" t="str">
        <f>ELP2!K82</f>
        <v>APIP melakukan evaluasi atas efektivitas SPIP secara periodik.</v>
      </c>
      <c r="E94" s="85">
        <f>ELP2!N82</f>
        <v>2</v>
      </c>
      <c r="F94" s="85">
        <f>ELP2!O82</f>
        <v>13</v>
      </c>
      <c r="G94" s="85">
        <f>ELP2!P82</f>
        <v>23</v>
      </c>
      <c r="H94" s="85">
        <f>ELP2!Q82</f>
        <v>2</v>
      </c>
      <c r="I94" s="86"/>
      <c r="J94" s="86"/>
      <c r="K94" s="87">
        <f>ELP2!M82</f>
        <v>3</v>
      </c>
      <c r="L94" s="53" t="str">
        <f t="shared" si="21"/>
        <v>Cukup Memadai</v>
      </c>
      <c r="M94" s="81"/>
      <c r="N94" s="81"/>
      <c r="O94" s="88"/>
      <c r="P94" s="75"/>
      <c r="Q94" s="74"/>
    </row>
    <row r="95" spans="2:17" ht="15.75">
      <c r="B95" s="126">
        <f t="shared" si="23"/>
        <v>76</v>
      </c>
      <c r="C95" s="83"/>
      <c r="D95" s="84" t="str">
        <f>ELP2!K83</f>
        <v>APIP melakukan pengujian keuangan secara periodik</v>
      </c>
      <c r="E95" s="85">
        <f>ELP2!N83</f>
        <v>2</v>
      </c>
      <c r="F95" s="85">
        <f>ELP2!O83</f>
        <v>14</v>
      </c>
      <c r="G95" s="85">
        <f>ELP2!P83</f>
        <v>18</v>
      </c>
      <c r="H95" s="85">
        <f>ELP2!Q83</f>
        <v>6</v>
      </c>
      <c r="I95" s="86"/>
      <c r="J95" s="86"/>
      <c r="K95" s="87">
        <f>ELP2!M83</f>
        <v>3</v>
      </c>
      <c r="L95" s="53" t="str">
        <f t="shared" si="21"/>
        <v>Cukup Memadai</v>
      </c>
      <c r="M95" s="81"/>
      <c r="N95" s="81"/>
      <c r="O95" s="88"/>
      <c r="P95" s="75"/>
      <c r="Q95" s="74"/>
    </row>
    <row r="96" spans="2:17" ht="15.75">
      <c r="B96" s="126">
        <f t="shared" si="23"/>
        <v>77</v>
      </c>
      <c r="C96" s="83"/>
      <c r="D96" s="84" t="str">
        <f>ELP2!K84</f>
        <v>APIP  melakukan evaluasi pelaksanaan pengendalian internal secara periodik</v>
      </c>
      <c r="E96" s="85">
        <f>ELP2!N84</f>
        <v>4</v>
      </c>
      <c r="F96" s="85">
        <f>ELP2!O84</f>
        <v>12</v>
      </c>
      <c r="G96" s="85">
        <f>ELP2!P84</f>
        <v>21</v>
      </c>
      <c r="H96" s="85">
        <f>ELP2!Q84</f>
        <v>4</v>
      </c>
      <c r="I96" s="86"/>
      <c r="J96" s="86"/>
      <c r="K96" s="87">
        <f>ELP2!M84</f>
        <v>3</v>
      </c>
      <c r="L96" s="53" t="str">
        <f t="shared" si="21"/>
        <v>Cukup Memadai</v>
      </c>
      <c r="M96" s="81"/>
      <c r="N96" s="81"/>
      <c r="O96" s="88"/>
      <c r="P96" s="75"/>
      <c r="Q96" s="74"/>
    </row>
    <row r="97" spans="2:17" ht="15.75">
      <c r="B97" s="126">
        <f t="shared" si="23"/>
        <v>78</v>
      </c>
      <c r="C97" s="83"/>
      <c r="D97" s="84" t="str">
        <f>ELP2!K85</f>
        <v>APIP  melakukan reviu atas kepatuhan hukum dan aturan lainnya</v>
      </c>
      <c r="E97" s="85">
        <f>ELP2!N85</f>
        <v>2</v>
      </c>
      <c r="F97" s="85">
        <f>ELP2!O85</f>
        <v>15</v>
      </c>
      <c r="G97" s="85">
        <f>ELP2!P85</f>
        <v>18</v>
      </c>
      <c r="H97" s="85">
        <f>ELP2!Q85</f>
        <v>5</v>
      </c>
      <c r="I97" s="86"/>
      <c r="J97" s="86"/>
      <c r="K97" s="87">
        <f>ELP2!M85</f>
        <v>3</v>
      </c>
      <c r="L97" s="53" t="str">
        <f t="shared" si="21"/>
        <v>Cukup Memadai</v>
      </c>
      <c r="M97" s="81"/>
      <c r="N97" s="81"/>
      <c r="O97" s="88"/>
      <c r="P97" s="75"/>
      <c r="Q97" s="74"/>
    </row>
    <row r="98" spans="2:17" ht="16.5" thickBot="1">
      <c r="B98" s="126">
        <f t="shared" si="23"/>
        <v>79</v>
      </c>
      <c r="C98" s="83"/>
      <c r="D98" s="84" t="str">
        <f>ELP2!K86</f>
        <v>Temuan dan saran/rekomendasi pengawasan APIP ditindaklanjuti</v>
      </c>
      <c r="E98" s="85">
        <f>ELP2!N86</f>
        <v>1</v>
      </c>
      <c r="F98" s="85">
        <f>ELP2!O86</f>
        <v>14</v>
      </c>
      <c r="G98" s="85">
        <f>ELP2!P86</f>
        <v>18</v>
      </c>
      <c r="H98" s="85">
        <f>ELP2!Q86</f>
        <v>8</v>
      </c>
      <c r="I98" s="86"/>
      <c r="J98" s="86"/>
      <c r="K98" s="87">
        <f>ELP2!M86</f>
        <v>3</v>
      </c>
      <c r="L98" s="53" t="str">
        <f t="shared" si="21"/>
        <v>Cukup Memadai</v>
      </c>
      <c r="M98" s="81"/>
      <c r="N98" s="81"/>
      <c r="O98" s="88"/>
      <c r="P98" s="75"/>
      <c r="Q98" s="74"/>
    </row>
    <row r="99" spans="2:17" ht="16.5" customHeight="1" thickBot="1">
      <c r="B99" s="75" t="s">
        <v>210</v>
      </c>
      <c r="C99" s="76"/>
      <c r="D99" s="77" t="s">
        <v>80</v>
      </c>
      <c r="E99" s="78"/>
      <c r="F99" s="78"/>
      <c r="G99" s="78"/>
      <c r="H99" s="78"/>
      <c r="I99" s="79"/>
      <c r="J99" s="86">
        <f t="shared" si="22"/>
        <v>-3</v>
      </c>
      <c r="K99" s="87">
        <f>ELP2!F87</f>
        <v>3</v>
      </c>
      <c r="L99" s="53"/>
      <c r="M99" s="93"/>
      <c r="N99" s="94"/>
      <c r="O99" s="82"/>
      <c r="P99" s="78"/>
      <c r="Q99" s="74"/>
    </row>
    <row r="100" spans="2:17" ht="31.5">
      <c r="B100" s="126">
        <v>80</v>
      </c>
      <c r="C100" s="83"/>
      <c r="D100" s="84" t="str">
        <f>ELP2!K87</f>
        <v>Pimpinan instansi  membina hubungan kerja yang baik dengan instansi/ organisasi lain yang memiliki keterkaitan operasional</v>
      </c>
      <c r="E100" s="85">
        <f>ELP2!N87</f>
        <v>0</v>
      </c>
      <c r="F100" s="85">
        <f>ELP2!O87</f>
        <v>8</v>
      </c>
      <c r="G100" s="85">
        <f>ELP2!P87</f>
        <v>27</v>
      </c>
      <c r="H100" s="85">
        <f>ELP2!Q87</f>
        <v>6</v>
      </c>
      <c r="I100" s="86">
        <f>((E100*1)+(F100*2)+(G100*3)+(H100*4))/38</f>
        <v>3.1842105263157894</v>
      </c>
      <c r="J100" s="86">
        <f t="shared" si="22"/>
        <v>0.18421052631578938</v>
      </c>
      <c r="K100" s="87">
        <f>ELP2!M87</f>
        <v>3</v>
      </c>
      <c r="L100" s="53" t="str">
        <f>IF(K100=1,"Tidak Memadai",IF(K100=2,"Kurang Memadai",IF(K100=3,"Cukup Memadai","Memadai")))</f>
        <v>Cukup Memadai</v>
      </c>
      <c r="M100" s="81"/>
      <c r="N100" s="81"/>
      <c r="O100" s="99" t="s">
        <v>201</v>
      </c>
      <c r="P100" s="75">
        <f>SUM(E100:H100)</f>
        <v>41</v>
      </c>
      <c r="Q100" s="74"/>
    </row>
    <row r="101" spans="2:17" ht="31.5">
      <c r="B101" s="126">
        <f>B100+1</f>
        <v>81</v>
      </c>
      <c r="C101" s="158"/>
      <c r="D101" s="157" t="str">
        <f>ELP2!K88</f>
        <v>Pimpinan instansi  membina hubungan kerja yang baik dengan instansi yang terkait atas fungsi pengawasan (inspektorat, BPKP, dan BPK)</v>
      </c>
      <c r="E101" s="85">
        <f>ELP2!N88</f>
        <v>0</v>
      </c>
      <c r="F101" s="85">
        <f>ELP2!O88</f>
        <v>5</v>
      </c>
      <c r="G101" s="85">
        <f>ELP2!P88</f>
        <v>25</v>
      </c>
      <c r="H101" s="85">
        <f>ELP2!Q88</f>
        <v>11</v>
      </c>
      <c r="I101" s="86">
        <f>((E101*1)+(F101*2)+(G101*3)+(H101*4))/38</f>
        <v>3.3947368421052633</v>
      </c>
      <c r="J101" s="86">
        <f t="shared" si="22"/>
        <v>0.3947368421052633</v>
      </c>
      <c r="K101" s="87">
        <f>ELP2!M88</f>
        <v>3</v>
      </c>
      <c r="L101" s="214" t="str">
        <f>IF(K101=1,"Tidak Memadai",IF(K101=2,"Kurang Memadai",IF(K101=3,"Cukup Memadai","Memadai")))</f>
        <v>Cukup Memadai</v>
      </c>
      <c r="M101" s="81"/>
      <c r="N101" s="81"/>
      <c r="O101" s="88" t="s">
        <v>201</v>
      </c>
      <c r="P101" s="75">
        <f>SUM(E101:H101)</f>
        <v>41</v>
      </c>
      <c r="Q101" s="74"/>
    </row>
    <row r="102" spans="2:16" ht="15">
      <c r="B102" s="100"/>
      <c r="C102" s="101"/>
      <c r="D102" s="100"/>
      <c r="E102" s="102"/>
      <c r="F102" s="102"/>
      <c r="G102" s="102"/>
      <c r="H102" s="102"/>
      <c r="I102" s="103"/>
      <c r="J102" s="103"/>
      <c r="K102" s="104"/>
      <c r="L102" s="105"/>
      <c r="M102" s="105"/>
      <c r="N102" s="105"/>
      <c r="P102" s="102"/>
    </row>
    <row r="103" spans="2:16" ht="15">
      <c r="B103" s="100"/>
      <c r="C103" s="101"/>
      <c r="D103" s="100"/>
      <c r="E103" s="102"/>
      <c r="F103" s="102"/>
      <c r="G103" s="102"/>
      <c r="H103" s="102"/>
      <c r="I103" s="103"/>
      <c r="J103" s="103"/>
      <c r="K103" s="104"/>
      <c r="L103" s="105"/>
      <c r="M103" s="105"/>
      <c r="N103" s="105"/>
      <c r="P103" s="102"/>
    </row>
    <row r="104" spans="2:16" ht="15">
      <c r="B104" s="100"/>
      <c r="C104" s="101"/>
      <c r="D104" s="100"/>
      <c r="E104" s="102"/>
      <c r="F104" s="102"/>
      <c r="G104" s="102"/>
      <c r="H104" s="102"/>
      <c r="I104" s="103"/>
      <c r="J104" s="103"/>
      <c r="K104" s="104"/>
      <c r="L104" s="106"/>
      <c r="M104" s="106"/>
      <c r="N104" s="106"/>
      <c r="P104" s="102"/>
    </row>
    <row r="105" spans="2:16" ht="15">
      <c r="B105" s="100"/>
      <c r="C105" s="101"/>
      <c r="D105" s="100"/>
      <c r="E105" s="102"/>
      <c r="F105" s="102"/>
      <c r="G105" s="102"/>
      <c r="H105" s="102"/>
      <c r="I105" s="103"/>
      <c r="J105" s="103"/>
      <c r="K105" s="104"/>
      <c r="L105" s="106"/>
      <c r="M105" s="106"/>
      <c r="N105" s="106"/>
      <c r="P105" s="102"/>
    </row>
    <row r="106" spans="2:16" ht="15">
      <c r="B106" s="100"/>
      <c r="C106" s="101"/>
      <c r="D106" s="100"/>
      <c r="E106" s="102"/>
      <c r="F106" s="102"/>
      <c r="G106" s="102"/>
      <c r="H106" s="102"/>
      <c r="I106" s="103"/>
      <c r="J106" s="103"/>
      <c r="K106" s="104"/>
      <c r="L106" s="106"/>
      <c r="M106" s="106"/>
      <c r="N106" s="106"/>
      <c r="P106" s="102"/>
    </row>
    <row r="112" ht="12.75">
      <c r="P112" s="112"/>
    </row>
    <row r="113" ht="12.75">
      <c r="P113" s="112"/>
    </row>
    <row r="114" spans="15:16" ht="16.5">
      <c r="O114" s="115"/>
      <c r="P114" s="112"/>
    </row>
    <row r="115" spans="4:16" ht="15.75">
      <c r="D115" s="156" t="s">
        <v>211</v>
      </c>
      <c r="E115" s="60"/>
      <c r="I115" s="61"/>
      <c r="K115" s="63"/>
      <c r="M115" s="108"/>
      <c r="N115" s="108"/>
      <c r="P115" s="112"/>
    </row>
    <row r="116" spans="4:16" ht="16.5">
      <c r="D116" s="107" t="s">
        <v>212</v>
      </c>
      <c r="E116" s="60"/>
      <c r="I116" s="61"/>
      <c r="K116" s="63"/>
      <c r="M116" s="230"/>
      <c r="N116" s="230"/>
      <c r="P116" s="118"/>
    </row>
    <row r="117" spans="4:16" ht="15.75">
      <c r="D117" s="107" t="s">
        <v>213</v>
      </c>
      <c r="E117" s="60"/>
      <c r="I117" s="61"/>
      <c r="K117" s="63"/>
      <c r="M117" s="230"/>
      <c r="N117" s="230"/>
      <c r="P117" s="112"/>
    </row>
    <row r="118" spans="4:16" ht="15.75">
      <c r="D118" s="107" t="s">
        <v>214</v>
      </c>
      <c r="E118" s="60"/>
      <c r="I118" s="61"/>
      <c r="K118" s="63"/>
      <c r="N118" s="64"/>
      <c r="P118" s="112"/>
    </row>
    <row r="119" spans="4:16" ht="12.75">
      <c r="D119" s="109"/>
      <c r="E119" s="60"/>
      <c r="I119" s="61"/>
      <c r="K119" s="63"/>
      <c r="N119" s="64"/>
      <c r="P119" s="112"/>
    </row>
    <row r="120" spans="4:16" ht="15.75">
      <c r="D120" s="155" t="s">
        <v>215</v>
      </c>
      <c r="E120" s="110"/>
      <c r="F120" s="111"/>
      <c r="G120" s="111"/>
      <c r="H120" s="112"/>
      <c r="I120" s="112"/>
      <c r="J120" s="113"/>
      <c r="K120" s="113"/>
      <c r="L120" s="114"/>
      <c r="M120" s="114"/>
      <c r="N120" s="114"/>
      <c r="P120" s="112"/>
    </row>
    <row r="121" spans="4:16" ht="18">
      <c r="D121" s="107" t="s">
        <v>216</v>
      </c>
      <c r="E121" s="130"/>
      <c r="H121" s="112"/>
      <c r="I121" s="112"/>
      <c r="J121" s="113"/>
      <c r="K121" s="113"/>
      <c r="L121" s="114"/>
      <c r="M121" s="114"/>
      <c r="N121" s="114"/>
      <c r="P121" s="112"/>
    </row>
    <row r="122" spans="4:16" ht="15.75">
      <c r="D122" s="107" t="s">
        <v>217</v>
      </c>
      <c r="E122" s="131"/>
      <c r="H122" s="112"/>
      <c r="I122" s="112"/>
      <c r="J122" s="113"/>
      <c r="K122" s="113"/>
      <c r="L122" s="114"/>
      <c r="M122" s="114"/>
      <c r="N122" s="114"/>
      <c r="P122" s="112"/>
    </row>
    <row r="123" spans="4:16" ht="228">
      <c r="D123" s="116"/>
      <c r="E123" s="132" t="s">
        <v>218</v>
      </c>
      <c r="H123" s="112"/>
      <c r="I123" s="112"/>
      <c r="J123" s="113"/>
      <c r="K123" s="113"/>
      <c r="L123" s="114"/>
      <c r="M123" s="114"/>
      <c r="N123" s="114"/>
      <c r="P123" s="112"/>
    </row>
    <row r="124" spans="4:16" ht="16.5">
      <c r="D124" s="116"/>
      <c r="E124" s="133" t="s">
        <v>219</v>
      </c>
      <c r="F124" s="60"/>
      <c r="G124" s="60"/>
      <c r="H124" s="118"/>
      <c r="I124" s="118"/>
      <c r="J124" s="119"/>
      <c r="K124" s="119"/>
      <c r="L124" s="120"/>
      <c r="M124" s="120"/>
      <c r="N124" s="120"/>
      <c r="P124" s="112"/>
    </row>
    <row r="125" spans="4:16" ht="15">
      <c r="D125" s="116"/>
      <c r="E125" s="133" t="s">
        <v>220</v>
      </c>
      <c r="H125" s="112"/>
      <c r="I125" s="112"/>
      <c r="J125" s="113"/>
      <c r="K125" s="113"/>
      <c r="L125" s="114"/>
      <c r="M125" s="114"/>
      <c r="N125" s="114"/>
      <c r="P125" s="112"/>
    </row>
    <row r="126" spans="4:16" ht="15.75">
      <c r="D126" s="107" t="s">
        <v>221</v>
      </c>
      <c r="E126" s="116"/>
      <c r="H126" s="112"/>
      <c r="I126" s="112"/>
      <c r="J126" s="113"/>
      <c r="K126" s="113"/>
      <c r="L126" s="114"/>
      <c r="M126" s="114"/>
      <c r="N126" s="114"/>
      <c r="P126" s="112"/>
    </row>
    <row r="127" spans="4:15" ht="16.5">
      <c r="D127" s="121" t="s">
        <v>222</v>
      </c>
      <c r="E127" s="134" t="s">
        <v>223</v>
      </c>
      <c r="F127" s="122"/>
      <c r="I127" s="112"/>
      <c r="J127" s="113"/>
      <c r="K127" s="113"/>
      <c r="L127" s="114"/>
      <c r="M127" s="114"/>
      <c r="N127" s="114"/>
      <c r="O127" s="112"/>
    </row>
    <row r="128" spans="4:15" ht="16.5">
      <c r="D128" s="109"/>
      <c r="E128" s="135" t="s">
        <v>224</v>
      </c>
      <c r="F128" s="122"/>
      <c r="I128" s="112"/>
      <c r="J128" s="113"/>
      <c r="K128" s="113"/>
      <c r="L128" s="114"/>
      <c r="M128" s="114"/>
      <c r="N128" s="114"/>
      <c r="O128" s="112"/>
    </row>
    <row r="129" spans="4:16" ht="16.5">
      <c r="D129" s="109"/>
      <c r="E129" s="135" t="s">
        <v>225</v>
      </c>
      <c r="F129" s="122"/>
      <c r="I129" s="112"/>
      <c r="J129" s="113"/>
      <c r="K129" s="113"/>
      <c r="L129" s="114"/>
      <c r="M129" s="114"/>
      <c r="N129" s="114"/>
      <c r="O129" s="112"/>
      <c r="P129" s="112"/>
    </row>
    <row r="130" spans="4:16" ht="16.5">
      <c r="D130" s="109"/>
      <c r="E130" s="135" t="s">
        <v>226</v>
      </c>
      <c r="F130" s="122"/>
      <c r="I130" s="112"/>
      <c r="J130" s="113"/>
      <c r="K130" s="113"/>
      <c r="L130" s="114"/>
      <c r="M130" s="114"/>
      <c r="N130" s="114"/>
      <c r="O130" s="112"/>
      <c r="P130" s="112"/>
    </row>
    <row r="131" spans="4:16" ht="16.5">
      <c r="D131" s="109"/>
      <c r="E131" s="135" t="s">
        <v>227</v>
      </c>
      <c r="F131" s="122"/>
      <c r="I131" s="112"/>
      <c r="J131" s="113"/>
      <c r="K131" s="113"/>
      <c r="L131" s="114"/>
      <c r="M131" s="114"/>
      <c r="N131" s="114"/>
      <c r="O131" s="112"/>
      <c r="P131" s="112"/>
    </row>
    <row r="132" spans="4:16" ht="16.5">
      <c r="D132" s="121" t="s">
        <v>222</v>
      </c>
      <c r="E132" s="134" t="s">
        <v>228</v>
      </c>
      <c r="F132" s="122"/>
      <c r="I132" s="112"/>
      <c r="J132" s="113"/>
      <c r="K132" s="113"/>
      <c r="L132" s="114"/>
      <c r="M132" s="114"/>
      <c r="N132" s="114"/>
      <c r="O132" s="112"/>
      <c r="P132" s="112"/>
    </row>
    <row r="133" spans="4:16" ht="16.5">
      <c r="D133" s="121" t="s">
        <v>222</v>
      </c>
      <c r="E133" s="134" t="s">
        <v>229</v>
      </c>
      <c r="F133" s="122"/>
      <c r="I133" s="112"/>
      <c r="J133" s="113"/>
      <c r="K133" s="113"/>
      <c r="L133" s="114"/>
      <c r="M133" s="114"/>
      <c r="N133" s="114"/>
      <c r="O133" s="112"/>
      <c r="P133" s="112"/>
    </row>
    <row r="134" spans="4:16" ht="16.5">
      <c r="D134" s="109"/>
      <c r="E134" s="134" t="s">
        <v>230</v>
      </c>
      <c r="F134" s="122"/>
      <c r="I134" s="112"/>
      <c r="J134" s="113"/>
      <c r="K134" s="113"/>
      <c r="L134" s="114"/>
      <c r="M134" s="114"/>
      <c r="N134" s="114"/>
      <c r="O134" s="112"/>
      <c r="P134" s="112"/>
    </row>
    <row r="135" spans="4:16" ht="14.25">
      <c r="D135" s="109"/>
      <c r="E135" s="135" t="s">
        <v>231</v>
      </c>
      <c r="I135" s="61"/>
      <c r="K135" s="63"/>
      <c r="N135" s="64"/>
      <c r="P135" s="112"/>
    </row>
    <row r="136" spans="4:16" ht="409.5">
      <c r="D136" s="109"/>
      <c r="E136" s="136" t="s">
        <v>232</v>
      </c>
      <c r="F136" s="123"/>
      <c r="I136" s="61"/>
      <c r="K136" s="63"/>
      <c r="N136" s="64"/>
      <c r="P136" s="112"/>
    </row>
    <row r="137" spans="4:16" ht="16.5">
      <c r="D137" s="121" t="s">
        <v>222</v>
      </c>
      <c r="E137" s="134" t="s">
        <v>233</v>
      </c>
      <c r="F137" s="122"/>
      <c r="I137" s="112"/>
      <c r="J137" s="113"/>
      <c r="K137" s="113"/>
      <c r="L137" s="114"/>
      <c r="M137" s="114"/>
      <c r="N137" s="114"/>
      <c r="O137" s="112"/>
      <c r="P137" s="117"/>
    </row>
    <row r="138" spans="4:15" ht="16.5">
      <c r="D138" s="109"/>
      <c r="E138" s="134" t="s">
        <v>234</v>
      </c>
      <c r="F138" s="122"/>
      <c r="I138" s="112"/>
      <c r="J138" s="113"/>
      <c r="K138" s="113"/>
      <c r="L138" s="114"/>
      <c r="M138" s="114"/>
      <c r="N138" s="114"/>
      <c r="O138" s="112"/>
    </row>
    <row r="139" spans="4:15" ht="16.5">
      <c r="D139" s="121" t="s">
        <v>222</v>
      </c>
      <c r="E139" s="134" t="s">
        <v>235</v>
      </c>
      <c r="F139" s="122"/>
      <c r="I139" s="112"/>
      <c r="J139" s="113"/>
      <c r="K139" s="113"/>
      <c r="L139" s="114"/>
      <c r="M139" s="114"/>
      <c r="N139" s="114"/>
      <c r="O139" s="112"/>
    </row>
    <row r="140" spans="4:15" ht="16.5">
      <c r="D140" s="109"/>
      <c r="E140" s="134" t="s">
        <v>236</v>
      </c>
      <c r="F140" s="122"/>
      <c r="I140" s="112"/>
      <c r="J140" s="113"/>
      <c r="K140" s="113"/>
      <c r="L140" s="114"/>
      <c r="M140" s="114"/>
      <c r="N140" s="114"/>
      <c r="O140" s="112"/>
    </row>
    <row r="141" spans="4:15" ht="14.25">
      <c r="D141" s="109"/>
      <c r="E141" s="135" t="s">
        <v>237</v>
      </c>
      <c r="I141" s="112"/>
      <c r="J141" s="113"/>
      <c r="K141" s="113"/>
      <c r="L141" s="114"/>
      <c r="M141" s="114"/>
      <c r="N141" s="114"/>
      <c r="O141" s="112"/>
    </row>
    <row r="142" spans="4:15" ht="14.25">
      <c r="D142" s="109"/>
      <c r="E142" s="135" t="s">
        <v>238</v>
      </c>
      <c r="I142" s="112"/>
      <c r="J142" s="113"/>
      <c r="K142" s="113"/>
      <c r="L142" s="114"/>
      <c r="M142" s="114"/>
      <c r="N142" s="114"/>
      <c r="O142" s="112"/>
    </row>
    <row r="143" spans="4:15" ht="16.5">
      <c r="D143" s="121" t="s">
        <v>222</v>
      </c>
      <c r="E143" s="134" t="s">
        <v>239</v>
      </c>
      <c r="F143" s="122"/>
      <c r="I143" s="112"/>
      <c r="J143" s="113"/>
      <c r="K143" s="113"/>
      <c r="L143" s="114"/>
      <c r="M143" s="114"/>
      <c r="N143" s="114"/>
      <c r="O143" s="112"/>
    </row>
    <row r="144" spans="4:15" ht="16.5">
      <c r="D144" s="109"/>
      <c r="E144" s="134" t="s">
        <v>240</v>
      </c>
      <c r="F144" s="122"/>
      <c r="I144" s="112"/>
      <c r="J144" s="113"/>
      <c r="K144" s="113"/>
      <c r="L144" s="114"/>
      <c r="M144" s="114"/>
      <c r="N144" s="114"/>
      <c r="O144" s="112"/>
    </row>
    <row r="145" spans="4:15" ht="409.5">
      <c r="D145" s="109"/>
      <c r="E145" s="132" t="s">
        <v>243</v>
      </c>
      <c r="F145" s="117"/>
      <c r="G145" s="117"/>
      <c r="H145" s="117"/>
      <c r="I145" s="117"/>
      <c r="J145" s="124"/>
      <c r="K145" s="124"/>
      <c r="L145" s="125"/>
      <c r="M145" s="125"/>
      <c r="N145" s="125"/>
      <c r="O145" s="117"/>
    </row>
    <row r="146" spans="4:14" ht="14.25">
      <c r="D146" s="109"/>
      <c r="E146" s="135" t="s">
        <v>241</v>
      </c>
      <c r="I146" s="61"/>
      <c r="K146" s="63"/>
      <c r="N146" s="64"/>
    </row>
    <row r="147" spans="4:14" ht="14.25">
      <c r="D147" s="109"/>
      <c r="E147" s="135" t="s">
        <v>242</v>
      </c>
      <c r="I147" s="61"/>
      <c r="K147" s="63"/>
      <c r="N147" s="64"/>
    </row>
    <row r="158" spans="12:14" ht="15">
      <c r="L158" s="230"/>
      <c r="M158" s="230"/>
      <c r="N158" s="230"/>
    </row>
    <row r="159" spans="12:14" ht="15">
      <c r="L159" s="230"/>
      <c r="M159" s="230"/>
      <c r="N159" s="230"/>
    </row>
  </sheetData>
  <sheetProtection/>
  <mergeCells count="15">
    <mergeCell ref="E6:H6"/>
    <mergeCell ref="B4:C5"/>
    <mergeCell ref="D4:D5"/>
    <mergeCell ref="L158:N158"/>
    <mergeCell ref="L159:N159"/>
    <mergeCell ref="M116:N116"/>
    <mergeCell ref="M117:N117"/>
    <mergeCell ref="O4:O5"/>
    <mergeCell ref="P4:P5"/>
    <mergeCell ref="E4:H4"/>
    <mergeCell ref="L4:L5"/>
    <mergeCell ref="M4:M5"/>
    <mergeCell ref="N4:N5"/>
    <mergeCell ref="B2:Q2"/>
    <mergeCell ref="B1:Q1"/>
  </mergeCells>
  <conditionalFormatting sqref="L7:L101">
    <cfRule type="containsText" priority="86" dxfId="372" operator="containsText" text="kurang">
      <formula>NOT(ISERROR(SEARCH("kurang",L7)))</formula>
    </cfRule>
    <cfRule type="containsText" priority="87" dxfId="373" operator="containsText" text="tidak">
      <formula>NOT(ISERROR(SEARCH("tidak",L7)))</formula>
    </cfRule>
    <cfRule type="containsText" priority="88" dxfId="374" operator="containsText" text="Cukup">
      <formula>NOT(ISERROR(SEARCH("Cukup",L7)))</formula>
    </cfRule>
    <cfRule type="containsText" priority="89" dxfId="221" operator="containsText" text="Memadai">
      <formula>NOT(ISERROR(SEARCH("Memadai",L7)))</formula>
    </cfRule>
    <cfRule type="containsText" priority="230" dxfId="4" operator="containsText" text="CUKUP MEMADAI">
      <formula>NOT(ISERROR(SEARCH("CUKUP MEMADAI",L7)))</formula>
    </cfRule>
    <cfRule type="containsText" priority="231" dxfId="375" operator="containsText" text="TIDAK MEMADAI">
      <formula>NOT(ISERROR(SEARCH("TIDAK MEMADAI",L7)))</formula>
    </cfRule>
    <cfRule type="containsText" priority="232" dxfId="376" operator="containsText" text="BELUM MEMADAI">
      <formula>NOT(ISERROR(SEARCH("BELUM MEMADAI",L7)))</formula>
    </cfRule>
    <cfRule type="containsText" priority="233" dxfId="377" operator="containsText" text="CUKUP MEMADAI">
      <formula>NOT(ISERROR(SEARCH("CUKUP MEMADAI",L7)))</formula>
    </cfRule>
  </conditionalFormatting>
  <conditionalFormatting sqref="L7:L24">
    <cfRule type="containsText" priority="217" dxfId="221" operator="containsText" text="MEMADAI">
      <formula>NOT(ISERROR(SEARCH("MEMADAI",L7)))</formula>
    </cfRule>
    <cfRule type="expression" priority="226" dxfId="5">
      <formula>M7=4</formula>
    </cfRule>
    <cfRule type="expression" priority="227" dxfId="4">
      <formula>M7=3</formula>
    </cfRule>
    <cfRule type="expression" priority="228" dxfId="1">
      <formula>M7=2</formula>
    </cfRule>
    <cfRule type="expression" priority="229" dxfId="208">
      <formula>M7=1</formula>
    </cfRule>
  </conditionalFormatting>
  <conditionalFormatting sqref="L26:L36">
    <cfRule type="expression" priority="222" dxfId="5">
      <formula>M26=4</formula>
    </cfRule>
    <cfRule type="expression" priority="223" dxfId="4">
      <formula>M26=3</formula>
    </cfRule>
    <cfRule type="expression" priority="224" dxfId="1">
      <formula>M26=2</formula>
    </cfRule>
    <cfRule type="expression" priority="225" dxfId="208">
      <formula>M26=1</formula>
    </cfRule>
  </conditionalFormatting>
  <conditionalFormatting sqref="L7:L24">
    <cfRule type="expression" priority="218" dxfId="5">
      <formula>M7=4</formula>
    </cfRule>
    <cfRule type="expression" priority="219" dxfId="4">
      <formula>M7=3</formula>
    </cfRule>
    <cfRule type="expression" priority="220" dxfId="1">
      <formula>M7=2</formula>
    </cfRule>
    <cfRule type="expression" priority="221" dxfId="208">
      <formula>M7=1</formula>
    </cfRule>
  </conditionalFormatting>
  <conditionalFormatting sqref="L7:L24">
    <cfRule type="expression" priority="213" dxfId="5">
      <formula>M7=4</formula>
    </cfRule>
    <cfRule type="expression" priority="214" dxfId="4">
      <formula>M7=3</formula>
    </cfRule>
    <cfRule type="expression" priority="215" dxfId="1">
      <formula>M7=2</formula>
    </cfRule>
    <cfRule type="expression" priority="216" dxfId="208">
      <formula>M7=1</formula>
    </cfRule>
  </conditionalFormatting>
  <conditionalFormatting sqref="L7:L24">
    <cfRule type="expression" priority="209" dxfId="5">
      <formula>M7=4</formula>
    </cfRule>
    <cfRule type="expression" priority="210" dxfId="4">
      <formula>M7=3</formula>
    </cfRule>
    <cfRule type="expression" priority="211" dxfId="1">
      <formula>M7=2</formula>
    </cfRule>
    <cfRule type="expression" priority="212" dxfId="208">
      <formula>M7=1</formula>
    </cfRule>
  </conditionalFormatting>
  <conditionalFormatting sqref="L26:L38">
    <cfRule type="containsText" priority="204" dxfId="221" operator="containsText" text="MEMADAI">
      <formula>NOT(ISERROR(SEARCH("MEMADAI",L26)))</formula>
    </cfRule>
    <cfRule type="expression" priority="205" dxfId="5">
      <formula>M26=4</formula>
    </cfRule>
    <cfRule type="expression" priority="206" dxfId="4">
      <formula>M26=3</formula>
    </cfRule>
    <cfRule type="expression" priority="207" dxfId="1">
      <formula>M26=2</formula>
    </cfRule>
    <cfRule type="expression" priority="208" dxfId="208">
      <formula>M26=1</formula>
    </cfRule>
  </conditionalFormatting>
  <conditionalFormatting sqref="L26:L38">
    <cfRule type="expression" priority="200" dxfId="5">
      <formula>M26=4</formula>
    </cfRule>
    <cfRule type="expression" priority="201" dxfId="4">
      <formula>M26=3</formula>
    </cfRule>
    <cfRule type="expression" priority="202" dxfId="1">
      <formula>M26=2</formula>
    </cfRule>
    <cfRule type="expression" priority="203" dxfId="208">
      <formula>M26=1</formula>
    </cfRule>
  </conditionalFormatting>
  <conditionalFormatting sqref="L26:L38">
    <cfRule type="expression" priority="196" dxfId="5">
      <formula>M26=4</formula>
    </cfRule>
    <cfRule type="expression" priority="197" dxfId="4">
      <formula>M26=3</formula>
    </cfRule>
    <cfRule type="expression" priority="198" dxfId="1">
      <formula>M26=2</formula>
    </cfRule>
    <cfRule type="expression" priority="199" dxfId="208">
      <formula>M26=1</formula>
    </cfRule>
  </conditionalFormatting>
  <conditionalFormatting sqref="L26:L38">
    <cfRule type="expression" priority="192" dxfId="5">
      <formula>M26=4</formula>
    </cfRule>
    <cfRule type="expression" priority="193" dxfId="4">
      <formula>M26=3</formula>
    </cfRule>
    <cfRule type="expression" priority="194" dxfId="1">
      <formula>M26=2</formula>
    </cfRule>
    <cfRule type="expression" priority="195" dxfId="208">
      <formula>M26=1</formula>
    </cfRule>
  </conditionalFormatting>
  <conditionalFormatting sqref="L40:L47">
    <cfRule type="containsText" priority="187" dxfId="221" operator="containsText" text="MEMADAI">
      <formula>NOT(ISERROR(SEARCH("MEMADAI",L40)))</formula>
    </cfRule>
    <cfRule type="expression" priority="188" dxfId="5">
      <formula>M40=4</formula>
    </cfRule>
    <cfRule type="expression" priority="189" dxfId="4">
      <formula>M40=3</formula>
    </cfRule>
    <cfRule type="expression" priority="190" dxfId="1">
      <formula>M40=2</formula>
    </cfRule>
    <cfRule type="expression" priority="191" dxfId="208">
      <formula>M40=1</formula>
    </cfRule>
  </conditionalFormatting>
  <conditionalFormatting sqref="L40:L47">
    <cfRule type="expression" priority="183" dxfId="5">
      <formula>M40=4</formula>
    </cfRule>
    <cfRule type="expression" priority="184" dxfId="4">
      <formula>M40=3</formula>
    </cfRule>
    <cfRule type="expression" priority="185" dxfId="1">
      <formula>M40=2</formula>
    </cfRule>
    <cfRule type="expression" priority="186" dxfId="208">
      <formula>M40=1</formula>
    </cfRule>
  </conditionalFormatting>
  <conditionalFormatting sqref="L40:L47">
    <cfRule type="expression" priority="179" dxfId="5">
      <formula>M40=4</formula>
    </cfRule>
    <cfRule type="expression" priority="180" dxfId="4">
      <formula>M40=3</formula>
    </cfRule>
    <cfRule type="expression" priority="181" dxfId="1">
      <formula>M40=2</formula>
    </cfRule>
    <cfRule type="expression" priority="182" dxfId="208">
      <formula>M40=1</formula>
    </cfRule>
  </conditionalFormatting>
  <conditionalFormatting sqref="L40:L47">
    <cfRule type="expression" priority="175" dxfId="5">
      <formula>M40=4</formula>
    </cfRule>
    <cfRule type="expression" priority="176" dxfId="4">
      <formula>M40=3</formula>
    </cfRule>
    <cfRule type="expression" priority="177" dxfId="1">
      <formula>M40=2</formula>
    </cfRule>
    <cfRule type="expression" priority="178" dxfId="208">
      <formula>M40=1</formula>
    </cfRule>
  </conditionalFormatting>
  <conditionalFormatting sqref="L49:L56">
    <cfRule type="containsText" priority="170" dxfId="221" operator="containsText" text="MEMADAI">
      <formula>NOT(ISERROR(SEARCH("MEMADAI",L49)))</formula>
    </cfRule>
    <cfRule type="expression" priority="171" dxfId="5">
      <formula>M49=4</formula>
    </cfRule>
    <cfRule type="expression" priority="172" dxfId="4">
      <formula>M49=3</formula>
    </cfRule>
    <cfRule type="expression" priority="173" dxfId="1">
      <formula>M49=2</formula>
    </cfRule>
    <cfRule type="expression" priority="174" dxfId="208">
      <formula>M49=1</formula>
    </cfRule>
  </conditionalFormatting>
  <conditionalFormatting sqref="L49:L56">
    <cfRule type="expression" priority="166" dxfId="5">
      <formula>M49=4</formula>
    </cfRule>
    <cfRule type="expression" priority="167" dxfId="4">
      <formula>M49=3</formula>
    </cfRule>
    <cfRule type="expression" priority="168" dxfId="1">
      <formula>M49=2</formula>
    </cfRule>
    <cfRule type="expression" priority="169" dxfId="208">
      <formula>M49=1</formula>
    </cfRule>
  </conditionalFormatting>
  <conditionalFormatting sqref="L49:L56">
    <cfRule type="expression" priority="162" dxfId="5">
      <formula>M49=4</formula>
    </cfRule>
    <cfRule type="expression" priority="163" dxfId="4">
      <formula>M49=3</formula>
    </cfRule>
    <cfRule type="expression" priority="164" dxfId="1">
      <formula>M49=2</formula>
    </cfRule>
    <cfRule type="expression" priority="165" dxfId="208">
      <formula>M49=1</formula>
    </cfRule>
  </conditionalFormatting>
  <conditionalFormatting sqref="L49:L56">
    <cfRule type="expression" priority="158" dxfId="5">
      <formula>M49=4</formula>
    </cfRule>
    <cfRule type="expression" priority="159" dxfId="4">
      <formula>M49=3</formula>
    </cfRule>
    <cfRule type="expression" priority="160" dxfId="1">
      <formula>M49=2</formula>
    </cfRule>
    <cfRule type="expression" priority="161" dxfId="208">
      <formula>M49=1</formula>
    </cfRule>
  </conditionalFormatting>
  <conditionalFormatting sqref="L58:L67">
    <cfRule type="containsText" priority="153" dxfId="221" operator="containsText" text="MEMADAI">
      <formula>NOT(ISERROR(SEARCH("MEMADAI",L58)))</formula>
    </cfRule>
    <cfRule type="expression" priority="154" dxfId="5">
      <formula>M58=4</formula>
    </cfRule>
    <cfRule type="expression" priority="155" dxfId="4">
      <formula>M58=3</formula>
    </cfRule>
    <cfRule type="expression" priority="156" dxfId="1">
      <formula>M58=2</formula>
    </cfRule>
    <cfRule type="expression" priority="157" dxfId="208">
      <formula>M58=1</formula>
    </cfRule>
  </conditionalFormatting>
  <conditionalFormatting sqref="L58:L67">
    <cfRule type="expression" priority="149" dxfId="5">
      <formula>M58=4</formula>
    </cfRule>
    <cfRule type="expression" priority="150" dxfId="4">
      <formula>M58=3</formula>
    </cfRule>
    <cfRule type="expression" priority="151" dxfId="1">
      <formula>M58=2</formula>
    </cfRule>
    <cfRule type="expression" priority="152" dxfId="208">
      <formula>M58=1</formula>
    </cfRule>
  </conditionalFormatting>
  <conditionalFormatting sqref="L58:L67">
    <cfRule type="expression" priority="145" dxfId="5">
      <formula>M58=4</formula>
    </cfRule>
    <cfRule type="expression" priority="146" dxfId="4">
      <formula>M58=3</formula>
    </cfRule>
    <cfRule type="expression" priority="147" dxfId="1">
      <formula>M58=2</formula>
    </cfRule>
    <cfRule type="expression" priority="148" dxfId="208">
      <formula>M58=1</formula>
    </cfRule>
  </conditionalFormatting>
  <conditionalFormatting sqref="L58:L67">
    <cfRule type="expression" priority="141" dxfId="5">
      <formula>M58=4</formula>
    </cfRule>
    <cfRule type="expression" priority="142" dxfId="4">
      <formula>M58=3</formula>
    </cfRule>
    <cfRule type="expression" priority="143" dxfId="1">
      <formula>M58=2</formula>
    </cfRule>
    <cfRule type="expression" priority="144" dxfId="208">
      <formula>M58=1</formula>
    </cfRule>
  </conditionalFormatting>
  <conditionalFormatting sqref="L69:L87">
    <cfRule type="containsText" priority="136" dxfId="221" operator="containsText" text="MEMADAI">
      <formula>NOT(ISERROR(SEARCH("MEMADAI",L69)))</formula>
    </cfRule>
    <cfRule type="expression" priority="137" dxfId="5">
      <formula>M69=4</formula>
    </cfRule>
    <cfRule type="expression" priority="138" dxfId="4">
      <formula>M69=3</formula>
    </cfRule>
    <cfRule type="expression" priority="139" dxfId="1">
      <formula>M69=2</formula>
    </cfRule>
    <cfRule type="expression" priority="140" dxfId="208">
      <formula>M69=1</formula>
    </cfRule>
  </conditionalFormatting>
  <conditionalFormatting sqref="L69:L87">
    <cfRule type="expression" priority="132" dxfId="5">
      <formula>M69=4</formula>
    </cfRule>
    <cfRule type="expression" priority="133" dxfId="4">
      <formula>M69=3</formula>
    </cfRule>
    <cfRule type="expression" priority="134" dxfId="1">
      <formula>M69=2</formula>
    </cfRule>
    <cfRule type="expression" priority="135" dxfId="208">
      <formula>M69=1</formula>
    </cfRule>
  </conditionalFormatting>
  <conditionalFormatting sqref="L69:L87">
    <cfRule type="expression" priority="128" dxfId="5">
      <formula>M69=4</formula>
    </cfRule>
    <cfRule type="expression" priority="129" dxfId="4">
      <formula>M69=3</formula>
    </cfRule>
    <cfRule type="expression" priority="130" dxfId="1">
      <formula>M69=2</formula>
    </cfRule>
    <cfRule type="expression" priority="131" dxfId="208">
      <formula>M69=1</formula>
    </cfRule>
  </conditionalFormatting>
  <conditionalFormatting sqref="L69:L87">
    <cfRule type="expression" priority="124" dxfId="5">
      <formula>M69=4</formula>
    </cfRule>
    <cfRule type="expression" priority="125" dxfId="4">
      <formula>M69=3</formula>
    </cfRule>
    <cfRule type="expression" priority="126" dxfId="1">
      <formula>M69=2</formula>
    </cfRule>
    <cfRule type="expression" priority="127" dxfId="208">
      <formula>M69=1</formula>
    </cfRule>
  </conditionalFormatting>
  <conditionalFormatting sqref="L89:L98">
    <cfRule type="containsText" priority="119" dxfId="221" operator="containsText" text="MEMADAI">
      <formula>NOT(ISERROR(SEARCH("MEMADAI",L89)))</formula>
    </cfRule>
    <cfRule type="expression" priority="120" dxfId="5">
      <formula>M89=4</formula>
    </cfRule>
    <cfRule type="expression" priority="121" dxfId="4">
      <formula>M89=3</formula>
    </cfRule>
    <cfRule type="expression" priority="122" dxfId="1">
      <formula>M89=2</formula>
    </cfRule>
    <cfRule type="expression" priority="123" dxfId="208">
      <formula>M89=1</formula>
    </cfRule>
  </conditionalFormatting>
  <conditionalFormatting sqref="L89:L98">
    <cfRule type="expression" priority="115" dxfId="5">
      <formula>M89=4</formula>
    </cfRule>
    <cfRule type="expression" priority="116" dxfId="4">
      <formula>M89=3</formula>
    </cfRule>
    <cfRule type="expression" priority="117" dxfId="1">
      <formula>M89=2</formula>
    </cfRule>
    <cfRule type="expression" priority="118" dxfId="208">
      <formula>M89=1</formula>
    </cfRule>
  </conditionalFormatting>
  <conditionalFormatting sqref="L89:L98">
    <cfRule type="expression" priority="111" dxfId="5">
      <formula>M89=4</formula>
    </cfRule>
    <cfRule type="expression" priority="112" dxfId="4">
      <formula>M89=3</formula>
    </cfRule>
    <cfRule type="expression" priority="113" dxfId="1">
      <formula>M89=2</formula>
    </cfRule>
    <cfRule type="expression" priority="114" dxfId="208">
      <formula>M89=1</formula>
    </cfRule>
  </conditionalFormatting>
  <conditionalFormatting sqref="L89:L98">
    <cfRule type="expression" priority="107" dxfId="5">
      <formula>M89=4</formula>
    </cfRule>
    <cfRule type="expression" priority="108" dxfId="4">
      <formula>M89=3</formula>
    </cfRule>
    <cfRule type="expression" priority="109" dxfId="1">
      <formula>M89=2</formula>
    </cfRule>
    <cfRule type="expression" priority="110" dxfId="208">
      <formula>M89=1</formula>
    </cfRule>
  </conditionalFormatting>
  <conditionalFormatting sqref="L100:L101">
    <cfRule type="containsText" priority="102" dxfId="221" operator="containsText" text="MEMADAI">
      <formula>NOT(ISERROR(SEARCH("MEMADAI",L100)))</formula>
    </cfRule>
    <cfRule type="expression" priority="103" dxfId="5">
      <formula>M100=4</formula>
    </cfRule>
    <cfRule type="expression" priority="104" dxfId="4">
      <formula>M100=3</formula>
    </cfRule>
    <cfRule type="expression" priority="105" dxfId="1">
      <formula>M100=2</formula>
    </cfRule>
    <cfRule type="expression" priority="106" dxfId="208">
      <formula>M100=1</formula>
    </cfRule>
  </conditionalFormatting>
  <conditionalFormatting sqref="L100:L101">
    <cfRule type="expression" priority="98" dxfId="5">
      <formula>M100=4</formula>
    </cfRule>
    <cfRule type="expression" priority="99" dxfId="4">
      <formula>M100=3</formula>
    </cfRule>
    <cfRule type="expression" priority="100" dxfId="1">
      <formula>M100=2</formula>
    </cfRule>
    <cfRule type="expression" priority="101" dxfId="208">
      <formula>M100=1</formula>
    </cfRule>
  </conditionalFormatting>
  <conditionalFormatting sqref="L100:L101">
    <cfRule type="expression" priority="94" dxfId="5">
      <formula>M100=4</formula>
    </cfRule>
    <cfRule type="expression" priority="95" dxfId="4">
      <formula>M100=3</formula>
    </cfRule>
    <cfRule type="expression" priority="96" dxfId="1">
      <formula>M100=2</formula>
    </cfRule>
    <cfRule type="expression" priority="97" dxfId="208">
      <formula>M100=1</formula>
    </cfRule>
  </conditionalFormatting>
  <conditionalFormatting sqref="L100:L101">
    <cfRule type="expression" priority="90" dxfId="5">
      <formula>M100=4</formula>
    </cfRule>
    <cfRule type="expression" priority="91" dxfId="4">
      <formula>M100=3</formula>
    </cfRule>
    <cfRule type="expression" priority="92" dxfId="1">
      <formula>M100=2</formula>
    </cfRule>
    <cfRule type="expression" priority="93" dxfId="208">
      <formula>M100=1</formula>
    </cfRule>
  </conditionalFormatting>
  <conditionalFormatting sqref="L99">
    <cfRule type="containsText" priority="81" dxfId="221" operator="containsText" text="MEMADAI">
      <formula>NOT(ISERROR(SEARCH("MEMADAI",L99)))</formula>
    </cfRule>
    <cfRule type="expression" priority="82" dxfId="5">
      <formula>M99=4</formula>
    </cfRule>
    <cfRule type="expression" priority="83" dxfId="4">
      <formula>M99=3</formula>
    </cfRule>
    <cfRule type="expression" priority="84" dxfId="1">
      <formula>M99=2</formula>
    </cfRule>
    <cfRule type="expression" priority="85" dxfId="208">
      <formula>M99=1</formula>
    </cfRule>
  </conditionalFormatting>
  <conditionalFormatting sqref="L99">
    <cfRule type="expression" priority="77" dxfId="5">
      <formula>M99=4</formula>
    </cfRule>
    <cfRule type="expression" priority="78" dxfId="4">
      <formula>M99=3</formula>
    </cfRule>
    <cfRule type="expression" priority="79" dxfId="1">
      <formula>M99=2</formula>
    </cfRule>
    <cfRule type="expression" priority="80" dxfId="208">
      <formula>M99=1</formula>
    </cfRule>
  </conditionalFormatting>
  <conditionalFormatting sqref="L99">
    <cfRule type="expression" priority="73" dxfId="5">
      <formula>M99=4</formula>
    </cfRule>
    <cfRule type="expression" priority="74" dxfId="4">
      <formula>M99=3</formula>
    </cfRule>
    <cfRule type="expression" priority="75" dxfId="1">
      <formula>M99=2</formula>
    </cfRule>
    <cfRule type="expression" priority="76" dxfId="208">
      <formula>M99=1</formula>
    </cfRule>
  </conditionalFormatting>
  <conditionalFormatting sqref="L99">
    <cfRule type="expression" priority="69" dxfId="5">
      <formula>M99=4</formula>
    </cfRule>
    <cfRule type="expression" priority="70" dxfId="4">
      <formula>M99=3</formula>
    </cfRule>
    <cfRule type="expression" priority="71" dxfId="1">
      <formula>M99=2</formula>
    </cfRule>
    <cfRule type="expression" priority="72" dxfId="208">
      <formula>M99=1</formula>
    </cfRule>
  </conditionalFormatting>
  <conditionalFormatting sqref="L99">
    <cfRule type="containsText" priority="64" dxfId="221" operator="containsText" text="MEMADAI">
      <formula>NOT(ISERROR(SEARCH("MEMADAI",L99)))</formula>
    </cfRule>
    <cfRule type="expression" priority="65" dxfId="5">
      <formula>M99=4</formula>
    </cfRule>
    <cfRule type="expression" priority="66" dxfId="4">
      <formula>M99=3</formula>
    </cfRule>
    <cfRule type="expression" priority="67" dxfId="1">
      <formula>M99=2</formula>
    </cfRule>
    <cfRule type="expression" priority="68" dxfId="208">
      <formula>M99=1</formula>
    </cfRule>
  </conditionalFormatting>
  <conditionalFormatting sqref="L99">
    <cfRule type="expression" priority="60" dxfId="5">
      <formula>M99=4</formula>
    </cfRule>
    <cfRule type="expression" priority="61" dxfId="4">
      <formula>M99=3</formula>
    </cfRule>
    <cfRule type="expression" priority="62" dxfId="1">
      <formula>M99=2</formula>
    </cfRule>
    <cfRule type="expression" priority="63" dxfId="208">
      <formula>M99=1</formula>
    </cfRule>
  </conditionalFormatting>
  <conditionalFormatting sqref="L99">
    <cfRule type="expression" priority="56" dxfId="5">
      <formula>M99=4</formula>
    </cfRule>
    <cfRule type="expression" priority="57" dxfId="4">
      <formula>M99=3</formula>
    </cfRule>
    <cfRule type="expression" priority="58" dxfId="1">
      <formula>M99=2</formula>
    </cfRule>
    <cfRule type="expression" priority="59" dxfId="208">
      <formula>M99=1</formula>
    </cfRule>
  </conditionalFormatting>
  <conditionalFormatting sqref="L99">
    <cfRule type="expression" priority="52" dxfId="5">
      <formula>M99=4</formula>
    </cfRule>
    <cfRule type="expression" priority="53" dxfId="4">
      <formula>M99=3</formula>
    </cfRule>
    <cfRule type="expression" priority="54" dxfId="1">
      <formula>M99=2</formula>
    </cfRule>
    <cfRule type="expression" priority="55" dxfId="208">
      <formula>M99=1</formula>
    </cfRule>
  </conditionalFormatting>
  <conditionalFormatting sqref="L99">
    <cfRule type="containsText" priority="47" dxfId="221" operator="containsText" text="MEMADAI">
      <formula>NOT(ISERROR(SEARCH("MEMADAI",L99)))</formula>
    </cfRule>
    <cfRule type="expression" priority="48" dxfId="5">
      <formula>M99=4</formula>
    </cfRule>
    <cfRule type="expression" priority="49" dxfId="4">
      <formula>M99=3</formula>
    </cfRule>
    <cfRule type="expression" priority="50" dxfId="1">
      <formula>M99=2</formula>
    </cfRule>
    <cfRule type="expression" priority="51" dxfId="208">
      <formula>M99=1</formula>
    </cfRule>
  </conditionalFormatting>
  <conditionalFormatting sqref="L99">
    <cfRule type="expression" priority="43" dxfId="5">
      <formula>M99=4</formula>
    </cfRule>
    <cfRule type="expression" priority="44" dxfId="4">
      <formula>M99=3</formula>
    </cfRule>
    <cfRule type="expression" priority="45" dxfId="1">
      <formula>M99=2</formula>
    </cfRule>
    <cfRule type="expression" priority="46" dxfId="208">
      <formula>M99=1</formula>
    </cfRule>
  </conditionalFormatting>
  <conditionalFormatting sqref="L99">
    <cfRule type="expression" priority="39" dxfId="5">
      <formula>M99=4</formula>
    </cfRule>
    <cfRule type="expression" priority="40" dxfId="4">
      <formula>M99=3</formula>
    </cfRule>
    <cfRule type="expression" priority="41" dxfId="1">
      <formula>M99=2</formula>
    </cfRule>
    <cfRule type="expression" priority="42" dxfId="208">
      <formula>M99=1</formula>
    </cfRule>
  </conditionalFormatting>
  <conditionalFormatting sqref="L99">
    <cfRule type="expression" priority="35" dxfId="5">
      <formula>M99=4</formula>
    </cfRule>
    <cfRule type="expression" priority="36" dxfId="4">
      <formula>M99=3</formula>
    </cfRule>
    <cfRule type="expression" priority="37" dxfId="1">
      <formula>M99=2</formula>
    </cfRule>
    <cfRule type="expression" priority="38" dxfId="208">
      <formula>M99=1</formula>
    </cfRule>
  </conditionalFormatting>
  <conditionalFormatting sqref="L99">
    <cfRule type="containsText" priority="30" dxfId="221" operator="containsText" text="MEMADAI">
      <formula>NOT(ISERROR(SEARCH("MEMADAI",L99)))</formula>
    </cfRule>
    <cfRule type="expression" priority="31" dxfId="5">
      <formula>M99=4</formula>
    </cfRule>
    <cfRule type="expression" priority="32" dxfId="4">
      <formula>M99=3</formula>
    </cfRule>
    <cfRule type="expression" priority="33" dxfId="1">
      <formula>M99=2</formula>
    </cfRule>
    <cfRule type="expression" priority="34" dxfId="208">
      <formula>M99=1</formula>
    </cfRule>
  </conditionalFormatting>
  <conditionalFormatting sqref="L99">
    <cfRule type="expression" priority="26" dxfId="5">
      <formula>M99=4</formula>
    </cfRule>
    <cfRule type="expression" priority="27" dxfId="4">
      <formula>M99=3</formula>
    </cfRule>
    <cfRule type="expression" priority="28" dxfId="1">
      <formula>M99=2</formula>
    </cfRule>
    <cfRule type="expression" priority="29" dxfId="208">
      <formula>M99=1</formula>
    </cfRule>
  </conditionalFormatting>
  <conditionalFormatting sqref="L99">
    <cfRule type="expression" priority="22" dxfId="5">
      <formula>M99=4</formula>
    </cfRule>
    <cfRule type="expression" priority="23" dxfId="4">
      <formula>M99=3</formula>
    </cfRule>
    <cfRule type="expression" priority="24" dxfId="1">
      <formula>M99=2</formula>
    </cfRule>
    <cfRule type="expression" priority="25" dxfId="208">
      <formula>M99=1</formula>
    </cfRule>
  </conditionalFormatting>
  <conditionalFormatting sqref="L99">
    <cfRule type="expression" priority="18" dxfId="5">
      <formula>M99=4</formula>
    </cfRule>
    <cfRule type="expression" priority="19" dxfId="4">
      <formula>M99=3</formula>
    </cfRule>
    <cfRule type="expression" priority="20" dxfId="1">
      <formula>M99=2</formula>
    </cfRule>
    <cfRule type="expression" priority="21" dxfId="208">
      <formula>M99=1</formula>
    </cfRule>
  </conditionalFormatting>
  <conditionalFormatting sqref="L99">
    <cfRule type="containsText" priority="13" dxfId="221" operator="containsText" text="MEMADAI">
      <formula>NOT(ISERROR(SEARCH("MEMADAI",L99)))</formula>
    </cfRule>
    <cfRule type="expression" priority="14" dxfId="5">
      <formula>M99=4</formula>
    </cfRule>
    <cfRule type="expression" priority="15" dxfId="4">
      <formula>M99=3</formula>
    </cfRule>
    <cfRule type="expression" priority="16" dxfId="1">
      <formula>M99=2</formula>
    </cfRule>
    <cfRule type="expression" priority="17" dxfId="208">
      <formula>M99=1</formula>
    </cfRule>
  </conditionalFormatting>
  <conditionalFormatting sqref="L99">
    <cfRule type="expression" priority="9" dxfId="5">
      <formula>M99=4</formula>
    </cfRule>
    <cfRule type="expression" priority="10" dxfId="4">
      <formula>M99=3</formula>
    </cfRule>
    <cfRule type="expression" priority="11" dxfId="1">
      <formula>M99=2</formula>
    </cfRule>
    <cfRule type="expression" priority="12" dxfId="208">
      <formula>M99=1</formula>
    </cfRule>
  </conditionalFormatting>
  <conditionalFormatting sqref="L99">
    <cfRule type="expression" priority="5" dxfId="5">
      <formula>M99=4</formula>
    </cfRule>
    <cfRule type="expression" priority="6" dxfId="4">
      <formula>M99=3</formula>
    </cfRule>
    <cfRule type="expression" priority="7" dxfId="1">
      <formula>M99=2</formula>
    </cfRule>
    <cfRule type="expression" priority="8" dxfId="208">
      <formula>M99=1</formula>
    </cfRule>
  </conditionalFormatting>
  <conditionalFormatting sqref="L99">
    <cfRule type="expression" priority="1" dxfId="5">
      <formula>M99=4</formula>
    </cfRule>
    <cfRule type="expression" priority="2" dxfId="4">
      <formula>M99=3</formula>
    </cfRule>
    <cfRule type="expression" priority="3" dxfId="1">
      <formula>M99=2</formula>
    </cfRule>
    <cfRule type="expression" priority="4" dxfId="208">
      <formula>M99=1</formula>
    </cfRule>
  </conditionalFormatting>
  <printOptions/>
  <pageMargins left="0.7086614173228347" right="0.7086614173228347" top="0.7480314960629921" bottom="0.7480314960629921" header="0.31496062992125984" footer="0.31496062992125984"/>
  <pageSetup fitToHeight="0" horizontalDpi="600" verticalDpi="600" orientation="landscape" paperSize="5" scale="75" r:id="rId2"/>
  <drawing r:id="rId1"/>
</worksheet>
</file>

<file path=xl/worksheets/sheet3.xml><?xml version="1.0" encoding="utf-8"?>
<worksheet xmlns="http://schemas.openxmlformats.org/spreadsheetml/2006/main" xmlns:r="http://schemas.openxmlformats.org/officeDocument/2006/relationships">
  <dimension ref="B1:S177"/>
  <sheetViews>
    <sheetView view="pageBreakPreview" zoomScale="60" zoomScaleNormal="48" zoomScalePageLayoutView="0" workbookViewId="0" topLeftCell="A1">
      <selection activeCell="B3" sqref="B3:R3"/>
    </sheetView>
  </sheetViews>
  <sheetFormatPr defaultColWidth="9.140625" defaultRowHeight="15"/>
  <cols>
    <col min="1" max="1" width="9.140625" style="5" customWidth="1"/>
    <col min="2" max="2" width="6.140625" style="8" customWidth="1"/>
    <col min="3" max="3" width="4.7109375" style="30" customWidth="1"/>
    <col min="4" max="4" width="19.00390625" style="5" customWidth="1"/>
    <col min="5" max="5" width="13.00390625" style="8" customWidth="1"/>
    <col min="6" max="6" width="4.28125" style="8" customWidth="1"/>
    <col min="7" max="7" width="40.8515625" style="5" customWidth="1"/>
    <col min="8" max="8" width="12.8515625" style="8" customWidth="1"/>
    <col min="9" max="9" width="5.28125" style="8" customWidth="1"/>
    <col min="10" max="10" width="10.140625" style="8" hidden="1" customWidth="1"/>
    <col min="11" max="11" width="38.8515625" style="5" customWidth="1"/>
    <col min="12" max="12" width="9.00390625" style="5" customWidth="1"/>
    <col min="13" max="13" width="11.57421875" style="8" customWidth="1"/>
    <col min="14" max="18" width="6.7109375" style="7" customWidth="1"/>
    <col min="19" max="16384" width="9.140625" style="5" customWidth="1"/>
  </cols>
  <sheetData>
    <row r="1" spans="2:18" ht="23.25">
      <c r="B1" s="255" t="s">
        <v>278</v>
      </c>
      <c r="C1" s="255"/>
      <c r="D1" s="255"/>
      <c r="E1" s="255"/>
      <c r="F1" s="255"/>
      <c r="G1" s="255"/>
      <c r="H1" s="255"/>
      <c r="I1" s="255"/>
      <c r="J1" s="255"/>
      <c r="K1" s="255"/>
      <c r="L1" s="255"/>
      <c r="M1" s="255"/>
      <c r="N1" s="255"/>
      <c r="O1" s="255"/>
      <c r="P1" s="255"/>
      <c r="Q1" s="255"/>
      <c r="R1" s="255"/>
    </row>
    <row r="2" spans="2:18" ht="23.25">
      <c r="B2" s="255" t="s">
        <v>279</v>
      </c>
      <c r="C2" s="255"/>
      <c r="D2" s="255"/>
      <c r="E2" s="255"/>
      <c r="F2" s="255"/>
      <c r="G2" s="255"/>
      <c r="H2" s="255"/>
      <c r="I2" s="255"/>
      <c r="J2" s="255"/>
      <c r="K2" s="255"/>
      <c r="L2" s="255"/>
      <c r="M2" s="255"/>
      <c r="N2" s="255"/>
      <c r="O2" s="255"/>
      <c r="P2" s="255"/>
      <c r="Q2" s="255"/>
      <c r="R2" s="255"/>
    </row>
    <row r="3" spans="2:18" ht="30">
      <c r="B3" s="258" t="s">
        <v>57</v>
      </c>
      <c r="C3" s="258"/>
      <c r="D3" s="258"/>
      <c r="E3" s="258"/>
      <c r="F3" s="258"/>
      <c r="G3" s="258"/>
      <c r="H3" s="258"/>
      <c r="I3" s="258"/>
      <c r="J3" s="258"/>
      <c r="K3" s="258"/>
      <c r="L3" s="258"/>
      <c r="M3" s="258"/>
      <c r="N3" s="258"/>
      <c r="O3" s="258"/>
      <c r="P3" s="258"/>
      <c r="Q3" s="258"/>
      <c r="R3" s="258"/>
    </row>
    <row r="5" spans="2:18" s="28" customFormat="1" ht="36.75" customHeight="1">
      <c r="B5" s="256" t="s">
        <v>63</v>
      </c>
      <c r="C5" s="246" t="s">
        <v>64</v>
      </c>
      <c r="D5" s="247"/>
      <c r="E5" s="246" t="s">
        <v>61</v>
      </c>
      <c r="F5" s="247"/>
      <c r="G5" s="257" t="s">
        <v>65</v>
      </c>
      <c r="H5" s="246" t="s">
        <v>61</v>
      </c>
      <c r="I5" s="247"/>
      <c r="J5" s="2"/>
      <c r="K5" s="257" t="s">
        <v>49</v>
      </c>
      <c r="L5" s="246" t="s">
        <v>56</v>
      </c>
      <c r="M5" s="247"/>
      <c r="N5" s="257" t="s">
        <v>3</v>
      </c>
      <c r="O5" s="257"/>
      <c r="P5" s="257"/>
      <c r="Q5" s="257"/>
      <c r="R5" s="257"/>
    </row>
    <row r="6" spans="2:18" s="29" customFormat="1" ht="19.5">
      <c r="B6" s="256"/>
      <c r="C6" s="248"/>
      <c r="D6" s="249"/>
      <c r="E6" s="248"/>
      <c r="F6" s="249"/>
      <c r="G6" s="257"/>
      <c r="H6" s="248"/>
      <c r="I6" s="249"/>
      <c r="J6" s="2"/>
      <c r="K6" s="257"/>
      <c r="L6" s="248"/>
      <c r="M6" s="249"/>
      <c r="N6" s="2">
        <v>1</v>
      </c>
      <c r="O6" s="2">
        <v>2</v>
      </c>
      <c r="P6" s="2">
        <v>3</v>
      </c>
      <c r="Q6" s="2">
        <v>4</v>
      </c>
      <c r="R6" s="2" t="s">
        <v>4</v>
      </c>
    </row>
    <row r="7" spans="2:18" s="3" customFormat="1" ht="19.5">
      <c r="B7" s="54">
        <v>1</v>
      </c>
      <c r="C7" s="244">
        <v>2</v>
      </c>
      <c r="D7" s="245"/>
      <c r="E7" s="253">
        <v>3</v>
      </c>
      <c r="F7" s="254"/>
      <c r="G7" s="55">
        <v>4</v>
      </c>
      <c r="H7" s="253">
        <v>5</v>
      </c>
      <c r="I7" s="254"/>
      <c r="J7" s="55"/>
      <c r="K7" s="55">
        <v>6</v>
      </c>
      <c r="L7" s="253">
        <v>7</v>
      </c>
      <c r="M7" s="254"/>
      <c r="N7" s="253">
        <v>8</v>
      </c>
      <c r="O7" s="259"/>
      <c r="P7" s="259"/>
      <c r="Q7" s="259"/>
      <c r="R7" s="254"/>
    </row>
    <row r="8" spans="2:19" ht="51">
      <c r="B8" s="141">
        <v>1</v>
      </c>
      <c r="C8" s="35" t="s">
        <v>67</v>
      </c>
      <c r="D8" s="36" t="s">
        <v>66</v>
      </c>
      <c r="E8" s="140" t="str">
        <f>IF(F8=1,"Tidak Memadai",IF(F8=2,"Kurang Memadai",IF(F8=3,"Cukup Memadai","Memadai")))</f>
        <v>Cukup Memadai</v>
      </c>
      <c r="F8" s="48">
        <f>MODE(I8:I24)</f>
        <v>3</v>
      </c>
      <c r="G8" s="4" t="s">
        <v>262</v>
      </c>
      <c r="H8" s="142" t="str">
        <f>IF(I8=1,"Tidak Memadai",IF(I8=2,"Kurang Memadai",IF(I8=3,"Cukup Memadai","Memadai")))</f>
        <v>Cukup Memadai</v>
      </c>
      <c r="I8" s="48">
        <f>MODE(M8:M12)</f>
        <v>3</v>
      </c>
      <c r="J8" s="10">
        <f>100/4</f>
        <v>25</v>
      </c>
      <c r="K8" s="4" t="s">
        <v>109</v>
      </c>
      <c r="L8" s="143" t="str">
        <f>IF($N8=MAX($N8:$Q8),"Tidak Memadai",IF($N8+$O8&gt;$P8+$Q8,"Kurang Memadai",IF($P8=MAX($N8:$Q8),"Cukup Memadai","Memadai")))</f>
        <v>Cukup Memadai</v>
      </c>
      <c r="M8" s="44">
        <f>IF($N8=MAX($N8:$Q8),1,IF($N8+$O8&gt;$P8+$Q8,2,IF($P8=MAX($N8:$Q8),3,4)))</f>
        <v>3</v>
      </c>
      <c r="N8" s="45">
        <f>'Jawaban Questioner'!BM5</f>
        <v>0</v>
      </c>
      <c r="O8" s="45">
        <f>'Jawaban Questioner'!BN5</f>
        <v>6</v>
      </c>
      <c r="P8" s="45">
        <f>'Jawaban Questioner'!BO5</f>
        <v>22</v>
      </c>
      <c r="Q8" s="45">
        <f>'Jawaban Questioner'!BP5</f>
        <v>13</v>
      </c>
      <c r="R8" s="46">
        <f>SUM(N8:Q8)</f>
        <v>41</v>
      </c>
      <c r="S8" s="58">
        <v>1</v>
      </c>
    </row>
    <row r="9" spans="2:19" ht="25.5">
      <c r="B9" s="141">
        <f>B8+1</f>
        <v>2</v>
      </c>
      <c r="C9" s="35"/>
      <c r="D9" s="36"/>
      <c r="E9" s="49"/>
      <c r="F9" s="44"/>
      <c r="G9" s="4"/>
      <c r="H9" s="44"/>
      <c r="I9" s="44"/>
      <c r="J9" s="10">
        <f>100/4</f>
        <v>25</v>
      </c>
      <c r="K9" s="4" t="s">
        <v>110</v>
      </c>
      <c r="L9" s="44" t="str">
        <f aca="true" t="shared" si="0" ref="L9:L77">IF($N9=MAX($N9:$Q9),"Tidak Memadai",IF($N9+$O9&gt;$P9+$Q9,"Kurang Memadai",IF($P9=MAX($N9:$Q9),"Cukup Memadai","Memadai")))</f>
        <v>Cukup Memadai</v>
      </c>
      <c r="M9" s="44">
        <f aca="true" t="shared" si="1" ref="M9:M77">IF($N9=MAX($N9:$Q9),1,IF($N9+$O9&gt;$P9+$Q9,2,IF($P9=MAX($N9:$Q9),3,4)))</f>
        <v>3</v>
      </c>
      <c r="N9" s="45">
        <f>'Jawaban Questioner'!BM6</f>
        <v>6</v>
      </c>
      <c r="O9" s="45">
        <f>'Jawaban Questioner'!BN6</f>
        <v>0</v>
      </c>
      <c r="P9" s="45">
        <f>'Jawaban Questioner'!BO6</f>
        <v>33</v>
      </c>
      <c r="Q9" s="45">
        <f>'Jawaban Questioner'!BP6</f>
        <v>1</v>
      </c>
      <c r="R9" s="46">
        <f aca="true" t="shared" si="2" ref="R9:R77">SUM(N9:Q9)</f>
        <v>40</v>
      </c>
      <c r="S9" s="58">
        <f>S8+1</f>
        <v>2</v>
      </c>
    </row>
    <row r="10" spans="2:19" ht="25.5">
      <c r="B10" s="141">
        <f aca="true" t="shared" si="3" ref="B10:B73">B9+1</f>
        <v>3</v>
      </c>
      <c r="C10" s="35"/>
      <c r="D10" s="36"/>
      <c r="E10" s="49"/>
      <c r="F10" s="44"/>
      <c r="G10" s="4"/>
      <c r="H10" s="44"/>
      <c r="I10" s="44"/>
      <c r="J10" s="10">
        <f>100/4</f>
        <v>25</v>
      </c>
      <c r="K10" s="4" t="s">
        <v>111</v>
      </c>
      <c r="L10" s="44" t="str">
        <f>IF($N10=MAX($N10:$Q10),"Tidak Memadai",IF($N10+$O10&gt;$P10+$Q10,"Kurang Memadai",IF($P10=MAX($N10:$Q10),"Cukup Memadai","Memadai")))</f>
        <v>Cukup Memadai</v>
      </c>
      <c r="M10" s="44">
        <f t="shared" si="1"/>
        <v>3</v>
      </c>
      <c r="N10" s="45">
        <f>'Jawaban Questioner'!BM7</f>
        <v>0</v>
      </c>
      <c r="O10" s="45">
        <f>'Jawaban Questioner'!BN7</f>
        <v>19</v>
      </c>
      <c r="P10" s="45">
        <f>'Jawaban Questioner'!BO7</f>
        <v>21</v>
      </c>
      <c r="Q10" s="45">
        <f>'Jawaban Questioner'!BP7</f>
        <v>1</v>
      </c>
      <c r="R10" s="46">
        <f t="shared" si="2"/>
        <v>41</v>
      </c>
      <c r="S10" s="58">
        <f aca="true" t="shared" si="4" ref="S10:S78">S9+1</f>
        <v>3</v>
      </c>
    </row>
    <row r="11" spans="2:19" ht="25.5">
      <c r="B11" s="141">
        <f t="shared" si="3"/>
        <v>4</v>
      </c>
      <c r="C11" s="35"/>
      <c r="D11" s="36"/>
      <c r="E11" s="49"/>
      <c r="F11" s="44"/>
      <c r="G11" s="4"/>
      <c r="H11" s="44"/>
      <c r="I11" s="44"/>
      <c r="J11" s="10">
        <f>100/4</f>
        <v>25</v>
      </c>
      <c r="K11" s="4" t="s">
        <v>163</v>
      </c>
      <c r="L11" s="44" t="str">
        <f t="shared" si="0"/>
        <v>Cukup Memadai</v>
      </c>
      <c r="M11" s="44">
        <f t="shared" si="1"/>
        <v>3</v>
      </c>
      <c r="N11" s="45">
        <f>'Jawaban Questioner'!BM8</f>
        <v>4</v>
      </c>
      <c r="O11" s="45">
        <f>'Jawaban Questioner'!BN8</f>
        <v>14</v>
      </c>
      <c r="P11" s="45">
        <f>'Jawaban Questioner'!BO8</f>
        <v>21</v>
      </c>
      <c r="Q11" s="45">
        <f>'Jawaban Questioner'!BP8</f>
        <v>2</v>
      </c>
      <c r="R11" s="46">
        <f t="shared" si="2"/>
        <v>41</v>
      </c>
      <c r="S11" s="58">
        <f t="shared" si="4"/>
        <v>4</v>
      </c>
    </row>
    <row r="12" spans="2:19" ht="51">
      <c r="B12" s="141">
        <f t="shared" si="3"/>
        <v>5</v>
      </c>
      <c r="C12" s="35"/>
      <c r="D12" s="36"/>
      <c r="E12" s="49"/>
      <c r="F12" s="44"/>
      <c r="G12" s="4"/>
      <c r="H12" s="44"/>
      <c r="I12" s="44"/>
      <c r="J12" s="10"/>
      <c r="K12" s="4" t="s">
        <v>112</v>
      </c>
      <c r="L12" s="44" t="str">
        <f t="shared" si="0"/>
        <v>Kurang Memadai</v>
      </c>
      <c r="M12" s="44">
        <f t="shared" si="1"/>
        <v>2</v>
      </c>
      <c r="N12" s="45">
        <f>'Jawaban Questioner'!BM9</f>
        <v>0</v>
      </c>
      <c r="O12" s="45">
        <f>'Jawaban Questioner'!BN9</f>
        <v>20</v>
      </c>
      <c r="P12" s="45">
        <f>'Jawaban Questioner'!BO9</f>
        <v>18</v>
      </c>
      <c r="Q12" s="45">
        <f>'Jawaban Questioner'!BP9</f>
        <v>1</v>
      </c>
      <c r="R12" s="46">
        <f t="shared" si="2"/>
        <v>39</v>
      </c>
      <c r="S12" s="58">
        <f t="shared" si="4"/>
        <v>5</v>
      </c>
    </row>
    <row r="13" spans="2:19" ht="69" customHeight="1">
      <c r="B13" s="141">
        <f t="shared" si="3"/>
        <v>6</v>
      </c>
      <c r="C13" s="35"/>
      <c r="D13" s="36"/>
      <c r="E13" s="50"/>
      <c r="F13" s="48"/>
      <c r="G13" s="4" t="s">
        <v>261</v>
      </c>
      <c r="H13" s="53" t="str">
        <f>IF(I13=1,"Tidak Memadai",IF(I13=2,"Kurang Memadai",IF(I13=3,"Cukup Memadai","Memadai")))</f>
        <v>Cukup Memadai</v>
      </c>
      <c r="I13" s="48">
        <f>MODE(M13:M15)</f>
        <v>3</v>
      </c>
      <c r="J13" s="10"/>
      <c r="K13" s="4" t="s">
        <v>182</v>
      </c>
      <c r="L13" s="44" t="str">
        <f t="shared" si="0"/>
        <v>Cukup Memadai</v>
      </c>
      <c r="M13" s="44">
        <f t="shared" si="1"/>
        <v>3</v>
      </c>
      <c r="N13" s="45">
        <f>'Jawaban Questioner'!BM10</f>
        <v>4</v>
      </c>
      <c r="O13" s="45">
        <f>'Jawaban Questioner'!BN10</f>
        <v>10</v>
      </c>
      <c r="P13" s="45">
        <f>'Jawaban Questioner'!BO10</f>
        <v>18</v>
      </c>
      <c r="Q13" s="45">
        <f>'Jawaban Questioner'!BP10</f>
        <v>9</v>
      </c>
      <c r="R13" s="46">
        <f t="shared" si="2"/>
        <v>41</v>
      </c>
      <c r="S13" s="58">
        <f t="shared" si="4"/>
        <v>6</v>
      </c>
    </row>
    <row r="14" spans="2:19" ht="25.5">
      <c r="B14" s="141">
        <f t="shared" si="3"/>
        <v>7</v>
      </c>
      <c r="C14" s="35"/>
      <c r="D14" s="36"/>
      <c r="E14" s="49"/>
      <c r="F14" s="44"/>
      <c r="G14" s="4"/>
      <c r="H14" s="44"/>
      <c r="I14" s="44"/>
      <c r="J14" s="11"/>
      <c r="K14" s="4" t="s">
        <v>183</v>
      </c>
      <c r="L14" s="44" t="str">
        <f t="shared" si="0"/>
        <v>Cukup Memadai</v>
      </c>
      <c r="M14" s="44">
        <f t="shared" si="1"/>
        <v>3</v>
      </c>
      <c r="N14" s="45">
        <f>'Jawaban Questioner'!BM11</f>
        <v>3</v>
      </c>
      <c r="O14" s="45">
        <f>'Jawaban Questioner'!BN11</f>
        <v>16</v>
      </c>
      <c r="P14" s="45">
        <f>'Jawaban Questioner'!BO11</f>
        <v>18</v>
      </c>
      <c r="Q14" s="45">
        <f>'Jawaban Questioner'!BP11</f>
        <v>4</v>
      </c>
      <c r="R14" s="46">
        <f t="shared" si="2"/>
        <v>41</v>
      </c>
      <c r="S14" s="58">
        <f t="shared" si="4"/>
        <v>7</v>
      </c>
    </row>
    <row r="15" spans="2:19" ht="51">
      <c r="B15" s="141">
        <f t="shared" si="3"/>
        <v>8</v>
      </c>
      <c r="C15" s="35"/>
      <c r="D15" s="36"/>
      <c r="E15" s="49"/>
      <c r="F15" s="44"/>
      <c r="G15" s="4"/>
      <c r="H15" s="44"/>
      <c r="I15" s="44"/>
      <c r="J15" s="11"/>
      <c r="K15" s="4" t="s">
        <v>184</v>
      </c>
      <c r="L15" s="44" t="str">
        <f t="shared" si="0"/>
        <v>Kurang Memadai</v>
      </c>
      <c r="M15" s="44">
        <f t="shared" si="1"/>
        <v>2</v>
      </c>
      <c r="N15" s="45">
        <f>'Jawaban Questioner'!BM12</f>
        <v>3</v>
      </c>
      <c r="O15" s="45">
        <f>'Jawaban Questioner'!BN12</f>
        <v>18</v>
      </c>
      <c r="P15" s="45">
        <f>'Jawaban Questioner'!BO12</f>
        <v>12</v>
      </c>
      <c r="Q15" s="45">
        <f>'Jawaban Questioner'!BP12</f>
        <v>8</v>
      </c>
      <c r="R15" s="46">
        <f t="shared" si="2"/>
        <v>41</v>
      </c>
      <c r="S15" s="58">
        <f t="shared" si="4"/>
        <v>8</v>
      </c>
    </row>
    <row r="16" spans="2:19" ht="54.75" customHeight="1">
      <c r="B16" s="141">
        <f t="shared" si="3"/>
        <v>9</v>
      </c>
      <c r="C16" s="35"/>
      <c r="D16" s="36"/>
      <c r="E16" s="50"/>
      <c r="F16" s="48"/>
      <c r="G16" s="4" t="s">
        <v>5</v>
      </c>
      <c r="H16" s="53" t="str">
        <f>IF(I16=1,"Tidak Memadai",IF(I16=2,"Kurang Memadai",IF(I16=3,"Cukup Memadai","Memadai")))</f>
        <v>Kurang Memadai</v>
      </c>
      <c r="I16" s="48">
        <f>M16</f>
        <v>2</v>
      </c>
      <c r="J16" s="10"/>
      <c r="K16" s="4" t="s">
        <v>113</v>
      </c>
      <c r="L16" s="44" t="str">
        <f t="shared" si="0"/>
        <v>Kurang Memadai</v>
      </c>
      <c r="M16" s="44">
        <f t="shared" si="1"/>
        <v>2</v>
      </c>
      <c r="N16" s="45">
        <f>'Jawaban Questioner'!BM13</f>
        <v>3</v>
      </c>
      <c r="O16" s="45">
        <f>'Jawaban Questioner'!BN13</f>
        <v>19</v>
      </c>
      <c r="P16" s="45">
        <f>'Jawaban Questioner'!BO13</f>
        <v>12</v>
      </c>
      <c r="Q16" s="45">
        <f>'Jawaban Questioner'!BP13</f>
        <v>5</v>
      </c>
      <c r="R16" s="46">
        <f t="shared" si="2"/>
        <v>39</v>
      </c>
      <c r="S16" s="58">
        <f t="shared" si="4"/>
        <v>9</v>
      </c>
    </row>
    <row r="17" spans="2:19" ht="41.25">
      <c r="B17" s="141">
        <f t="shared" si="3"/>
        <v>10</v>
      </c>
      <c r="C17" s="35"/>
      <c r="D17" s="36"/>
      <c r="E17" s="50"/>
      <c r="F17" s="48"/>
      <c r="G17" s="4" t="s">
        <v>6</v>
      </c>
      <c r="H17" s="53" t="str">
        <f>IF(I17=1,"Tidak Memadai",IF(I17=2,"Kurang Memadai",IF(I17=3,"Cukup Memadai","Memadai")))</f>
        <v>Kurang Memadai</v>
      </c>
      <c r="I17" s="48">
        <f>MODE(M17:M21)</f>
        <v>2</v>
      </c>
      <c r="J17" s="10"/>
      <c r="K17" s="4" t="s">
        <v>164</v>
      </c>
      <c r="L17" s="44" t="str">
        <f t="shared" si="0"/>
        <v>Kurang Memadai</v>
      </c>
      <c r="M17" s="44">
        <f t="shared" si="1"/>
        <v>2</v>
      </c>
      <c r="N17" s="45">
        <f>'Jawaban Questioner'!BM14</f>
        <v>10</v>
      </c>
      <c r="O17" s="45">
        <f>'Jawaban Questioner'!BN14</f>
        <v>11</v>
      </c>
      <c r="P17" s="45">
        <f>'Jawaban Questioner'!BO14</f>
        <v>10</v>
      </c>
      <c r="Q17" s="45">
        <f>'Jawaban Questioner'!BP14</f>
        <v>8</v>
      </c>
      <c r="R17" s="46">
        <f t="shared" si="2"/>
        <v>39</v>
      </c>
      <c r="S17" s="58">
        <f t="shared" si="4"/>
        <v>10</v>
      </c>
    </row>
    <row r="18" spans="2:19" ht="25.5">
      <c r="B18" s="141">
        <f t="shared" si="3"/>
        <v>11</v>
      </c>
      <c r="C18" s="35"/>
      <c r="D18" s="36"/>
      <c r="E18" s="50"/>
      <c r="F18" s="48"/>
      <c r="G18" s="4"/>
      <c r="H18" s="48"/>
      <c r="I18" s="48"/>
      <c r="J18" s="10"/>
      <c r="K18" s="4" t="s">
        <v>114</v>
      </c>
      <c r="L18" s="44" t="str">
        <f t="shared" si="0"/>
        <v>Kurang Memadai</v>
      </c>
      <c r="M18" s="44">
        <f t="shared" si="1"/>
        <v>2</v>
      </c>
      <c r="N18" s="45">
        <f>'Jawaban Questioner'!BM15</f>
        <v>8</v>
      </c>
      <c r="O18" s="45">
        <f>'Jawaban Questioner'!BN15</f>
        <v>14</v>
      </c>
      <c r="P18" s="45">
        <f>'Jawaban Questioner'!BO15</f>
        <v>11</v>
      </c>
      <c r="Q18" s="45">
        <f>'Jawaban Questioner'!BP15</f>
        <v>7</v>
      </c>
      <c r="R18" s="46">
        <f t="shared" si="2"/>
        <v>40</v>
      </c>
      <c r="S18" s="58">
        <f t="shared" si="4"/>
        <v>11</v>
      </c>
    </row>
    <row r="19" spans="2:19" ht="25.5">
      <c r="B19" s="141">
        <f t="shared" si="3"/>
        <v>12</v>
      </c>
      <c r="C19" s="35"/>
      <c r="D19" s="36"/>
      <c r="E19" s="49"/>
      <c r="F19" s="44"/>
      <c r="G19" s="4"/>
      <c r="H19" s="44"/>
      <c r="I19" s="44"/>
      <c r="J19" s="11"/>
      <c r="K19" s="4" t="s">
        <v>165</v>
      </c>
      <c r="L19" s="44" t="str">
        <f t="shared" si="0"/>
        <v>Kurang Memadai</v>
      </c>
      <c r="M19" s="44">
        <f t="shared" si="1"/>
        <v>2</v>
      </c>
      <c r="N19" s="45">
        <f>'Jawaban Questioner'!BM16</f>
        <v>0</v>
      </c>
      <c r="O19" s="45">
        <f>'Jawaban Questioner'!BN16</f>
        <v>21</v>
      </c>
      <c r="P19" s="45">
        <f>'Jawaban Questioner'!BO16</f>
        <v>16</v>
      </c>
      <c r="Q19" s="45">
        <f>'Jawaban Questioner'!BP16</f>
        <v>4</v>
      </c>
      <c r="R19" s="46">
        <f t="shared" si="2"/>
        <v>41</v>
      </c>
      <c r="S19" s="58">
        <f t="shared" si="4"/>
        <v>12</v>
      </c>
    </row>
    <row r="20" spans="2:19" ht="38.25">
      <c r="B20" s="141">
        <f t="shared" si="3"/>
        <v>13</v>
      </c>
      <c r="C20" s="35"/>
      <c r="D20" s="36"/>
      <c r="E20" s="49"/>
      <c r="F20" s="44"/>
      <c r="G20" s="4"/>
      <c r="H20" s="44"/>
      <c r="I20" s="44"/>
      <c r="J20" s="11"/>
      <c r="K20" s="4" t="s">
        <v>166</v>
      </c>
      <c r="L20" s="44" t="str">
        <f t="shared" si="0"/>
        <v>Cukup Memadai</v>
      </c>
      <c r="M20" s="44">
        <f t="shared" si="1"/>
        <v>3</v>
      </c>
      <c r="N20" s="45">
        <f>'Jawaban Questioner'!BM17</f>
        <v>5</v>
      </c>
      <c r="O20" s="45">
        <f>'Jawaban Questioner'!BN17</f>
        <v>11</v>
      </c>
      <c r="P20" s="45">
        <f>'Jawaban Questioner'!BO17</f>
        <v>19</v>
      </c>
      <c r="Q20" s="45">
        <f>'Jawaban Questioner'!BP17</f>
        <v>6</v>
      </c>
      <c r="R20" s="46">
        <f t="shared" si="2"/>
        <v>41</v>
      </c>
      <c r="S20" s="58">
        <f t="shared" si="4"/>
        <v>13</v>
      </c>
    </row>
    <row r="21" spans="2:19" ht="25.5">
      <c r="B21" s="141">
        <f t="shared" si="3"/>
        <v>14</v>
      </c>
      <c r="C21" s="35"/>
      <c r="D21" s="36"/>
      <c r="E21" s="49"/>
      <c r="F21" s="44"/>
      <c r="G21" s="4"/>
      <c r="H21" s="44"/>
      <c r="I21" s="44"/>
      <c r="J21" s="11"/>
      <c r="K21" s="4" t="s">
        <v>115</v>
      </c>
      <c r="L21" s="44" t="str">
        <f t="shared" si="0"/>
        <v>Cukup Memadai</v>
      </c>
      <c r="M21" s="44">
        <f t="shared" si="1"/>
        <v>3</v>
      </c>
      <c r="N21" s="45">
        <f>'Jawaban Questioner'!BM18</f>
        <v>7</v>
      </c>
      <c r="O21" s="45">
        <f>'Jawaban Questioner'!BN18</f>
        <v>7</v>
      </c>
      <c r="P21" s="45">
        <f>'Jawaban Questioner'!BO18</f>
        <v>16</v>
      </c>
      <c r="Q21" s="45">
        <f>'Jawaban Questioner'!BP18</f>
        <v>10</v>
      </c>
      <c r="R21" s="46">
        <f t="shared" si="2"/>
        <v>40</v>
      </c>
      <c r="S21" s="58">
        <f t="shared" si="4"/>
        <v>14</v>
      </c>
    </row>
    <row r="22" spans="2:19" ht="66.75" customHeight="1">
      <c r="B22" s="141">
        <f t="shared" si="3"/>
        <v>15</v>
      </c>
      <c r="C22" s="35"/>
      <c r="D22" s="36"/>
      <c r="E22" s="50"/>
      <c r="F22" s="48"/>
      <c r="G22" s="4" t="s">
        <v>7</v>
      </c>
      <c r="H22" s="53" t="str">
        <f>IF(I22=1,"Tidak Memadai",IF(I22=2,"Kurang Memadai",IF(I22=3,"Cukup Memadai","Memadai")))</f>
        <v>Cukup Memadai</v>
      </c>
      <c r="I22" s="48">
        <f>MODE(M22:M24)</f>
        <v>3</v>
      </c>
      <c r="J22" s="10"/>
      <c r="K22" s="4" t="s">
        <v>116</v>
      </c>
      <c r="L22" s="44" t="str">
        <f t="shared" si="0"/>
        <v>Cukup Memadai</v>
      </c>
      <c r="M22" s="44">
        <f t="shared" si="1"/>
        <v>3</v>
      </c>
      <c r="N22" s="45">
        <f>'Jawaban Questioner'!BM19</f>
        <v>4</v>
      </c>
      <c r="O22" s="45">
        <f>'Jawaban Questioner'!BN19</f>
        <v>7</v>
      </c>
      <c r="P22" s="45">
        <f>'Jawaban Questioner'!BO19</f>
        <v>21</v>
      </c>
      <c r="Q22" s="45">
        <f>'Jawaban Questioner'!BP19</f>
        <v>8</v>
      </c>
      <c r="R22" s="46">
        <f t="shared" si="2"/>
        <v>40</v>
      </c>
      <c r="S22" s="58">
        <f t="shared" si="4"/>
        <v>15</v>
      </c>
    </row>
    <row r="23" spans="2:19" ht="25.5">
      <c r="B23" s="141">
        <f t="shared" si="3"/>
        <v>16</v>
      </c>
      <c r="C23" s="35"/>
      <c r="D23" s="36"/>
      <c r="E23" s="49"/>
      <c r="F23" s="44"/>
      <c r="G23" s="4"/>
      <c r="H23" s="53"/>
      <c r="I23" s="44"/>
      <c r="J23" s="11"/>
      <c r="K23" s="4" t="s">
        <v>117</v>
      </c>
      <c r="L23" s="44" t="str">
        <f t="shared" si="0"/>
        <v>Cukup Memadai</v>
      </c>
      <c r="M23" s="44">
        <f t="shared" si="1"/>
        <v>3</v>
      </c>
      <c r="N23" s="45">
        <f>'Jawaban Questioner'!BM20</f>
        <v>3</v>
      </c>
      <c r="O23" s="45">
        <f>'Jawaban Questioner'!BN20</f>
        <v>11</v>
      </c>
      <c r="P23" s="45">
        <f>'Jawaban Questioner'!BO20</f>
        <v>13</v>
      </c>
      <c r="Q23" s="45">
        <f>'Jawaban Questioner'!BP20</f>
        <v>13</v>
      </c>
      <c r="R23" s="46">
        <f t="shared" si="2"/>
        <v>40</v>
      </c>
      <c r="S23" s="58">
        <f t="shared" si="4"/>
        <v>16</v>
      </c>
    </row>
    <row r="24" spans="2:19" ht="15.75">
      <c r="B24" s="141">
        <f t="shared" si="3"/>
        <v>17</v>
      </c>
      <c r="C24" s="35"/>
      <c r="D24" s="36"/>
      <c r="E24" s="49"/>
      <c r="F24" s="44"/>
      <c r="G24" s="4"/>
      <c r="H24" s="53"/>
      <c r="I24" s="44"/>
      <c r="J24" s="11"/>
      <c r="K24" s="4" t="s">
        <v>118</v>
      </c>
      <c r="L24" s="44" t="str">
        <f t="shared" si="0"/>
        <v>Memadai</v>
      </c>
      <c r="M24" s="44">
        <f t="shared" si="1"/>
        <v>4</v>
      </c>
      <c r="N24" s="45">
        <f>'Jawaban Questioner'!BM21</f>
        <v>4</v>
      </c>
      <c r="O24" s="45">
        <f>'Jawaban Questioner'!BN21</f>
        <v>5</v>
      </c>
      <c r="P24" s="45">
        <f>'Jawaban Questioner'!BO21</f>
        <v>7</v>
      </c>
      <c r="Q24" s="45">
        <f>'Jawaban Questioner'!BP21</f>
        <v>23</v>
      </c>
      <c r="R24" s="46">
        <f t="shared" si="2"/>
        <v>39</v>
      </c>
      <c r="S24" s="58">
        <f t="shared" si="4"/>
        <v>17</v>
      </c>
    </row>
    <row r="25" spans="2:19" ht="55.5">
      <c r="B25" s="141">
        <f t="shared" si="3"/>
        <v>18</v>
      </c>
      <c r="C25" s="35" t="s">
        <v>69</v>
      </c>
      <c r="D25" s="36" t="s">
        <v>68</v>
      </c>
      <c r="E25" s="47" t="str">
        <f>IF(F25=1,"Tidak Memadai",IF(F25=2,"Kurang Memadai",IF(F25=3,"Cukup Memadai","Memadai")))</f>
        <v>Cukup Memadai</v>
      </c>
      <c r="F25" s="48">
        <f>MODE(I25:I36)</f>
        <v>3</v>
      </c>
      <c r="G25" s="4" t="s">
        <v>260</v>
      </c>
      <c r="H25" s="53" t="str">
        <f>IF(I25=1,"Tidak Memadai",IF(I25=2,"Kurang Memadai",IF(I25=3,"Cukup Memadai","Memadai")))</f>
        <v>Cukup Memadai</v>
      </c>
      <c r="I25" s="48">
        <f>MODE(M25:M27)</f>
        <v>3</v>
      </c>
      <c r="J25" s="10"/>
      <c r="K25" s="4" t="s">
        <v>167</v>
      </c>
      <c r="L25" s="44" t="str">
        <f t="shared" si="0"/>
        <v>Cukup Memadai</v>
      </c>
      <c r="M25" s="44">
        <f t="shared" si="1"/>
        <v>3</v>
      </c>
      <c r="N25" s="45">
        <f>'Jawaban Questioner'!BM22</f>
        <v>0</v>
      </c>
      <c r="O25" s="45">
        <f>'Jawaban Questioner'!BN22</f>
        <v>3</v>
      </c>
      <c r="P25" s="45">
        <f>'Jawaban Questioner'!BO22</f>
        <v>19</v>
      </c>
      <c r="Q25" s="45">
        <f>'Jawaban Questioner'!BP22</f>
        <v>17</v>
      </c>
      <c r="R25" s="46">
        <f t="shared" si="2"/>
        <v>39</v>
      </c>
      <c r="S25" s="58">
        <f t="shared" si="4"/>
        <v>18</v>
      </c>
    </row>
    <row r="26" spans="2:19" ht="25.5">
      <c r="B26" s="141">
        <f t="shared" si="3"/>
        <v>19</v>
      </c>
      <c r="C26" s="35"/>
      <c r="D26" s="36"/>
      <c r="E26" s="50"/>
      <c r="F26" s="48"/>
      <c r="G26" s="4"/>
      <c r="H26" s="53"/>
      <c r="I26" s="48"/>
      <c r="J26" s="10"/>
      <c r="K26" s="4" t="s">
        <v>185</v>
      </c>
      <c r="L26" s="44" t="str">
        <f t="shared" si="0"/>
        <v>Cukup Memadai</v>
      </c>
      <c r="M26" s="44">
        <f t="shared" si="1"/>
        <v>3</v>
      </c>
      <c r="N26" s="45">
        <f>'Jawaban Questioner'!BM23</f>
        <v>5</v>
      </c>
      <c r="O26" s="45">
        <f>'Jawaban Questioner'!BN23</f>
        <v>12</v>
      </c>
      <c r="P26" s="45">
        <f>'Jawaban Questioner'!BO23</f>
        <v>17</v>
      </c>
      <c r="Q26" s="45">
        <f>'Jawaban Questioner'!BP23</f>
        <v>5</v>
      </c>
      <c r="R26" s="46">
        <f t="shared" si="2"/>
        <v>39</v>
      </c>
      <c r="S26" s="58">
        <f t="shared" si="4"/>
        <v>19</v>
      </c>
    </row>
    <row r="27" spans="2:19" ht="25.5">
      <c r="B27" s="141">
        <f t="shared" si="3"/>
        <v>20</v>
      </c>
      <c r="C27" s="35"/>
      <c r="D27" s="36"/>
      <c r="E27" s="49"/>
      <c r="F27" s="44"/>
      <c r="G27" s="4"/>
      <c r="H27" s="53"/>
      <c r="I27" s="44"/>
      <c r="J27" s="11"/>
      <c r="K27" s="4" t="s">
        <v>120</v>
      </c>
      <c r="L27" s="44" t="str">
        <f t="shared" si="0"/>
        <v>Cukup Memadai</v>
      </c>
      <c r="M27" s="44">
        <f t="shared" si="1"/>
        <v>3</v>
      </c>
      <c r="N27" s="45">
        <f>'Jawaban Questioner'!BM24</f>
        <v>2</v>
      </c>
      <c r="O27" s="45">
        <f>'Jawaban Questioner'!BN24</f>
        <v>8</v>
      </c>
      <c r="P27" s="45">
        <f>'Jawaban Questioner'!BO24</f>
        <v>23</v>
      </c>
      <c r="Q27" s="45">
        <f>'Jawaban Questioner'!BP24</f>
        <v>8</v>
      </c>
      <c r="R27" s="46">
        <f t="shared" si="2"/>
        <v>41</v>
      </c>
      <c r="S27" s="58">
        <f t="shared" si="4"/>
        <v>20</v>
      </c>
    </row>
    <row r="28" spans="2:19" ht="66.75">
      <c r="B28" s="141">
        <f t="shared" si="3"/>
        <v>21</v>
      </c>
      <c r="C28" s="35"/>
      <c r="D28" s="36"/>
      <c r="E28" s="50"/>
      <c r="F28" s="48"/>
      <c r="G28" s="4" t="s">
        <v>47</v>
      </c>
      <c r="H28" s="53" t="str">
        <f>IF(I28=1,"Tidak Memadai",IF(I28=2,"Kurang Memadai",IF(I28=3,"Cukup Memadai","Memadai")))</f>
        <v>Cukup Memadai</v>
      </c>
      <c r="I28" s="48">
        <f>MODE(M28:M33)</f>
        <v>3</v>
      </c>
      <c r="J28" s="15"/>
      <c r="K28" s="4" t="s">
        <v>121</v>
      </c>
      <c r="L28" s="44" t="str">
        <f t="shared" si="0"/>
        <v>Cukup Memadai</v>
      </c>
      <c r="M28" s="44">
        <f t="shared" si="1"/>
        <v>3</v>
      </c>
      <c r="N28" s="45">
        <f>'Jawaban Questioner'!BM25</f>
        <v>2</v>
      </c>
      <c r="O28" s="45">
        <f>'Jawaban Questioner'!BN25</f>
        <v>5</v>
      </c>
      <c r="P28" s="45">
        <f>'Jawaban Questioner'!BO25</f>
        <v>32</v>
      </c>
      <c r="Q28" s="45">
        <f>'Jawaban Questioner'!BP25</f>
        <v>2</v>
      </c>
      <c r="R28" s="46">
        <f t="shared" si="2"/>
        <v>41</v>
      </c>
      <c r="S28" s="58">
        <f t="shared" si="4"/>
        <v>21</v>
      </c>
    </row>
    <row r="29" spans="2:19" ht="51">
      <c r="B29" s="141">
        <f t="shared" si="3"/>
        <v>22</v>
      </c>
      <c r="C29" s="35"/>
      <c r="D29" s="36"/>
      <c r="E29" s="49"/>
      <c r="F29" s="44"/>
      <c r="G29" s="4"/>
      <c r="H29" s="53"/>
      <c r="I29" s="44"/>
      <c r="J29" s="16"/>
      <c r="K29" s="4" t="s">
        <v>168</v>
      </c>
      <c r="L29" s="44" t="str">
        <f t="shared" si="0"/>
        <v>Cukup Memadai</v>
      </c>
      <c r="M29" s="44">
        <f t="shared" si="1"/>
        <v>3</v>
      </c>
      <c r="N29" s="45">
        <f>'Jawaban Questioner'!BM26</f>
        <v>2</v>
      </c>
      <c r="O29" s="45">
        <f>'Jawaban Questioner'!BN26</f>
        <v>2</v>
      </c>
      <c r="P29" s="45">
        <f>'Jawaban Questioner'!BO26</f>
        <v>31</v>
      </c>
      <c r="Q29" s="45">
        <f>'Jawaban Questioner'!BP26</f>
        <v>6</v>
      </c>
      <c r="R29" s="46">
        <f t="shared" si="2"/>
        <v>41</v>
      </c>
      <c r="S29" s="58">
        <f t="shared" si="4"/>
        <v>22</v>
      </c>
    </row>
    <row r="30" spans="2:19" ht="25.5">
      <c r="B30" s="141">
        <f t="shared" si="3"/>
        <v>23</v>
      </c>
      <c r="C30" s="35"/>
      <c r="D30" s="36"/>
      <c r="E30" s="49"/>
      <c r="F30" s="44"/>
      <c r="G30" s="4"/>
      <c r="H30" s="53"/>
      <c r="I30" s="44"/>
      <c r="J30" s="16"/>
      <c r="K30" s="4" t="s">
        <v>122</v>
      </c>
      <c r="L30" s="44" t="str">
        <f t="shared" si="0"/>
        <v>Cukup Memadai</v>
      </c>
      <c r="M30" s="44">
        <f t="shared" si="1"/>
        <v>3</v>
      </c>
      <c r="N30" s="45">
        <f>'Jawaban Questioner'!BM27</f>
        <v>2</v>
      </c>
      <c r="O30" s="45">
        <f>'Jawaban Questioner'!BN27</f>
        <v>14</v>
      </c>
      <c r="P30" s="45">
        <f>'Jawaban Questioner'!BO27</f>
        <v>19</v>
      </c>
      <c r="Q30" s="45">
        <f>'Jawaban Questioner'!BP27</f>
        <v>6</v>
      </c>
      <c r="R30" s="46">
        <f t="shared" si="2"/>
        <v>41</v>
      </c>
      <c r="S30" s="58">
        <f t="shared" si="4"/>
        <v>23</v>
      </c>
    </row>
    <row r="31" spans="2:19" ht="38.25">
      <c r="B31" s="141">
        <f t="shared" si="3"/>
        <v>24</v>
      </c>
      <c r="C31" s="35"/>
      <c r="D31" s="36"/>
      <c r="E31" s="49"/>
      <c r="F31" s="44"/>
      <c r="G31" s="4"/>
      <c r="H31" s="53"/>
      <c r="I31" s="44"/>
      <c r="J31" s="16"/>
      <c r="K31" s="4" t="s">
        <v>123</v>
      </c>
      <c r="L31" s="44" t="str">
        <f t="shared" si="0"/>
        <v>Cukup Memadai</v>
      </c>
      <c r="M31" s="44">
        <f t="shared" si="1"/>
        <v>3</v>
      </c>
      <c r="N31" s="45">
        <f>'Jawaban Questioner'!BM28</f>
        <v>5</v>
      </c>
      <c r="O31" s="45">
        <f>'Jawaban Questioner'!BN28</f>
        <v>9</v>
      </c>
      <c r="P31" s="45">
        <f>'Jawaban Questioner'!BO28</f>
        <v>15</v>
      </c>
      <c r="Q31" s="45">
        <f>'Jawaban Questioner'!BP28</f>
        <v>11</v>
      </c>
      <c r="R31" s="46">
        <f t="shared" si="2"/>
        <v>40</v>
      </c>
      <c r="S31" s="58">
        <f t="shared" si="4"/>
        <v>24</v>
      </c>
    </row>
    <row r="32" spans="2:19" ht="25.5">
      <c r="B32" s="141">
        <f t="shared" si="3"/>
        <v>25</v>
      </c>
      <c r="C32" s="35"/>
      <c r="D32" s="36"/>
      <c r="E32" s="49"/>
      <c r="F32" s="44"/>
      <c r="G32" s="4"/>
      <c r="H32" s="53"/>
      <c r="I32" s="44"/>
      <c r="J32" s="16"/>
      <c r="K32" s="4" t="s">
        <v>124</v>
      </c>
      <c r="L32" s="44" t="str">
        <f t="shared" si="0"/>
        <v>Cukup Memadai</v>
      </c>
      <c r="M32" s="44">
        <f t="shared" si="1"/>
        <v>3</v>
      </c>
      <c r="N32" s="45">
        <f>'Jawaban Questioner'!BM29</f>
        <v>4</v>
      </c>
      <c r="O32" s="45">
        <f>'Jawaban Questioner'!BN29</f>
        <v>16</v>
      </c>
      <c r="P32" s="45">
        <f>'Jawaban Questioner'!BO29</f>
        <v>16</v>
      </c>
      <c r="Q32" s="45">
        <f>'Jawaban Questioner'!BP29</f>
        <v>4</v>
      </c>
      <c r="R32" s="46">
        <f t="shared" si="2"/>
        <v>40</v>
      </c>
      <c r="S32" s="58">
        <f t="shared" si="4"/>
        <v>25</v>
      </c>
    </row>
    <row r="33" spans="2:19" ht="38.25">
      <c r="B33" s="141">
        <f t="shared" si="3"/>
        <v>26</v>
      </c>
      <c r="C33" s="35"/>
      <c r="D33" s="36"/>
      <c r="E33" s="49"/>
      <c r="F33" s="44"/>
      <c r="G33" s="4"/>
      <c r="H33" s="53"/>
      <c r="I33" s="44"/>
      <c r="J33" s="16"/>
      <c r="K33" s="4" t="s">
        <v>125</v>
      </c>
      <c r="L33" s="44" t="str">
        <f t="shared" si="0"/>
        <v>Tidak Memadai</v>
      </c>
      <c r="M33" s="44">
        <f t="shared" si="1"/>
        <v>1</v>
      </c>
      <c r="N33" s="45">
        <f>'Jawaban Questioner'!BM30</f>
        <v>16</v>
      </c>
      <c r="O33" s="45">
        <f>'Jawaban Questioner'!BN30</f>
        <v>4</v>
      </c>
      <c r="P33" s="45">
        <f>'Jawaban Questioner'!BO30</f>
        <v>15</v>
      </c>
      <c r="Q33" s="45">
        <f>'Jawaban Questioner'!BP30</f>
        <v>6</v>
      </c>
      <c r="R33" s="46">
        <f t="shared" si="2"/>
        <v>41</v>
      </c>
      <c r="S33" s="58">
        <f t="shared" si="4"/>
        <v>26</v>
      </c>
    </row>
    <row r="34" spans="2:19" ht="41.25">
      <c r="B34" s="141">
        <f t="shared" si="3"/>
        <v>27</v>
      </c>
      <c r="C34" s="35"/>
      <c r="D34" s="36"/>
      <c r="E34" s="50"/>
      <c r="F34" s="48"/>
      <c r="G34" s="4" t="s">
        <v>8</v>
      </c>
      <c r="H34" s="53" t="str">
        <f>IF(I34=1,"Tidak Memadai",IF(I34=2,"Kurang Memadai",IF(I34=3,"Cukup Memadai","Memadai")))</f>
        <v>Cukup Memadai</v>
      </c>
      <c r="I34" s="48">
        <f>MODE(M34:M36)</f>
        <v>3</v>
      </c>
      <c r="J34" s="10"/>
      <c r="K34" s="4" t="s">
        <v>126</v>
      </c>
      <c r="L34" s="44" t="str">
        <f t="shared" si="0"/>
        <v>Cukup Memadai</v>
      </c>
      <c r="M34" s="44">
        <f t="shared" si="1"/>
        <v>3</v>
      </c>
      <c r="N34" s="45">
        <f>'Jawaban Questioner'!BM31</f>
        <v>2</v>
      </c>
      <c r="O34" s="45">
        <f>'Jawaban Questioner'!BN31</f>
        <v>2</v>
      </c>
      <c r="P34" s="45">
        <f>'Jawaban Questioner'!BO31</f>
        <v>36</v>
      </c>
      <c r="Q34" s="45">
        <f>'Jawaban Questioner'!BP31</f>
        <v>1</v>
      </c>
      <c r="R34" s="46">
        <f t="shared" si="2"/>
        <v>41</v>
      </c>
      <c r="S34" s="58">
        <f t="shared" si="4"/>
        <v>27</v>
      </c>
    </row>
    <row r="35" spans="2:19" ht="38.25">
      <c r="B35" s="141">
        <f t="shared" si="3"/>
        <v>28</v>
      </c>
      <c r="C35" s="35"/>
      <c r="D35" s="36"/>
      <c r="E35" s="49"/>
      <c r="F35" s="44"/>
      <c r="G35" s="4"/>
      <c r="H35" s="53"/>
      <c r="I35" s="44"/>
      <c r="J35" s="11"/>
      <c r="K35" s="4" t="s">
        <v>169</v>
      </c>
      <c r="L35" s="44" t="str">
        <f t="shared" si="0"/>
        <v>Cukup Memadai</v>
      </c>
      <c r="M35" s="44">
        <f t="shared" si="1"/>
        <v>3</v>
      </c>
      <c r="N35" s="45">
        <f>'Jawaban Questioner'!BM32</f>
        <v>2</v>
      </c>
      <c r="O35" s="45">
        <f>'Jawaban Questioner'!BN32</f>
        <v>15</v>
      </c>
      <c r="P35" s="45">
        <f>'Jawaban Questioner'!BO32</f>
        <v>19</v>
      </c>
      <c r="Q35" s="45">
        <f>'Jawaban Questioner'!BP32</f>
        <v>5</v>
      </c>
      <c r="R35" s="46">
        <f t="shared" si="2"/>
        <v>41</v>
      </c>
      <c r="S35" s="58">
        <f t="shared" si="4"/>
        <v>28</v>
      </c>
    </row>
    <row r="36" spans="2:19" ht="25.5">
      <c r="B36" s="141">
        <f t="shared" si="3"/>
        <v>29</v>
      </c>
      <c r="C36" s="35"/>
      <c r="D36" s="36"/>
      <c r="E36" s="49"/>
      <c r="F36" s="44"/>
      <c r="G36" s="4"/>
      <c r="H36" s="53"/>
      <c r="I36" s="44"/>
      <c r="J36" s="11"/>
      <c r="K36" s="4" t="s">
        <v>186</v>
      </c>
      <c r="L36" s="44" t="str">
        <f t="shared" si="0"/>
        <v>Cukup Memadai</v>
      </c>
      <c r="M36" s="44">
        <f t="shared" si="1"/>
        <v>3</v>
      </c>
      <c r="N36" s="45">
        <f>'Jawaban Questioner'!BM33</f>
        <v>2</v>
      </c>
      <c r="O36" s="45">
        <f>'Jawaban Questioner'!BN33</f>
        <v>15</v>
      </c>
      <c r="P36" s="45">
        <f>'Jawaban Questioner'!BO33</f>
        <v>21</v>
      </c>
      <c r="Q36" s="45">
        <f>'Jawaban Questioner'!BP33</f>
        <v>3</v>
      </c>
      <c r="R36" s="46">
        <f t="shared" si="2"/>
        <v>41</v>
      </c>
      <c r="S36" s="58">
        <f t="shared" si="4"/>
        <v>29</v>
      </c>
    </row>
    <row r="37" spans="2:19" ht="76.5">
      <c r="B37" s="141">
        <f t="shared" si="3"/>
        <v>30</v>
      </c>
      <c r="C37" s="35" t="s">
        <v>71</v>
      </c>
      <c r="D37" s="36" t="s">
        <v>70</v>
      </c>
      <c r="E37" s="47" t="str">
        <f>IF(F37=1,"Tidak Memadai",IF(F37=2,"Kurang Memadai",IF(F37=3,"Cukup Memadai","Memadai")))</f>
        <v>Cukup Memadai</v>
      </c>
      <c r="F37" s="48">
        <f>MODE(I37:I43)</f>
        <v>3</v>
      </c>
      <c r="G37" s="4" t="s">
        <v>9</v>
      </c>
      <c r="H37" s="53" t="str">
        <f>IF(I37=1,"Tidak Memadai",IF(I37=2,"Kurang Memadai",IF(I37=3,"Cukup Memadai","Memadai")))</f>
        <v>Cukup Memadai</v>
      </c>
      <c r="I37" s="48">
        <f>MODE(M37:M41)</f>
        <v>3</v>
      </c>
      <c r="J37" s="15"/>
      <c r="K37" s="4" t="s">
        <v>128</v>
      </c>
      <c r="L37" s="44" t="str">
        <f t="shared" si="0"/>
        <v>Cukup Memadai</v>
      </c>
      <c r="M37" s="44">
        <f t="shared" si="1"/>
        <v>3</v>
      </c>
      <c r="N37" s="45">
        <f>'Jawaban Questioner'!BM34</f>
        <v>0</v>
      </c>
      <c r="O37" s="45">
        <f>'Jawaban Questioner'!BN34</f>
        <v>4</v>
      </c>
      <c r="P37" s="45">
        <f>'Jawaban Questioner'!BO34</f>
        <v>34</v>
      </c>
      <c r="Q37" s="45">
        <f>'Jawaban Questioner'!BP34</f>
        <v>3</v>
      </c>
      <c r="R37" s="46">
        <f t="shared" si="2"/>
        <v>41</v>
      </c>
      <c r="S37" s="58">
        <f t="shared" si="4"/>
        <v>30</v>
      </c>
    </row>
    <row r="38" spans="2:19" ht="38.25">
      <c r="B38" s="141">
        <f t="shared" si="3"/>
        <v>31</v>
      </c>
      <c r="C38" s="35"/>
      <c r="D38" s="36"/>
      <c r="E38" s="49"/>
      <c r="F38" s="44"/>
      <c r="G38" s="4"/>
      <c r="H38" s="53"/>
      <c r="I38" s="44"/>
      <c r="J38" s="16"/>
      <c r="K38" s="4" t="s">
        <v>129</v>
      </c>
      <c r="L38" s="44" t="str">
        <f t="shared" si="0"/>
        <v>Cukup Memadai</v>
      </c>
      <c r="M38" s="44">
        <f t="shared" si="1"/>
        <v>3</v>
      </c>
      <c r="N38" s="45">
        <f>'Jawaban Questioner'!BM35</f>
        <v>0</v>
      </c>
      <c r="O38" s="45">
        <f>'Jawaban Questioner'!BN35</f>
        <v>2</v>
      </c>
      <c r="P38" s="45">
        <f>'Jawaban Questioner'!BO35</f>
        <v>34</v>
      </c>
      <c r="Q38" s="45">
        <f>'Jawaban Questioner'!BP35</f>
        <v>4</v>
      </c>
      <c r="R38" s="46">
        <f t="shared" si="2"/>
        <v>40</v>
      </c>
      <c r="S38" s="58">
        <f t="shared" si="4"/>
        <v>31</v>
      </c>
    </row>
    <row r="39" spans="2:19" ht="38.25">
      <c r="B39" s="141">
        <f t="shared" si="3"/>
        <v>32</v>
      </c>
      <c r="C39" s="35"/>
      <c r="D39" s="36"/>
      <c r="E39" s="49"/>
      <c r="F39" s="44"/>
      <c r="G39" s="4"/>
      <c r="H39" s="53"/>
      <c r="I39" s="44"/>
      <c r="J39" s="16"/>
      <c r="K39" s="4" t="s">
        <v>170</v>
      </c>
      <c r="L39" s="44" t="str">
        <f t="shared" si="0"/>
        <v>Cukup Memadai</v>
      </c>
      <c r="M39" s="44">
        <f t="shared" si="1"/>
        <v>3</v>
      </c>
      <c r="N39" s="45">
        <f>'Jawaban Questioner'!BM36</f>
        <v>0</v>
      </c>
      <c r="O39" s="45">
        <f>'Jawaban Questioner'!BN36</f>
        <v>6</v>
      </c>
      <c r="P39" s="45">
        <f>'Jawaban Questioner'!BO36</f>
        <v>30</v>
      </c>
      <c r="Q39" s="45">
        <f>'Jawaban Questioner'!BP36</f>
        <v>5</v>
      </c>
      <c r="R39" s="46">
        <f t="shared" si="2"/>
        <v>41</v>
      </c>
      <c r="S39" s="58">
        <f t="shared" si="4"/>
        <v>32</v>
      </c>
    </row>
    <row r="40" spans="2:19" ht="51">
      <c r="B40" s="141">
        <f t="shared" si="3"/>
        <v>33</v>
      </c>
      <c r="C40" s="35"/>
      <c r="D40" s="36"/>
      <c r="E40" s="49"/>
      <c r="F40" s="44"/>
      <c r="G40" s="4"/>
      <c r="H40" s="53"/>
      <c r="I40" s="44"/>
      <c r="J40" s="16"/>
      <c r="K40" s="4" t="s">
        <v>171</v>
      </c>
      <c r="L40" s="44" t="str">
        <f t="shared" si="0"/>
        <v>Cukup Memadai</v>
      </c>
      <c r="M40" s="44">
        <f t="shared" si="1"/>
        <v>3</v>
      </c>
      <c r="N40" s="45">
        <f>'Jawaban Questioner'!BM37</f>
        <v>2</v>
      </c>
      <c r="O40" s="45">
        <f>'Jawaban Questioner'!BN37</f>
        <v>3</v>
      </c>
      <c r="P40" s="45">
        <f>'Jawaban Questioner'!BO37</f>
        <v>34</v>
      </c>
      <c r="Q40" s="45">
        <f>'Jawaban Questioner'!BP37</f>
        <v>1</v>
      </c>
      <c r="R40" s="46">
        <f t="shared" si="2"/>
        <v>40</v>
      </c>
      <c r="S40" s="58">
        <f t="shared" si="4"/>
        <v>33</v>
      </c>
    </row>
    <row r="41" spans="2:19" ht="38.25">
      <c r="B41" s="141">
        <f t="shared" si="3"/>
        <v>34</v>
      </c>
      <c r="C41" s="35"/>
      <c r="D41" s="36"/>
      <c r="E41" s="49"/>
      <c r="F41" s="44"/>
      <c r="G41" s="4"/>
      <c r="H41" s="53"/>
      <c r="I41" s="44"/>
      <c r="J41" s="16"/>
      <c r="K41" s="4" t="s">
        <v>130</v>
      </c>
      <c r="L41" s="44" t="str">
        <f t="shared" si="0"/>
        <v>Cukup Memadai</v>
      </c>
      <c r="M41" s="44">
        <f t="shared" si="1"/>
        <v>3</v>
      </c>
      <c r="N41" s="45">
        <f>'Jawaban Questioner'!BM38</f>
        <v>2</v>
      </c>
      <c r="O41" s="45">
        <f>'Jawaban Questioner'!BN38</f>
        <v>4</v>
      </c>
      <c r="P41" s="45">
        <f>'Jawaban Questioner'!BO38</f>
        <v>31</v>
      </c>
      <c r="Q41" s="45">
        <f>'Jawaban Questioner'!BP38</f>
        <v>3</v>
      </c>
      <c r="R41" s="46">
        <f t="shared" si="2"/>
        <v>40</v>
      </c>
      <c r="S41" s="58">
        <f t="shared" si="4"/>
        <v>34</v>
      </c>
    </row>
    <row r="42" spans="2:19" ht="38.25">
      <c r="B42" s="141">
        <f t="shared" si="3"/>
        <v>35</v>
      </c>
      <c r="C42" s="35"/>
      <c r="D42" s="36"/>
      <c r="E42" s="50"/>
      <c r="F42" s="48"/>
      <c r="G42" s="6" t="s">
        <v>10</v>
      </c>
      <c r="H42" s="53" t="str">
        <f>IF(I42=1,"Tidak Memadai",IF(I42=2,"Kurang Memadai",IF(I42=3,"Cukup Memadai","Memadai")))</f>
        <v>Cukup Memadai</v>
      </c>
      <c r="I42" s="48">
        <f>M42</f>
        <v>3</v>
      </c>
      <c r="J42" s="15"/>
      <c r="K42" s="4" t="s">
        <v>131</v>
      </c>
      <c r="L42" s="44" t="str">
        <f t="shared" si="0"/>
        <v>Cukup Memadai</v>
      </c>
      <c r="M42" s="44">
        <f t="shared" si="1"/>
        <v>3</v>
      </c>
      <c r="N42" s="45">
        <f>'Jawaban Questioner'!BM39</f>
        <v>2</v>
      </c>
      <c r="O42" s="45">
        <f>'Jawaban Questioner'!BN39</f>
        <v>4</v>
      </c>
      <c r="P42" s="45">
        <f>'Jawaban Questioner'!BO39</f>
        <v>33</v>
      </c>
      <c r="Q42" s="45">
        <f>'Jawaban Questioner'!BP39</f>
        <v>2</v>
      </c>
      <c r="R42" s="46">
        <f t="shared" si="2"/>
        <v>41</v>
      </c>
      <c r="S42" s="58">
        <f t="shared" si="4"/>
        <v>35</v>
      </c>
    </row>
    <row r="43" spans="2:19" ht="38.25">
      <c r="B43" s="141">
        <f t="shared" si="3"/>
        <v>36</v>
      </c>
      <c r="C43" s="35"/>
      <c r="D43" s="36"/>
      <c r="E43" s="50"/>
      <c r="F43" s="48"/>
      <c r="G43" s="6" t="s">
        <v>11</v>
      </c>
      <c r="H43" s="53" t="str">
        <f>IF(I43=1,"Tidak Memadai",IF(I43=2,"Kurang Memadai",IF(I43=3,"Cukup Memadai","Memadai")))</f>
        <v>Cukup Memadai</v>
      </c>
      <c r="I43" s="48">
        <f>M43</f>
        <v>3</v>
      </c>
      <c r="J43" s="15"/>
      <c r="K43" s="4" t="s">
        <v>132</v>
      </c>
      <c r="L43" s="44" t="str">
        <f t="shared" si="0"/>
        <v>Cukup Memadai</v>
      </c>
      <c r="M43" s="44">
        <f t="shared" si="1"/>
        <v>3</v>
      </c>
      <c r="N43" s="45">
        <f>'Jawaban Questioner'!BM40</f>
        <v>3</v>
      </c>
      <c r="O43" s="45">
        <f>'Jawaban Questioner'!BN40</f>
        <v>2</v>
      </c>
      <c r="P43" s="45">
        <f>'Jawaban Questioner'!BO40</f>
        <v>33</v>
      </c>
      <c r="Q43" s="45">
        <f>'Jawaban Questioner'!BP40</f>
        <v>3</v>
      </c>
      <c r="R43" s="46">
        <f t="shared" si="2"/>
        <v>41</v>
      </c>
      <c r="S43" s="58">
        <f t="shared" si="4"/>
        <v>36</v>
      </c>
    </row>
    <row r="44" spans="2:19" ht="38.25">
      <c r="B44" s="141">
        <f t="shared" si="3"/>
        <v>37</v>
      </c>
      <c r="C44" s="32" t="s">
        <v>73</v>
      </c>
      <c r="D44" s="250" t="s">
        <v>72</v>
      </c>
      <c r="E44" s="47" t="str">
        <f>IF(F44=1,"Tidak Memadai",IF(F44=2,"Kurang Memadai",IF(F44=3,"Cukup Memadai","Memadai")))</f>
        <v>Cukup Memadai</v>
      </c>
      <c r="F44" s="48">
        <f>MODE(I44:I51)</f>
        <v>3</v>
      </c>
      <c r="G44" s="6" t="s">
        <v>12</v>
      </c>
      <c r="H44" s="53" t="str">
        <f>IF(I44=1,"Tidak Memadai",IF(I44=2,"Kurang Memadai",IF(I44=3,"Cukup Memadai","Memadai")))</f>
        <v>Cukup Memadai</v>
      </c>
      <c r="I44" s="48">
        <f>MODE(M44:M47)</f>
        <v>3</v>
      </c>
      <c r="J44" s="15"/>
      <c r="K44" s="4" t="s">
        <v>133</v>
      </c>
      <c r="L44" s="44" t="str">
        <f t="shared" si="0"/>
        <v>Cukup Memadai</v>
      </c>
      <c r="M44" s="44">
        <f t="shared" si="1"/>
        <v>3</v>
      </c>
      <c r="N44" s="45">
        <f>'Jawaban Questioner'!BM41</f>
        <v>1</v>
      </c>
      <c r="O44" s="45">
        <f>'Jawaban Questioner'!BN41</f>
        <v>4</v>
      </c>
      <c r="P44" s="45">
        <f>'Jawaban Questioner'!BO41</f>
        <v>33</v>
      </c>
      <c r="Q44" s="45">
        <f>'Jawaban Questioner'!BP41</f>
        <v>3</v>
      </c>
      <c r="R44" s="46">
        <f t="shared" si="2"/>
        <v>41</v>
      </c>
      <c r="S44" s="58">
        <f t="shared" si="4"/>
        <v>37</v>
      </c>
    </row>
    <row r="45" spans="2:19" ht="45.75" customHeight="1">
      <c r="B45" s="141">
        <f t="shared" si="3"/>
        <v>38</v>
      </c>
      <c r="C45" s="34"/>
      <c r="D45" s="252"/>
      <c r="E45" s="51"/>
      <c r="F45" s="52"/>
      <c r="G45" s="6"/>
      <c r="H45" s="53"/>
      <c r="I45" s="52"/>
      <c r="J45" s="17"/>
      <c r="K45" s="4" t="s">
        <v>134</v>
      </c>
      <c r="L45" s="44" t="str">
        <f t="shared" si="0"/>
        <v>Cukup Memadai</v>
      </c>
      <c r="M45" s="44">
        <f t="shared" si="1"/>
        <v>3</v>
      </c>
      <c r="N45" s="45">
        <f>'Jawaban Questioner'!BM42</f>
        <v>0</v>
      </c>
      <c r="O45" s="45">
        <f>'Jawaban Questioner'!BN42</f>
        <v>5</v>
      </c>
      <c r="P45" s="45">
        <f>'Jawaban Questioner'!BO42</f>
        <v>33</v>
      </c>
      <c r="Q45" s="45">
        <f>'Jawaban Questioner'!BP42</f>
        <v>2</v>
      </c>
      <c r="R45" s="46">
        <f t="shared" si="2"/>
        <v>40</v>
      </c>
      <c r="S45" s="58">
        <f t="shared" si="4"/>
        <v>38</v>
      </c>
    </row>
    <row r="46" spans="2:19" ht="38.25">
      <c r="B46" s="141">
        <f t="shared" si="3"/>
        <v>39</v>
      </c>
      <c r="C46" s="35"/>
      <c r="D46" s="36"/>
      <c r="E46" s="51"/>
      <c r="F46" s="52"/>
      <c r="G46" s="6"/>
      <c r="H46" s="53"/>
      <c r="I46" s="52"/>
      <c r="J46" s="17"/>
      <c r="K46" s="4" t="s">
        <v>135</v>
      </c>
      <c r="L46" s="44" t="str">
        <f t="shared" si="0"/>
        <v>Cukup Memadai</v>
      </c>
      <c r="M46" s="44">
        <f t="shared" si="1"/>
        <v>3</v>
      </c>
      <c r="N46" s="45">
        <f>'Jawaban Questioner'!BM43</f>
        <v>0</v>
      </c>
      <c r="O46" s="45">
        <f>'Jawaban Questioner'!BN43</f>
        <v>14</v>
      </c>
      <c r="P46" s="45">
        <f>'Jawaban Questioner'!BO43</f>
        <v>24</v>
      </c>
      <c r="Q46" s="45">
        <f>'Jawaban Questioner'!BP43</f>
        <v>2</v>
      </c>
      <c r="R46" s="46">
        <f t="shared" si="2"/>
        <v>40</v>
      </c>
      <c r="S46" s="58">
        <f t="shared" si="4"/>
        <v>39</v>
      </c>
    </row>
    <row r="47" spans="2:19" ht="38.25">
      <c r="B47" s="141">
        <f t="shared" si="3"/>
        <v>40</v>
      </c>
      <c r="C47" s="35"/>
      <c r="D47" s="36"/>
      <c r="E47" s="51"/>
      <c r="F47" s="52"/>
      <c r="G47" s="6"/>
      <c r="H47" s="53"/>
      <c r="I47" s="52"/>
      <c r="J47" s="17"/>
      <c r="K47" s="4" t="s">
        <v>136</v>
      </c>
      <c r="L47" s="44" t="str">
        <f t="shared" si="0"/>
        <v>Cukup Memadai</v>
      </c>
      <c r="M47" s="44">
        <f t="shared" si="1"/>
        <v>3</v>
      </c>
      <c r="N47" s="45">
        <f>'Jawaban Questioner'!BM44</f>
        <v>0</v>
      </c>
      <c r="O47" s="45">
        <f>'Jawaban Questioner'!BN44</f>
        <v>7</v>
      </c>
      <c r="P47" s="45">
        <f>'Jawaban Questioner'!BO44</f>
        <v>33</v>
      </c>
      <c r="Q47" s="45">
        <f>'Jawaban Questioner'!BP44</f>
        <v>1</v>
      </c>
      <c r="R47" s="46">
        <f t="shared" si="2"/>
        <v>41</v>
      </c>
      <c r="S47" s="58">
        <f t="shared" si="4"/>
        <v>40</v>
      </c>
    </row>
    <row r="48" spans="2:19" ht="51">
      <c r="B48" s="141">
        <f t="shared" si="3"/>
        <v>41</v>
      </c>
      <c r="C48" s="35"/>
      <c r="D48" s="36"/>
      <c r="E48" s="50"/>
      <c r="F48" s="48"/>
      <c r="G48" s="6" t="s">
        <v>13</v>
      </c>
      <c r="H48" s="53" t="str">
        <f>IF(I48=1,"Tidak Memadai",IF(I48=2,"Kurang Memadai",IF(I48=3,"Cukup Memadai","Memadai")))</f>
        <v>Cukup Memadai</v>
      </c>
      <c r="I48" s="48">
        <f>IF(ISNA(MODE(M48:M49)),M48,MODE(M48:M49))</f>
        <v>3</v>
      </c>
      <c r="J48" s="15"/>
      <c r="K48" s="4" t="s">
        <v>137</v>
      </c>
      <c r="L48" s="44" t="str">
        <f t="shared" si="0"/>
        <v>Cukup Memadai</v>
      </c>
      <c r="M48" s="44">
        <f t="shared" si="1"/>
        <v>3</v>
      </c>
      <c r="N48" s="45">
        <f>'Jawaban Questioner'!BM45</f>
        <v>0</v>
      </c>
      <c r="O48" s="45">
        <f>'Jawaban Questioner'!BN45</f>
        <v>3</v>
      </c>
      <c r="P48" s="45">
        <f>'Jawaban Questioner'!BO45</f>
        <v>34</v>
      </c>
      <c r="Q48" s="45">
        <f>'Jawaban Questioner'!BP45</f>
        <v>4</v>
      </c>
      <c r="R48" s="46">
        <f t="shared" si="2"/>
        <v>41</v>
      </c>
      <c r="S48" s="58">
        <f t="shared" si="4"/>
        <v>41</v>
      </c>
    </row>
    <row r="49" spans="2:19" ht="25.5">
      <c r="B49" s="141">
        <f t="shared" si="3"/>
        <v>42</v>
      </c>
      <c r="C49" s="35"/>
      <c r="D49" s="36"/>
      <c r="E49" s="51"/>
      <c r="F49" s="52"/>
      <c r="G49" s="6"/>
      <c r="H49" s="53"/>
      <c r="I49" s="52"/>
      <c r="J49" s="17"/>
      <c r="K49" s="4" t="s">
        <v>138</v>
      </c>
      <c r="L49" s="44" t="str">
        <f t="shared" si="0"/>
        <v>Cukup Memadai</v>
      </c>
      <c r="M49" s="44">
        <f t="shared" si="1"/>
        <v>3</v>
      </c>
      <c r="N49" s="45">
        <f>'Jawaban Questioner'!BM46</f>
        <v>0</v>
      </c>
      <c r="O49" s="45">
        <f>'Jawaban Questioner'!BN46</f>
        <v>3</v>
      </c>
      <c r="P49" s="45">
        <f>'Jawaban Questioner'!BO46</f>
        <v>38</v>
      </c>
      <c r="Q49" s="45">
        <f>'Jawaban Questioner'!BP46</f>
        <v>0</v>
      </c>
      <c r="R49" s="46">
        <f t="shared" si="2"/>
        <v>41</v>
      </c>
      <c r="S49" s="58">
        <f t="shared" si="4"/>
        <v>42</v>
      </c>
    </row>
    <row r="50" spans="2:19" ht="51">
      <c r="B50" s="141">
        <f t="shared" si="3"/>
        <v>43</v>
      </c>
      <c r="C50" s="35"/>
      <c r="D50" s="36"/>
      <c r="E50" s="50"/>
      <c r="F50" s="48"/>
      <c r="G50" s="6" t="s">
        <v>14</v>
      </c>
      <c r="H50" s="53" t="str">
        <f>IF(I50=1,"Tidak Memadai",IF(I50=2,"Kurang Memadai",IF(I50=3,"Cukup Memadai","Memadai")))</f>
        <v>Cukup Memadai</v>
      </c>
      <c r="I50" s="48">
        <f>M50</f>
        <v>3</v>
      </c>
      <c r="J50" s="10"/>
      <c r="K50" s="4" t="s">
        <v>139</v>
      </c>
      <c r="L50" s="44" t="str">
        <f t="shared" si="0"/>
        <v>Cukup Memadai</v>
      </c>
      <c r="M50" s="44">
        <f t="shared" si="1"/>
        <v>3</v>
      </c>
      <c r="N50" s="45">
        <f>'Jawaban Questioner'!BM47</f>
        <v>0</v>
      </c>
      <c r="O50" s="45">
        <f>'Jawaban Questioner'!BN47</f>
        <v>13</v>
      </c>
      <c r="P50" s="45">
        <f>'Jawaban Questioner'!BO47</f>
        <v>24</v>
      </c>
      <c r="Q50" s="45">
        <f>'Jawaban Questioner'!BP47</f>
        <v>4</v>
      </c>
      <c r="R50" s="46">
        <f t="shared" si="2"/>
        <v>41</v>
      </c>
      <c r="S50" s="58">
        <f t="shared" si="4"/>
        <v>43</v>
      </c>
    </row>
    <row r="51" spans="2:19" ht="51" customHeight="1">
      <c r="B51" s="141">
        <f t="shared" si="3"/>
        <v>44</v>
      </c>
      <c r="C51" s="32" t="s">
        <v>74</v>
      </c>
      <c r="D51" s="250" t="s">
        <v>75</v>
      </c>
      <c r="E51" s="47" t="str">
        <f>IF(F51=1,"Tidak Memadai",IF(F51=2,"Kurang Memadai",IF(F51=3,"Cukup Memadai","Memadai")))</f>
        <v>Cukup Memadai</v>
      </c>
      <c r="F51" s="48">
        <f>MODE(I51:I66)</f>
        <v>3</v>
      </c>
      <c r="G51" s="6" t="s">
        <v>15</v>
      </c>
      <c r="H51" s="53" t="str">
        <f>IF(I51=1,"Tidak Memadai",IF(I51=2,"Kurang Memadai",IF(I51=3,"Cukup Memadai","Memadai")))</f>
        <v>Cukup Memadai</v>
      </c>
      <c r="I51" s="48">
        <f>_xlfn.IFERROR(MODE(M51:M52),MAX(M51:M52))</f>
        <v>3</v>
      </c>
      <c r="J51" s="15"/>
      <c r="K51" s="4" t="s">
        <v>141</v>
      </c>
      <c r="L51" s="44" t="str">
        <f t="shared" si="0"/>
        <v>Cukup Memadai</v>
      </c>
      <c r="M51" s="44">
        <f t="shared" si="1"/>
        <v>3</v>
      </c>
      <c r="N51" s="45">
        <f>'Jawaban Questioner'!BM48</f>
        <v>2</v>
      </c>
      <c r="O51" s="45">
        <f>'Jawaban Questioner'!BN48</f>
        <v>8</v>
      </c>
      <c r="P51" s="45">
        <f>'Jawaban Questioner'!BO48</f>
        <v>27</v>
      </c>
      <c r="Q51" s="45">
        <f>'Jawaban Questioner'!BP48</f>
        <v>4</v>
      </c>
      <c r="R51" s="46">
        <f t="shared" si="2"/>
        <v>41</v>
      </c>
      <c r="S51" s="58">
        <f t="shared" si="4"/>
        <v>44</v>
      </c>
    </row>
    <row r="52" spans="2:19" ht="38.25">
      <c r="B52" s="141">
        <f t="shared" si="3"/>
        <v>45</v>
      </c>
      <c r="C52" s="34"/>
      <c r="D52" s="252"/>
      <c r="E52" s="51"/>
      <c r="F52" s="52"/>
      <c r="G52" s="6"/>
      <c r="H52" s="53"/>
      <c r="I52" s="52"/>
      <c r="J52" s="17"/>
      <c r="K52" s="4" t="s">
        <v>142</v>
      </c>
      <c r="L52" s="44" t="str">
        <f t="shared" si="0"/>
        <v>Cukup Memadai</v>
      </c>
      <c r="M52" s="44">
        <f t="shared" si="1"/>
        <v>3</v>
      </c>
      <c r="N52" s="45">
        <f>'Jawaban Questioner'!BM49</f>
        <v>2</v>
      </c>
      <c r="O52" s="45">
        <f>'Jawaban Questioner'!BN49</f>
        <v>10</v>
      </c>
      <c r="P52" s="45">
        <f>'Jawaban Questioner'!BO49</f>
        <v>26</v>
      </c>
      <c r="Q52" s="45">
        <f>'Jawaban Questioner'!BP49</f>
        <v>2</v>
      </c>
      <c r="R52" s="46">
        <f t="shared" si="2"/>
        <v>40</v>
      </c>
      <c r="S52" s="58">
        <f t="shared" si="4"/>
        <v>45</v>
      </c>
    </row>
    <row r="53" spans="2:19" ht="63.75">
      <c r="B53" s="141">
        <f t="shared" si="3"/>
        <v>46</v>
      </c>
      <c r="C53" s="35"/>
      <c r="D53" s="36"/>
      <c r="E53" s="50"/>
      <c r="F53" s="48"/>
      <c r="G53" s="6" t="s">
        <v>16</v>
      </c>
      <c r="H53" s="53" t="str">
        <f>IF(I53=1,"Tidak Memadai",IF(I53=2,"Kurang Memadai",IF(I53=3,"Cukup Memadai","Memadai")))</f>
        <v>Cukup Memadai</v>
      </c>
      <c r="I53" s="48">
        <f>MODE(M53:M57)</f>
        <v>3</v>
      </c>
      <c r="J53" s="10"/>
      <c r="K53" s="4" t="s">
        <v>143</v>
      </c>
      <c r="L53" s="44" t="str">
        <f t="shared" si="0"/>
        <v>Cukup Memadai</v>
      </c>
      <c r="M53" s="44">
        <f t="shared" si="1"/>
        <v>3</v>
      </c>
      <c r="N53" s="45">
        <f>'Jawaban Questioner'!BM50</f>
        <v>0</v>
      </c>
      <c r="O53" s="45">
        <f>'Jawaban Questioner'!BN50</f>
        <v>4</v>
      </c>
      <c r="P53" s="45">
        <f>'Jawaban Questioner'!BO50</f>
        <v>36</v>
      </c>
      <c r="Q53" s="45">
        <f>'Jawaban Questioner'!BP50</f>
        <v>1</v>
      </c>
      <c r="R53" s="46">
        <f t="shared" si="2"/>
        <v>41</v>
      </c>
      <c r="S53" s="58">
        <f t="shared" si="4"/>
        <v>46</v>
      </c>
    </row>
    <row r="54" spans="2:19" ht="25.5">
      <c r="B54" s="141">
        <f t="shared" si="3"/>
        <v>47</v>
      </c>
      <c r="C54" s="35"/>
      <c r="D54" s="36"/>
      <c r="E54" s="51"/>
      <c r="F54" s="52"/>
      <c r="G54" s="6"/>
      <c r="H54" s="53"/>
      <c r="I54" s="52"/>
      <c r="J54" s="18"/>
      <c r="K54" s="4" t="s">
        <v>144</v>
      </c>
      <c r="L54" s="44" t="str">
        <f t="shared" si="0"/>
        <v>Cukup Memadai</v>
      </c>
      <c r="M54" s="44">
        <f t="shared" si="1"/>
        <v>3</v>
      </c>
      <c r="N54" s="45">
        <f>'Jawaban Questioner'!BM51</f>
        <v>0</v>
      </c>
      <c r="O54" s="45">
        <f>'Jawaban Questioner'!BN51</f>
        <v>5</v>
      </c>
      <c r="P54" s="45">
        <f>'Jawaban Questioner'!BO51</f>
        <v>33</v>
      </c>
      <c r="Q54" s="45">
        <f>'Jawaban Questioner'!BP51</f>
        <v>2</v>
      </c>
      <c r="R54" s="46">
        <f t="shared" si="2"/>
        <v>40</v>
      </c>
      <c r="S54" s="58">
        <f t="shared" si="4"/>
        <v>47</v>
      </c>
    </row>
    <row r="55" spans="2:19" ht="38.25">
      <c r="B55" s="141">
        <f t="shared" si="3"/>
        <v>48</v>
      </c>
      <c r="C55" s="35"/>
      <c r="D55" s="36"/>
      <c r="E55" s="51"/>
      <c r="F55" s="52"/>
      <c r="G55" s="6"/>
      <c r="H55" s="53"/>
      <c r="I55" s="52"/>
      <c r="J55" s="18"/>
      <c r="K55" s="4" t="s">
        <v>172</v>
      </c>
      <c r="L55" s="44" t="str">
        <f t="shared" si="0"/>
        <v>Cukup Memadai</v>
      </c>
      <c r="M55" s="44">
        <f t="shared" si="1"/>
        <v>3</v>
      </c>
      <c r="N55" s="45">
        <f>'Jawaban Questioner'!BM52</f>
        <v>0</v>
      </c>
      <c r="O55" s="45">
        <f>'Jawaban Questioner'!BN52</f>
        <v>2</v>
      </c>
      <c r="P55" s="45">
        <f>'Jawaban Questioner'!BO52</f>
        <v>38</v>
      </c>
      <c r="Q55" s="45">
        <f>'Jawaban Questioner'!BP52</f>
        <v>1</v>
      </c>
      <c r="R55" s="46">
        <f t="shared" si="2"/>
        <v>41</v>
      </c>
      <c r="S55" s="58">
        <f t="shared" si="4"/>
        <v>48</v>
      </c>
    </row>
    <row r="56" spans="2:19" ht="25.5">
      <c r="B56" s="141">
        <f t="shared" si="3"/>
        <v>49</v>
      </c>
      <c r="C56" s="35"/>
      <c r="D56" s="36"/>
      <c r="E56" s="51"/>
      <c r="F56" s="52"/>
      <c r="G56" s="6"/>
      <c r="H56" s="53"/>
      <c r="I56" s="52"/>
      <c r="J56" s="18"/>
      <c r="K56" s="4" t="s">
        <v>145</v>
      </c>
      <c r="L56" s="44" t="str">
        <f t="shared" si="0"/>
        <v>Cukup Memadai</v>
      </c>
      <c r="M56" s="44">
        <f t="shared" si="1"/>
        <v>3</v>
      </c>
      <c r="N56" s="45">
        <f>'Jawaban Questioner'!BM53</f>
        <v>0</v>
      </c>
      <c r="O56" s="45">
        <f>'Jawaban Questioner'!BN53</f>
        <v>9</v>
      </c>
      <c r="P56" s="45">
        <f>'Jawaban Questioner'!BO53</f>
        <v>29</v>
      </c>
      <c r="Q56" s="45">
        <f>'Jawaban Questioner'!BP53</f>
        <v>2</v>
      </c>
      <c r="R56" s="46">
        <f t="shared" si="2"/>
        <v>40</v>
      </c>
      <c r="S56" s="58">
        <f t="shared" si="4"/>
        <v>49</v>
      </c>
    </row>
    <row r="57" spans="2:19" ht="38.25">
      <c r="B57" s="141">
        <f t="shared" si="3"/>
        <v>50</v>
      </c>
      <c r="C57" s="35"/>
      <c r="D57" s="36"/>
      <c r="E57" s="51"/>
      <c r="F57" s="52"/>
      <c r="G57" s="6"/>
      <c r="H57" s="53"/>
      <c r="I57" s="52"/>
      <c r="J57" s="18"/>
      <c r="K57" s="4" t="s">
        <v>146</v>
      </c>
      <c r="L57" s="44" t="str">
        <f t="shared" si="0"/>
        <v>Cukup Memadai</v>
      </c>
      <c r="M57" s="44">
        <f t="shared" si="1"/>
        <v>3</v>
      </c>
      <c r="N57" s="45">
        <f>'Jawaban Questioner'!BM54</f>
        <v>0</v>
      </c>
      <c r="O57" s="45">
        <f>'Jawaban Questioner'!BN54</f>
        <v>5</v>
      </c>
      <c r="P57" s="45">
        <f>'Jawaban Questioner'!BO54</f>
        <v>35</v>
      </c>
      <c r="Q57" s="45">
        <f>'Jawaban Questioner'!BP54</f>
        <v>1</v>
      </c>
      <c r="R57" s="46">
        <f t="shared" si="2"/>
        <v>41</v>
      </c>
      <c r="S57" s="58">
        <f t="shared" si="4"/>
        <v>50</v>
      </c>
    </row>
    <row r="58" spans="2:19" ht="33">
      <c r="B58" s="141">
        <f t="shared" si="3"/>
        <v>51</v>
      </c>
      <c r="C58" s="35"/>
      <c r="D58" s="36"/>
      <c r="E58" s="50"/>
      <c r="F58" s="48"/>
      <c r="G58" s="6" t="s">
        <v>17</v>
      </c>
      <c r="H58" s="53" t="str">
        <f>IF(I58=1,"Tidak Memadai",IF(I58=2,"Kurang Memadai",IF(I58=3,"Cukup Memadai","Memadai")))</f>
        <v>Cukup Memadai</v>
      </c>
      <c r="I58" s="48">
        <f>_xlfn.IFERROR(MODE(M58:M59),MAX(M58:M59))</f>
        <v>3</v>
      </c>
      <c r="J58" s="10"/>
      <c r="K58" s="4" t="s">
        <v>147</v>
      </c>
      <c r="L58" s="44" t="str">
        <f t="shared" si="0"/>
        <v>Cukup Memadai</v>
      </c>
      <c r="M58" s="44">
        <f t="shared" si="1"/>
        <v>3</v>
      </c>
      <c r="N58" s="45">
        <f>'Jawaban Questioner'!BM55</f>
        <v>1</v>
      </c>
      <c r="O58" s="45">
        <f>'Jawaban Questioner'!BN55</f>
        <v>12</v>
      </c>
      <c r="P58" s="45">
        <f>'Jawaban Questioner'!BO55</f>
        <v>24</v>
      </c>
      <c r="Q58" s="45">
        <f>'Jawaban Questioner'!BP55</f>
        <v>4</v>
      </c>
      <c r="R58" s="46">
        <f t="shared" si="2"/>
        <v>41</v>
      </c>
      <c r="S58" s="58">
        <f t="shared" si="4"/>
        <v>51</v>
      </c>
    </row>
    <row r="59" spans="2:19" ht="25.5">
      <c r="B59" s="141">
        <f t="shared" si="3"/>
        <v>52</v>
      </c>
      <c r="C59" s="35"/>
      <c r="D59" s="36"/>
      <c r="E59" s="51"/>
      <c r="F59" s="52"/>
      <c r="G59" s="6"/>
      <c r="H59" s="53"/>
      <c r="I59" s="52"/>
      <c r="J59" s="18"/>
      <c r="K59" s="4" t="s">
        <v>148</v>
      </c>
      <c r="L59" s="44" t="str">
        <f t="shared" si="0"/>
        <v>Cukup Memadai</v>
      </c>
      <c r="M59" s="44">
        <f t="shared" si="1"/>
        <v>3</v>
      </c>
      <c r="N59" s="45">
        <f>'Jawaban Questioner'!BM56</f>
        <v>0</v>
      </c>
      <c r="O59" s="45">
        <f>'Jawaban Questioner'!BN56</f>
        <v>7</v>
      </c>
      <c r="P59" s="45">
        <f>'Jawaban Questioner'!BO56</f>
        <v>30</v>
      </c>
      <c r="Q59" s="45">
        <f>'Jawaban Questioner'!BP56</f>
        <v>4</v>
      </c>
      <c r="R59" s="46">
        <f t="shared" si="2"/>
        <v>41</v>
      </c>
      <c r="S59" s="58">
        <f t="shared" si="4"/>
        <v>52</v>
      </c>
    </row>
    <row r="60" spans="2:19" ht="51">
      <c r="B60" s="141">
        <f t="shared" si="3"/>
        <v>53</v>
      </c>
      <c r="C60" s="32" t="s">
        <v>76</v>
      </c>
      <c r="D60" s="250" t="s">
        <v>77</v>
      </c>
      <c r="E60" s="47" t="str">
        <f>IF(F60=1,"Tidak Memadai",IF(F60=2,"Kurang Memadai",IF(F60=3,"Cukup Memadai","Memadai")))</f>
        <v>Cukup Memadai</v>
      </c>
      <c r="F60" s="48">
        <f>MODE(I60:I75)</f>
        <v>3</v>
      </c>
      <c r="G60" s="6" t="s">
        <v>18</v>
      </c>
      <c r="H60" s="53" t="str">
        <f>IF(I60=1,"Tidak Memadai",IF(I60=2,"Kurang Memadai",IF(I60=3,"Cukup Memadai","Memadai")))</f>
        <v>Cukup Memadai</v>
      </c>
      <c r="I60" s="48">
        <f>MODE(M60:M65)</f>
        <v>3</v>
      </c>
      <c r="J60" s="10"/>
      <c r="K60" s="59" t="s">
        <v>150</v>
      </c>
      <c r="L60" s="44" t="str">
        <f t="shared" si="0"/>
        <v>Kurang Memadai</v>
      </c>
      <c r="M60" s="44">
        <f t="shared" si="1"/>
        <v>2</v>
      </c>
      <c r="N60" s="45">
        <f>'Jawaban Questioner'!BM57</f>
        <v>6</v>
      </c>
      <c r="O60" s="45">
        <f>'Jawaban Questioner'!BN57</f>
        <v>35</v>
      </c>
      <c r="P60" s="45">
        <f>'Jawaban Questioner'!BO57</f>
        <v>0</v>
      </c>
      <c r="Q60" s="45">
        <f>'Jawaban Questioner'!BP57</f>
        <v>0</v>
      </c>
      <c r="R60" s="46">
        <f t="shared" si="2"/>
        <v>41</v>
      </c>
      <c r="S60" s="58">
        <f t="shared" si="4"/>
        <v>53</v>
      </c>
    </row>
    <row r="61" spans="2:19" ht="25.5">
      <c r="B61" s="141">
        <f t="shared" si="3"/>
        <v>54</v>
      </c>
      <c r="C61" s="33"/>
      <c r="D61" s="251"/>
      <c r="E61" s="47"/>
      <c r="F61" s="48"/>
      <c r="G61" s="6"/>
      <c r="H61" s="53"/>
      <c r="I61" s="48"/>
      <c r="J61" s="10"/>
      <c r="K61" s="59" t="s">
        <v>187</v>
      </c>
      <c r="L61" s="44" t="str">
        <f t="shared" si="0"/>
        <v>Cukup Memadai</v>
      </c>
      <c r="M61" s="44">
        <f t="shared" si="1"/>
        <v>3</v>
      </c>
      <c r="N61" s="45">
        <f>'Jawaban Questioner'!BM58</f>
        <v>0</v>
      </c>
      <c r="O61" s="45">
        <f>'Jawaban Questioner'!BN58</f>
        <v>11</v>
      </c>
      <c r="P61" s="45">
        <f>'Jawaban Questioner'!BO58</f>
        <v>20</v>
      </c>
      <c r="Q61" s="45">
        <f>'Jawaban Questioner'!BP58</f>
        <v>6</v>
      </c>
      <c r="R61" s="46">
        <f t="shared" si="2"/>
        <v>37</v>
      </c>
      <c r="S61" s="58">
        <f t="shared" si="4"/>
        <v>54</v>
      </c>
    </row>
    <row r="62" spans="2:19" ht="25.5">
      <c r="B62" s="141">
        <f t="shared" si="3"/>
        <v>55</v>
      </c>
      <c r="C62" s="33"/>
      <c r="D62" s="251"/>
      <c r="E62" s="47"/>
      <c r="F62" s="48"/>
      <c r="G62" s="6"/>
      <c r="H62" s="53"/>
      <c r="I62" s="48"/>
      <c r="J62" s="10"/>
      <c r="K62" s="59" t="s">
        <v>188</v>
      </c>
      <c r="L62" s="44" t="str">
        <f t="shared" si="0"/>
        <v>Cukup Memadai</v>
      </c>
      <c r="M62" s="44">
        <f t="shared" si="1"/>
        <v>3</v>
      </c>
      <c r="N62" s="45">
        <f>'Jawaban Questioner'!BM59</f>
        <v>0</v>
      </c>
      <c r="O62" s="45">
        <f>'Jawaban Questioner'!BN59</f>
        <v>11</v>
      </c>
      <c r="P62" s="45">
        <f>'Jawaban Questioner'!BO59</f>
        <v>19</v>
      </c>
      <c r="Q62" s="45">
        <f>'Jawaban Questioner'!BP59</f>
        <v>6</v>
      </c>
      <c r="R62" s="46">
        <f t="shared" si="2"/>
        <v>36</v>
      </c>
      <c r="S62" s="58">
        <f t="shared" si="4"/>
        <v>55</v>
      </c>
    </row>
    <row r="63" spans="2:19" ht="25.5">
      <c r="B63" s="141">
        <f t="shared" si="3"/>
        <v>56</v>
      </c>
      <c r="C63" s="33"/>
      <c r="D63" s="251"/>
      <c r="E63" s="47"/>
      <c r="F63" s="48"/>
      <c r="G63" s="6"/>
      <c r="H63" s="53"/>
      <c r="I63" s="48"/>
      <c r="J63" s="10"/>
      <c r="K63" s="59" t="s">
        <v>151</v>
      </c>
      <c r="L63" s="44" t="str">
        <f t="shared" si="0"/>
        <v>Cukup Memadai</v>
      </c>
      <c r="M63" s="44">
        <f t="shared" si="1"/>
        <v>3</v>
      </c>
      <c r="N63" s="45">
        <f>'Jawaban Questioner'!BM60</f>
        <v>1</v>
      </c>
      <c r="O63" s="45">
        <f>'Jawaban Questioner'!BN60</f>
        <v>11</v>
      </c>
      <c r="P63" s="45">
        <f>'Jawaban Questioner'!BO60</f>
        <v>20</v>
      </c>
      <c r="Q63" s="45">
        <f>'Jawaban Questioner'!BP60</f>
        <v>3</v>
      </c>
      <c r="R63" s="46">
        <f t="shared" si="2"/>
        <v>35</v>
      </c>
      <c r="S63" s="58">
        <f t="shared" si="4"/>
        <v>56</v>
      </c>
    </row>
    <row r="64" spans="2:19" ht="38.25">
      <c r="B64" s="141">
        <f t="shared" si="3"/>
        <v>57</v>
      </c>
      <c r="C64" s="33"/>
      <c r="D64" s="251"/>
      <c r="E64" s="47"/>
      <c r="F64" s="48"/>
      <c r="G64" s="6"/>
      <c r="H64" s="53"/>
      <c r="I64" s="48"/>
      <c r="J64" s="10"/>
      <c r="K64" s="59" t="s">
        <v>152</v>
      </c>
      <c r="L64" s="44" t="str">
        <f t="shared" si="0"/>
        <v>Cukup Memadai</v>
      </c>
      <c r="M64" s="44">
        <f t="shared" si="1"/>
        <v>3</v>
      </c>
      <c r="N64" s="45">
        <f>'Jawaban Questioner'!BM61</f>
        <v>1</v>
      </c>
      <c r="O64" s="45">
        <f>'Jawaban Questioner'!BN61</f>
        <v>14</v>
      </c>
      <c r="P64" s="45">
        <f>'Jawaban Questioner'!BO61</f>
        <v>18</v>
      </c>
      <c r="Q64" s="45">
        <f>'Jawaban Questioner'!BP61</f>
        <v>4</v>
      </c>
      <c r="R64" s="46">
        <f t="shared" si="2"/>
        <v>37</v>
      </c>
      <c r="S64" s="58">
        <f t="shared" si="4"/>
        <v>57</v>
      </c>
    </row>
    <row r="65" spans="2:19" ht="48.75" customHeight="1">
      <c r="B65" s="141">
        <f t="shared" si="3"/>
        <v>58</v>
      </c>
      <c r="C65" s="34"/>
      <c r="D65" s="252"/>
      <c r="E65" s="51"/>
      <c r="F65" s="52"/>
      <c r="G65" s="6"/>
      <c r="H65" s="53"/>
      <c r="I65" s="48"/>
      <c r="J65" s="18"/>
      <c r="K65" s="4" t="s">
        <v>153</v>
      </c>
      <c r="L65" s="44" t="str">
        <f t="shared" si="0"/>
        <v>Cukup Memadai</v>
      </c>
      <c r="M65" s="44">
        <f t="shared" si="1"/>
        <v>3</v>
      </c>
      <c r="N65" s="45">
        <f>'Jawaban Questioner'!BM62</f>
        <v>1</v>
      </c>
      <c r="O65" s="45">
        <f>'Jawaban Questioner'!BN62</f>
        <v>10</v>
      </c>
      <c r="P65" s="45">
        <f>'Jawaban Questioner'!BO62</f>
        <v>19</v>
      </c>
      <c r="Q65" s="45">
        <f>'Jawaban Questioner'!BP62</f>
        <v>7</v>
      </c>
      <c r="R65" s="46">
        <f t="shared" si="2"/>
        <v>37</v>
      </c>
      <c r="S65" s="58">
        <f t="shared" si="4"/>
        <v>58</v>
      </c>
    </row>
    <row r="66" spans="2:19" ht="67.5">
      <c r="B66" s="141">
        <f t="shared" si="3"/>
        <v>59</v>
      </c>
      <c r="C66" s="35"/>
      <c r="D66" s="36"/>
      <c r="E66" s="50"/>
      <c r="F66" s="48"/>
      <c r="G66" s="6" t="s">
        <v>19</v>
      </c>
      <c r="H66" s="53" t="str">
        <f>IF(I66=1,"Tidak Memadai",IF(I66=2,"Kurang Memadai",IF(I66=3,"Cukup Memadai","Memadai")))</f>
        <v>Cukup Memadai</v>
      </c>
      <c r="I66" s="48">
        <f>MODE(M66:M69)</f>
        <v>3</v>
      </c>
      <c r="J66" s="15"/>
      <c r="K66" s="4" t="s">
        <v>162</v>
      </c>
      <c r="L66" s="44" t="str">
        <f t="shared" si="0"/>
        <v>Cukup Memadai</v>
      </c>
      <c r="M66" s="44">
        <f t="shared" si="1"/>
        <v>3</v>
      </c>
      <c r="N66" s="45">
        <f>'Jawaban Questioner'!BM63</f>
        <v>0</v>
      </c>
      <c r="O66" s="45">
        <f>'Jawaban Questioner'!BN63</f>
        <v>5</v>
      </c>
      <c r="P66" s="45">
        <f>'Jawaban Questioner'!BO63</f>
        <v>22</v>
      </c>
      <c r="Q66" s="45">
        <f>'Jawaban Questioner'!BP63</f>
        <v>10</v>
      </c>
      <c r="R66" s="46">
        <f t="shared" si="2"/>
        <v>37</v>
      </c>
      <c r="S66" s="58">
        <f t="shared" si="4"/>
        <v>59</v>
      </c>
    </row>
    <row r="67" spans="2:19" ht="38.25">
      <c r="B67" s="141">
        <f t="shared" si="3"/>
        <v>60</v>
      </c>
      <c r="C67" s="35"/>
      <c r="D67" s="36"/>
      <c r="E67" s="51"/>
      <c r="F67" s="52"/>
      <c r="G67" s="6"/>
      <c r="H67" s="53"/>
      <c r="I67" s="52"/>
      <c r="J67" s="17"/>
      <c r="K67" s="4" t="s">
        <v>173</v>
      </c>
      <c r="L67" s="44" t="str">
        <f t="shared" si="0"/>
        <v>Cukup Memadai</v>
      </c>
      <c r="M67" s="44">
        <f t="shared" si="1"/>
        <v>3</v>
      </c>
      <c r="N67" s="45">
        <f>'Jawaban Questioner'!BM64</f>
        <v>2</v>
      </c>
      <c r="O67" s="45">
        <f>'Jawaban Questioner'!BN64</f>
        <v>9</v>
      </c>
      <c r="P67" s="45">
        <f>'Jawaban Questioner'!BO64</f>
        <v>18</v>
      </c>
      <c r="Q67" s="45">
        <f>'Jawaban Questioner'!BP64</f>
        <v>8</v>
      </c>
      <c r="R67" s="46">
        <f t="shared" si="2"/>
        <v>37</v>
      </c>
      <c r="S67" s="58">
        <f t="shared" si="4"/>
        <v>60</v>
      </c>
    </row>
    <row r="68" spans="2:19" ht="38.25">
      <c r="B68" s="141">
        <f t="shared" si="3"/>
        <v>61</v>
      </c>
      <c r="C68" s="35"/>
      <c r="D68" s="36"/>
      <c r="E68" s="51"/>
      <c r="F68" s="52"/>
      <c r="G68" s="6"/>
      <c r="H68" s="53"/>
      <c r="I68" s="52"/>
      <c r="J68" s="17"/>
      <c r="K68" s="4" t="s">
        <v>154</v>
      </c>
      <c r="L68" s="44" t="str">
        <f t="shared" si="0"/>
        <v>Cukup Memadai</v>
      </c>
      <c r="M68" s="44">
        <f t="shared" si="1"/>
        <v>3</v>
      </c>
      <c r="N68" s="45">
        <f>'Jawaban Questioner'!BM65</f>
        <v>0</v>
      </c>
      <c r="O68" s="45">
        <f>'Jawaban Questioner'!BN65</f>
        <v>1</v>
      </c>
      <c r="P68" s="45">
        <f>'Jawaban Questioner'!BO65</f>
        <v>29</v>
      </c>
      <c r="Q68" s="45">
        <f>'Jawaban Questioner'!BP65</f>
        <v>6</v>
      </c>
      <c r="R68" s="46">
        <f t="shared" si="2"/>
        <v>36</v>
      </c>
      <c r="S68" s="58">
        <f t="shared" si="4"/>
        <v>61</v>
      </c>
    </row>
    <row r="69" spans="2:19" ht="38.25">
      <c r="B69" s="141">
        <f t="shared" si="3"/>
        <v>62</v>
      </c>
      <c r="C69" s="35"/>
      <c r="D69" s="36"/>
      <c r="E69" s="51"/>
      <c r="F69" s="52"/>
      <c r="G69" s="6"/>
      <c r="H69" s="53"/>
      <c r="I69" s="52"/>
      <c r="J69" s="17"/>
      <c r="K69" s="4" t="s">
        <v>174</v>
      </c>
      <c r="L69" s="44" t="str">
        <f t="shared" si="0"/>
        <v>Memadai</v>
      </c>
      <c r="M69" s="44">
        <f t="shared" si="1"/>
        <v>4</v>
      </c>
      <c r="N69" s="45">
        <f>'Jawaban Questioner'!BM66</f>
        <v>1</v>
      </c>
      <c r="O69" s="45">
        <f>'Jawaban Questioner'!BN66</f>
        <v>16</v>
      </c>
      <c r="P69" s="45">
        <f>'Jawaban Questioner'!BO66</f>
        <v>13</v>
      </c>
      <c r="Q69" s="45">
        <f>'Jawaban Questioner'!BP66</f>
        <v>7</v>
      </c>
      <c r="R69" s="46">
        <f t="shared" si="2"/>
        <v>37</v>
      </c>
      <c r="S69" s="58">
        <f t="shared" si="4"/>
        <v>62</v>
      </c>
    </row>
    <row r="70" spans="2:19" ht="51">
      <c r="B70" s="141">
        <f t="shared" si="3"/>
        <v>63</v>
      </c>
      <c r="C70" s="35"/>
      <c r="D70" s="36"/>
      <c r="E70" s="50"/>
      <c r="F70" s="48"/>
      <c r="G70" s="6" t="s">
        <v>20</v>
      </c>
      <c r="H70" s="53" t="str">
        <f>IF(I70=1,"Tidak Memadai",IF(I70=2,"Kurang Memadai",IF(I70=3,"Cukup Memadai","Memadai")))</f>
        <v>Cukup Memadai</v>
      </c>
      <c r="I70" s="48">
        <f>MODE(M70:M74)</f>
        <v>3</v>
      </c>
      <c r="J70" s="15"/>
      <c r="K70" s="4" t="s">
        <v>175</v>
      </c>
      <c r="L70" s="44" t="str">
        <f t="shared" si="0"/>
        <v>Cukup Memadai</v>
      </c>
      <c r="M70" s="44">
        <f t="shared" si="1"/>
        <v>3</v>
      </c>
      <c r="N70" s="45">
        <f>'Jawaban Questioner'!BM67</f>
        <v>0</v>
      </c>
      <c r="O70" s="45">
        <f>'Jawaban Questioner'!BN67</f>
        <v>1</v>
      </c>
      <c r="P70" s="45">
        <f>'Jawaban Questioner'!BO67</f>
        <v>34</v>
      </c>
      <c r="Q70" s="45">
        <f>'Jawaban Questioner'!BP67</f>
        <v>3</v>
      </c>
      <c r="R70" s="46">
        <f t="shared" si="2"/>
        <v>38</v>
      </c>
      <c r="S70" s="58">
        <f t="shared" si="4"/>
        <v>63</v>
      </c>
    </row>
    <row r="71" spans="2:19" ht="38.25">
      <c r="B71" s="141">
        <f t="shared" si="3"/>
        <v>64</v>
      </c>
      <c r="C71" s="35"/>
      <c r="D71" s="36"/>
      <c r="E71" s="51"/>
      <c r="F71" s="52"/>
      <c r="G71" s="6"/>
      <c r="H71" s="53"/>
      <c r="I71" s="52"/>
      <c r="J71" s="17"/>
      <c r="K71" s="4" t="s">
        <v>176</v>
      </c>
      <c r="L71" s="44" t="str">
        <f t="shared" si="0"/>
        <v>Cukup Memadai</v>
      </c>
      <c r="M71" s="44">
        <f t="shared" si="1"/>
        <v>3</v>
      </c>
      <c r="N71" s="45">
        <f>'Jawaban Questioner'!BM68</f>
        <v>0</v>
      </c>
      <c r="O71" s="45">
        <f>'Jawaban Questioner'!BN68</f>
        <v>12</v>
      </c>
      <c r="P71" s="45">
        <f>'Jawaban Questioner'!BO68</f>
        <v>23</v>
      </c>
      <c r="Q71" s="45">
        <f>'Jawaban Questioner'!BP68</f>
        <v>3</v>
      </c>
      <c r="R71" s="46">
        <f t="shared" si="2"/>
        <v>38</v>
      </c>
      <c r="S71" s="58">
        <f t="shared" si="4"/>
        <v>64</v>
      </c>
    </row>
    <row r="72" spans="2:19" ht="38.25">
      <c r="B72" s="141">
        <f t="shared" si="3"/>
        <v>65</v>
      </c>
      <c r="C72" s="35"/>
      <c r="D72" s="36"/>
      <c r="E72" s="51"/>
      <c r="F72" s="52"/>
      <c r="G72" s="6"/>
      <c r="H72" s="53"/>
      <c r="I72" s="52"/>
      <c r="J72" s="17"/>
      <c r="K72" s="4" t="s">
        <v>155</v>
      </c>
      <c r="L72" s="44" t="str">
        <f t="shared" si="0"/>
        <v>Cukup Memadai</v>
      </c>
      <c r="M72" s="44">
        <f t="shared" si="1"/>
        <v>3</v>
      </c>
      <c r="N72" s="45">
        <f>'Jawaban Questioner'!BM69</f>
        <v>0</v>
      </c>
      <c r="O72" s="45">
        <f>'Jawaban Questioner'!BN69</f>
        <v>5</v>
      </c>
      <c r="P72" s="45">
        <f>'Jawaban Questioner'!BO69</f>
        <v>33</v>
      </c>
      <c r="Q72" s="45">
        <f>'Jawaban Questioner'!BP69</f>
        <v>0</v>
      </c>
      <c r="R72" s="46">
        <f t="shared" si="2"/>
        <v>38</v>
      </c>
      <c r="S72" s="58">
        <f t="shared" si="4"/>
        <v>65</v>
      </c>
    </row>
    <row r="73" spans="2:19" ht="25.5">
      <c r="B73" s="141">
        <f t="shared" si="3"/>
        <v>66</v>
      </c>
      <c r="C73" s="35"/>
      <c r="D73" s="36"/>
      <c r="E73" s="51"/>
      <c r="F73" s="52"/>
      <c r="G73" s="6"/>
      <c r="H73" s="53"/>
      <c r="I73" s="52"/>
      <c r="J73" s="17"/>
      <c r="K73" s="4" t="s">
        <v>156</v>
      </c>
      <c r="L73" s="44" t="str">
        <f t="shared" si="0"/>
        <v>Cukup Memadai</v>
      </c>
      <c r="M73" s="44">
        <f t="shared" si="1"/>
        <v>3</v>
      </c>
      <c r="N73" s="45">
        <f>'Jawaban Questioner'!BM70</f>
        <v>2</v>
      </c>
      <c r="O73" s="45">
        <f>'Jawaban Questioner'!BN70</f>
        <v>5</v>
      </c>
      <c r="P73" s="45">
        <f>'Jawaban Questioner'!BO70</f>
        <v>29</v>
      </c>
      <c r="Q73" s="45">
        <f>'Jawaban Questioner'!BP70</f>
        <v>1</v>
      </c>
      <c r="R73" s="46">
        <f t="shared" si="2"/>
        <v>37</v>
      </c>
      <c r="S73" s="58">
        <f t="shared" si="4"/>
        <v>66</v>
      </c>
    </row>
    <row r="74" spans="2:19" ht="25.5">
      <c r="B74" s="141">
        <f aca="true" t="shared" si="5" ref="B74:B88">B73+1</f>
        <v>67</v>
      </c>
      <c r="C74" s="35"/>
      <c r="D74" s="36"/>
      <c r="E74" s="51"/>
      <c r="F74" s="52"/>
      <c r="G74" s="6"/>
      <c r="H74" s="53"/>
      <c r="I74" s="52"/>
      <c r="J74" s="17"/>
      <c r="K74" s="4" t="s">
        <v>177</v>
      </c>
      <c r="L74" s="44" t="str">
        <f t="shared" si="0"/>
        <v>Cukup Memadai</v>
      </c>
      <c r="M74" s="44">
        <f t="shared" si="1"/>
        <v>3</v>
      </c>
      <c r="N74" s="45">
        <f>'Jawaban Questioner'!BM71</f>
        <v>4</v>
      </c>
      <c r="O74" s="45">
        <f>'Jawaban Questioner'!BN71</f>
        <v>13</v>
      </c>
      <c r="P74" s="45">
        <f>'Jawaban Questioner'!BO71</f>
        <v>18</v>
      </c>
      <c r="Q74" s="45">
        <f>'Jawaban Questioner'!BP71</f>
        <v>3</v>
      </c>
      <c r="R74" s="46">
        <f t="shared" si="2"/>
        <v>38</v>
      </c>
      <c r="S74" s="58">
        <f t="shared" si="4"/>
        <v>67</v>
      </c>
    </row>
    <row r="75" spans="2:19" ht="51">
      <c r="B75" s="141">
        <f t="shared" si="5"/>
        <v>68</v>
      </c>
      <c r="C75" s="35"/>
      <c r="D75" s="36"/>
      <c r="E75" s="50"/>
      <c r="F75" s="48"/>
      <c r="G75" s="6" t="s">
        <v>21</v>
      </c>
      <c r="H75" s="53" t="str">
        <f>IF(I75=1,"Tidak Memadai",IF(I75=2,"Kurang Memadai",IF(I75=3,"Cukup Memadai","Memadai")))</f>
        <v>Cukup Memadai</v>
      </c>
      <c r="I75" s="48">
        <f>MODE(M75:M77)</f>
        <v>3</v>
      </c>
      <c r="J75" s="15"/>
      <c r="K75" s="4" t="s">
        <v>157</v>
      </c>
      <c r="L75" s="44" t="str">
        <f t="shared" si="0"/>
        <v>Kurang Memadai</v>
      </c>
      <c r="M75" s="44">
        <f t="shared" si="1"/>
        <v>2</v>
      </c>
      <c r="N75" s="45">
        <f>'Jawaban Questioner'!BM72</f>
        <v>9</v>
      </c>
      <c r="O75" s="45">
        <f>'Jawaban Questioner'!BN72</f>
        <v>28</v>
      </c>
      <c r="P75" s="45">
        <f>'Jawaban Questioner'!BO72</f>
        <v>0</v>
      </c>
      <c r="Q75" s="45">
        <f>'Jawaban Questioner'!BP72</f>
        <v>0</v>
      </c>
      <c r="R75" s="46">
        <f t="shared" si="2"/>
        <v>37</v>
      </c>
      <c r="S75" s="58">
        <f t="shared" si="4"/>
        <v>68</v>
      </c>
    </row>
    <row r="76" spans="2:19" ht="38.25">
      <c r="B76" s="141">
        <f t="shared" si="5"/>
        <v>69</v>
      </c>
      <c r="C76" s="35"/>
      <c r="D76" s="36"/>
      <c r="E76" s="51"/>
      <c r="F76" s="52"/>
      <c r="G76" s="6"/>
      <c r="H76" s="53"/>
      <c r="I76" s="52"/>
      <c r="J76" s="17"/>
      <c r="K76" s="4" t="s">
        <v>158</v>
      </c>
      <c r="L76" s="44" t="str">
        <f t="shared" si="0"/>
        <v>Cukup Memadai</v>
      </c>
      <c r="M76" s="44">
        <f t="shared" si="1"/>
        <v>3</v>
      </c>
      <c r="N76" s="45">
        <f>'Jawaban Questioner'!BM73</f>
        <v>6</v>
      </c>
      <c r="O76" s="45">
        <f>'Jawaban Questioner'!BN73</f>
        <v>10</v>
      </c>
      <c r="P76" s="45">
        <f>'Jawaban Questioner'!BO73</f>
        <v>17</v>
      </c>
      <c r="Q76" s="45">
        <f>'Jawaban Questioner'!BP73</f>
        <v>4</v>
      </c>
      <c r="R76" s="46">
        <f t="shared" si="2"/>
        <v>37</v>
      </c>
      <c r="S76" s="58">
        <f t="shared" si="4"/>
        <v>69</v>
      </c>
    </row>
    <row r="77" spans="2:19" ht="25.5">
      <c r="B77" s="141">
        <f t="shared" si="5"/>
        <v>70</v>
      </c>
      <c r="C77" s="35"/>
      <c r="D77" s="36"/>
      <c r="E77" s="51"/>
      <c r="F77" s="52"/>
      <c r="G77" s="6"/>
      <c r="H77" s="53"/>
      <c r="I77" s="52"/>
      <c r="J77" s="17"/>
      <c r="K77" s="4" t="s">
        <v>178</v>
      </c>
      <c r="L77" s="44" t="str">
        <f t="shared" si="0"/>
        <v>Cukup Memadai</v>
      </c>
      <c r="M77" s="44">
        <f t="shared" si="1"/>
        <v>3</v>
      </c>
      <c r="N77" s="45">
        <f>'Jawaban Questioner'!BM74</f>
        <v>7</v>
      </c>
      <c r="O77" s="45">
        <f>'Jawaban Questioner'!BN74</f>
        <v>11</v>
      </c>
      <c r="P77" s="45">
        <f>'Jawaban Questioner'!BO74</f>
        <v>16</v>
      </c>
      <c r="Q77" s="45">
        <f>'Jawaban Questioner'!BP74</f>
        <v>2</v>
      </c>
      <c r="R77" s="46">
        <f t="shared" si="2"/>
        <v>36</v>
      </c>
      <c r="S77" s="58">
        <f t="shared" si="4"/>
        <v>70</v>
      </c>
    </row>
    <row r="78" spans="2:19" ht="66.75">
      <c r="B78" s="141">
        <f t="shared" si="5"/>
        <v>71</v>
      </c>
      <c r="C78" s="32" t="s">
        <v>79</v>
      </c>
      <c r="D78" s="250" t="s">
        <v>78</v>
      </c>
      <c r="E78" s="47" t="str">
        <f>IF(F78=1,"Tidak Memadai",IF(F78=2,"Kurang Memadai",IF(F78=3,"Cukup Memadai","Memadai")))</f>
        <v>Cukup Memadai</v>
      </c>
      <c r="F78" s="48">
        <f>MODE(I78:I82)</f>
        <v>3</v>
      </c>
      <c r="G78" s="6" t="s">
        <v>22</v>
      </c>
      <c r="H78" s="53" t="str">
        <f>IF(I78=1,"Tidak Memadai",IF(I78=2,"Kurang Memadai",IF(I78=3,"Cukup Memadai","Memadai")))</f>
        <v>Kurang Memadai</v>
      </c>
      <c r="I78" s="48">
        <f>M78</f>
        <v>2</v>
      </c>
      <c r="J78" s="15"/>
      <c r="K78" s="4" t="s">
        <v>159</v>
      </c>
      <c r="L78" s="44" t="str">
        <f aca="true" t="shared" si="6" ref="L78:L88">IF($N78=MAX($N78:$Q78),"Tidak Memadai",IF($N78+$O78&gt;$P78+$Q78,"Kurang Memadai",IF($P78=MAX($N78:$Q78),"Cukup Memadai","Memadai")))</f>
        <v>Kurang Memadai</v>
      </c>
      <c r="M78" s="44">
        <f aca="true" t="shared" si="7" ref="M78:M88">IF($N78=MAX($N78:$Q78),1,IF($N78+$O78&gt;$P78+$Q78,2,IF($P78=MAX($N78:$Q78),3,4)))</f>
        <v>2</v>
      </c>
      <c r="N78" s="45">
        <f>'Jawaban Questioner'!BM75</f>
        <v>5</v>
      </c>
      <c r="O78" s="45">
        <f>'Jawaban Questioner'!BN75</f>
        <v>20</v>
      </c>
      <c r="P78" s="45">
        <f>'Jawaban Questioner'!BO75</f>
        <v>14</v>
      </c>
      <c r="Q78" s="45">
        <f>'Jawaban Questioner'!BP75</f>
        <v>1</v>
      </c>
      <c r="R78" s="46">
        <f aca="true" t="shared" si="8" ref="R78:R88">SUM(N78:Q78)</f>
        <v>40</v>
      </c>
      <c r="S78" s="58">
        <f t="shared" si="4"/>
        <v>71</v>
      </c>
    </row>
    <row r="79" spans="2:19" ht="38.25">
      <c r="B79" s="141">
        <f t="shared" si="5"/>
        <v>72</v>
      </c>
      <c r="C79" s="34"/>
      <c r="D79" s="252"/>
      <c r="E79" s="50"/>
      <c r="F79" s="48"/>
      <c r="G79" s="6" t="s">
        <v>23</v>
      </c>
      <c r="H79" s="53" t="str">
        <f>IF(I79=1,"Tidak Memadai",IF(I79=2,"Kurang Memadai",IF(I79=3,"Cukup Memadai","Memadai")))</f>
        <v>Cukup Memadai</v>
      </c>
      <c r="I79" s="48">
        <f>M79</f>
        <v>3</v>
      </c>
      <c r="J79" s="15"/>
      <c r="K79" s="4" t="s">
        <v>179</v>
      </c>
      <c r="L79" s="44" t="str">
        <f t="shared" si="6"/>
        <v>Cukup Memadai</v>
      </c>
      <c r="M79" s="44">
        <f t="shared" si="7"/>
        <v>3</v>
      </c>
      <c r="N79" s="45">
        <f>'Jawaban Questioner'!BM76</f>
        <v>1</v>
      </c>
      <c r="O79" s="45">
        <f>'Jawaban Questioner'!BN76</f>
        <v>8</v>
      </c>
      <c r="P79" s="45">
        <f>'Jawaban Questioner'!BO76</f>
        <v>30</v>
      </c>
      <c r="Q79" s="45">
        <f>'Jawaban Questioner'!BP76</f>
        <v>0</v>
      </c>
      <c r="R79" s="46">
        <f t="shared" si="8"/>
        <v>39</v>
      </c>
      <c r="S79" s="58">
        <f aca="true" t="shared" si="9" ref="S79:S88">S78+1</f>
        <v>72</v>
      </c>
    </row>
    <row r="80" spans="2:19" ht="41.25">
      <c r="B80" s="141">
        <f t="shared" si="5"/>
        <v>73</v>
      </c>
      <c r="C80" s="35"/>
      <c r="D80" s="36"/>
      <c r="E80" s="50"/>
      <c r="F80" s="48"/>
      <c r="G80" s="6" t="s">
        <v>24</v>
      </c>
      <c r="H80" s="53" t="str">
        <f>IF(I80=1,"Tidak Memadai",IF(I80=2,"Kurang Memadai",IF(I80=3,"Cukup Memadai","Memadai")))</f>
        <v>Cukup Memadai</v>
      </c>
      <c r="I80" s="48">
        <f>MODE(M80:M86)</f>
        <v>3</v>
      </c>
      <c r="J80" s="15"/>
      <c r="K80" s="4" t="s">
        <v>160</v>
      </c>
      <c r="L80" s="44" t="str">
        <f t="shared" si="6"/>
        <v>Cukup Memadai</v>
      </c>
      <c r="M80" s="44">
        <f t="shared" si="7"/>
        <v>3</v>
      </c>
      <c r="N80" s="45">
        <f>'Jawaban Questioner'!BM77</f>
        <v>2</v>
      </c>
      <c r="O80" s="45">
        <f>'Jawaban Questioner'!BN77</f>
        <v>16</v>
      </c>
      <c r="P80" s="45">
        <f>'Jawaban Questioner'!BO77</f>
        <v>21</v>
      </c>
      <c r="Q80" s="45">
        <f>'Jawaban Questioner'!BP77</f>
        <v>1</v>
      </c>
      <c r="R80" s="46">
        <f t="shared" si="8"/>
        <v>40</v>
      </c>
      <c r="S80" s="58">
        <f t="shared" si="9"/>
        <v>73</v>
      </c>
    </row>
    <row r="81" spans="2:19" ht="25.5">
      <c r="B81" s="141">
        <f t="shared" si="5"/>
        <v>74</v>
      </c>
      <c r="C81" s="35"/>
      <c r="D81" s="36"/>
      <c r="E81" s="51"/>
      <c r="F81" s="52"/>
      <c r="G81" s="6"/>
      <c r="H81" s="53"/>
      <c r="I81" s="52"/>
      <c r="J81" s="17"/>
      <c r="K81" s="4" t="s">
        <v>161</v>
      </c>
      <c r="L81" s="44" t="str">
        <f t="shared" si="6"/>
        <v>Cukup Memadai</v>
      </c>
      <c r="M81" s="44">
        <f t="shared" si="7"/>
        <v>3</v>
      </c>
      <c r="N81" s="45">
        <f>'Jawaban Questioner'!BM78</f>
        <v>4</v>
      </c>
      <c r="O81" s="45">
        <f>'Jawaban Questioner'!BN78</f>
        <v>13</v>
      </c>
      <c r="P81" s="45">
        <f>'Jawaban Questioner'!BO78</f>
        <v>22</v>
      </c>
      <c r="Q81" s="45">
        <f>'Jawaban Questioner'!BP78</f>
        <v>1</v>
      </c>
      <c r="R81" s="46">
        <f t="shared" si="8"/>
        <v>40</v>
      </c>
      <c r="S81" s="58">
        <f t="shared" si="9"/>
        <v>74</v>
      </c>
    </row>
    <row r="82" spans="2:19" ht="25.5">
      <c r="B82" s="141">
        <f t="shared" si="5"/>
        <v>75</v>
      </c>
      <c r="C82" s="35"/>
      <c r="D82" s="36"/>
      <c r="E82" s="51"/>
      <c r="F82" s="52"/>
      <c r="G82" s="6"/>
      <c r="H82" s="53"/>
      <c r="I82" s="52"/>
      <c r="J82" s="17"/>
      <c r="K82" s="4" t="s">
        <v>180</v>
      </c>
      <c r="L82" s="44" t="str">
        <f t="shared" si="6"/>
        <v>Cukup Memadai</v>
      </c>
      <c r="M82" s="44">
        <f t="shared" si="7"/>
        <v>3</v>
      </c>
      <c r="N82" s="45">
        <f>'Jawaban Questioner'!BM79</f>
        <v>2</v>
      </c>
      <c r="O82" s="45">
        <f>'Jawaban Questioner'!BN79</f>
        <v>13</v>
      </c>
      <c r="P82" s="45">
        <f>'Jawaban Questioner'!BO79</f>
        <v>23</v>
      </c>
      <c r="Q82" s="45">
        <f>'Jawaban Questioner'!BP79</f>
        <v>2</v>
      </c>
      <c r="R82" s="46">
        <f t="shared" si="8"/>
        <v>40</v>
      </c>
      <c r="S82" s="58">
        <f t="shared" si="9"/>
        <v>75</v>
      </c>
    </row>
    <row r="83" spans="2:19" ht="25.5">
      <c r="B83" s="141">
        <f t="shared" si="5"/>
        <v>76</v>
      </c>
      <c r="C83" s="33"/>
      <c r="D83" s="57"/>
      <c r="E83" s="51"/>
      <c r="F83" s="52"/>
      <c r="G83" s="6"/>
      <c r="H83" s="53"/>
      <c r="I83" s="52"/>
      <c r="J83" s="17"/>
      <c r="K83" s="4" t="s">
        <v>181</v>
      </c>
      <c r="L83" s="44" t="str">
        <f t="shared" si="6"/>
        <v>Cukup Memadai</v>
      </c>
      <c r="M83" s="44">
        <f t="shared" si="7"/>
        <v>3</v>
      </c>
      <c r="N83" s="45">
        <f>'Jawaban Questioner'!BM80</f>
        <v>2</v>
      </c>
      <c r="O83" s="45">
        <f>'Jawaban Questioner'!BN80</f>
        <v>14</v>
      </c>
      <c r="P83" s="45">
        <f>'Jawaban Questioner'!BO80</f>
        <v>18</v>
      </c>
      <c r="Q83" s="45">
        <f>'Jawaban Questioner'!BP80</f>
        <v>6</v>
      </c>
      <c r="R83" s="46">
        <f t="shared" si="8"/>
        <v>40</v>
      </c>
      <c r="S83" s="58">
        <f t="shared" si="9"/>
        <v>76</v>
      </c>
    </row>
    <row r="84" spans="2:19" ht="25.5">
      <c r="B84" s="141">
        <f t="shared" si="5"/>
        <v>77</v>
      </c>
      <c r="C84" s="33"/>
      <c r="D84" s="57"/>
      <c r="E84" s="51"/>
      <c r="F84" s="52"/>
      <c r="G84" s="6"/>
      <c r="H84" s="53"/>
      <c r="I84" s="52"/>
      <c r="J84" s="17"/>
      <c r="K84" s="4" t="s">
        <v>189</v>
      </c>
      <c r="L84" s="44" t="str">
        <f t="shared" si="6"/>
        <v>Cukup Memadai</v>
      </c>
      <c r="M84" s="44">
        <f t="shared" si="7"/>
        <v>3</v>
      </c>
      <c r="N84" s="45">
        <f>'Jawaban Questioner'!BM81</f>
        <v>4</v>
      </c>
      <c r="O84" s="45">
        <f>'Jawaban Questioner'!BN81</f>
        <v>12</v>
      </c>
      <c r="P84" s="45">
        <f>'Jawaban Questioner'!BO81</f>
        <v>21</v>
      </c>
      <c r="Q84" s="45">
        <f>'Jawaban Questioner'!BP81</f>
        <v>4</v>
      </c>
      <c r="R84" s="46">
        <f t="shared" si="8"/>
        <v>41</v>
      </c>
      <c r="S84" s="58">
        <f t="shared" si="9"/>
        <v>77</v>
      </c>
    </row>
    <row r="85" spans="2:19" ht="25.5">
      <c r="B85" s="141">
        <f t="shared" si="5"/>
        <v>78</v>
      </c>
      <c r="C85" s="33"/>
      <c r="D85" s="57"/>
      <c r="E85" s="51"/>
      <c r="F85" s="52"/>
      <c r="G85" s="6"/>
      <c r="H85" s="53"/>
      <c r="I85" s="52"/>
      <c r="J85" s="17"/>
      <c r="K85" s="4" t="s">
        <v>190</v>
      </c>
      <c r="L85" s="44" t="str">
        <f t="shared" si="6"/>
        <v>Cukup Memadai</v>
      </c>
      <c r="M85" s="44">
        <f t="shared" si="7"/>
        <v>3</v>
      </c>
      <c r="N85" s="45">
        <f>'Jawaban Questioner'!BM82</f>
        <v>2</v>
      </c>
      <c r="O85" s="45">
        <f>'Jawaban Questioner'!BN82</f>
        <v>15</v>
      </c>
      <c r="P85" s="45">
        <f>'Jawaban Questioner'!BO82</f>
        <v>18</v>
      </c>
      <c r="Q85" s="45">
        <f>'Jawaban Questioner'!BP82</f>
        <v>5</v>
      </c>
      <c r="R85" s="46">
        <f t="shared" si="8"/>
        <v>40</v>
      </c>
      <c r="S85" s="58">
        <f t="shared" si="9"/>
        <v>78</v>
      </c>
    </row>
    <row r="86" spans="2:19" ht="25.5">
      <c r="B86" s="141">
        <f t="shared" si="5"/>
        <v>79</v>
      </c>
      <c r="C86" s="33"/>
      <c r="D86" s="57"/>
      <c r="E86" s="51"/>
      <c r="F86" s="52"/>
      <c r="G86" s="6"/>
      <c r="H86" s="53"/>
      <c r="I86" s="52"/>
      <c r="J86" s="17"/>
      <c r="K86" s="4" t="s">
        <v>191</v>
      </c>
      <c r="L86" s="44" t="str">
        <f t="shared" si="6"/>
        <v>Cukup Memadai</v>
      </c>
      <c r="M86" s="44">
        <f t="shared" si="7"/>
        <v>3</v>
      </c>
      <c r="N86" s="45">
        <f>'Jawaban Questioner'!BM83</f>
        <v>1</v>
      </c>
      <c r="O86" s="45">
        <f>'Jawaban Questioner'!BN83</f>
        <v>14</v>
      </c>
      <c r="P86" s="45">
        <f>'Jawaban Questioner'!BO83</f>
        <v>18</v>
      </c>
      <c r="Q86" s="45">
        <f>'Jawaban Questioner'!BP83</f>
        <v>8</v>
      </c>
      <c r="R86" s="46">
        <f t="shared" si="8"/>
        <v>41</v>
      </c>
      <c r="S86" s="58">
        <f t="shared" si="9"/>
        <v>79</v>
      </c>
    </row>
    <row r="87" spans="2:19" ht="38.25">
      <c r="B87" s="141">
        <f t="shared" si="5"/>
        <v>80</v>
      </c>
      <c r="C87" s="33" t="s">
        <v>81</v>
      </c>
      <c r="D87" s="251" t="s">
        <v>80</v>
      </c>
      <c r="E87" s="47" t="str">
        <f>IF(F87=1,"Tidak Memadai",IF(F87=2,"Kurang Memadai",IF(F87=3,"Cukup Memadai","Memadai")))</f>
        <v>Cukup Memadai</v>
      </c>
      <c r="F87" s="48">
        <f>I87</f>
        <v>3</v>
      </c>
      <c r="G87" s="6" t="s">
        <v>25</v>
      </c>
      <c r="H87" s="53" t="str">
        <f>IF(I87=1,"Tidak Memadai",IF(I87=2,"Kurang Memadai",IF(I87=3,"Cukup Memadai","Memadai")))</f>
        <v>Cukup Memadai</v>
      </c>
      <c r="I87" s="48">
        <f>_xlfn.IFERROR(MODE(M87:M88),MAX(M87:M88))</f>
        <v>3</v>
      </c>
      <c r="J87" s="15"/>
      <c r="K87" s="4" t="s">
        <v>192</v>
      </c>
      <c r="L87" s="44" t="str">
        <f t="shared" si="6"/>
        <v>Cukup Memadai</v>
      </c>
      <c r="M87" s="44">
        <f t="shared" si="7"/>
        <v>3</v>
      </c>
      <c r="N87" s="45">
        <f>'Jawaban Questioner'!BM84</f>
        <v>0</v>
      </c>
      <c r="O87" s="45">
        <f>'Jawaban Questioner'!BN84</f>
        <v>8</v>
      </c>
      <c r="P87" s="45">
        <f>'Jawaban Questioner'!BO84</f>
        <v>27</v>
      </c>
      <c r="Q87" s="45">
        <f>'Jawaban Questioner'!BP84</f>
        <v>6</v>
      </c>
      <c r="R87" s="46">
        <f t="shared" si="8"/>
        <v>41</v>
      </c>
      <c r="S87" s="58">
        <f t="shared" si="9"/>
        <v>80</v>
      </c>
    </row>
    <row r="88" spans="2:19" ht="51">
      <c r="B88" s="141">
        <f t="shared" si="5"/>
        <v>81</v>
      </c>
      <c r="C88" s="34"/>
      <c r="D88" s="252"/>
      <c r="E88" s="51"/>
      <c r="F88" s="52"/>
      <c r="G88" s="6"/>
      <c r="H88" s="53"/>
      <c r="I88" s="52"/>
      <c r="J88" s="17"/>
      <c r="K88" s="4" t="s">
        <v>193</v>
      </c>
      <c r="L88" s="44" t="str">
        <f t="shared" si="6"/>
        <v>Cukup Memadai</v>
      </c>
      <c r="M88" s="44">
        <f t="shared" si="7"/>
        <v>3</v>
      </c>
      <c r="N88" s="45">
        <f>'Jawaban Questioner'!BM85</f>
        <v>0</v>
      </c>
      <c r="O88" s="45">
        <f>'Jawaban Questioner'!BN85</f>
        <v>5</v>
      </c>
      <c r="P88" s="45">
        <f>'Jawaban Questioner'!BO85</f>
        <v>25</v>
      </c>
      <c r="Q88" s="45">
        <f>'Jawaban Questioner'!BP85</f>
        <v>11</v>
      </c>
      <c r="R88" s="46">
        <f t="shared" si="8"/>
        <v>41</v>
      </c>
      <c r="S88" s="58">
        <f t="shared" si="9"/>
        <v>81</v>
      </c>
    </row>
    <row r="90" spans="4:5" ht="15.75">
      <c r="D90" s="23" t="s">
        <v>60</v>
      </c>
      <c r="E90" s="23"/>
    </row>
    <row r="91" spans="3:5" ht="19.5" customHeight="1">
      <c r="C91" s="30">
        <v>1</v>
      </c>
      <c r="D91" s="12"/>
      <c r="E91" s="5" t="s">
        <v>44</v>
      </c>
    </row>
    <row r="92" spans="3:5" ht="19.5" customHeight="1">
      <c r="C92" s="30">
        <v>2</v>
      </c>
      <c r="D92" s="13"/>
      <c r="E92" s="5" t="s">
        <v>45</v>
      </c>
    </row>
    <row r="93" spans="3:5" ht="19.5" customHeight="1">
      <c r="C93" s="30">
        <v>3</v>
      </c>
      <c r="D93" s="14"/>
      <c r="E93" s="5" t="s">
        <v>29</v>
      </c>
    </row>
    <row r="94" spans="3:5" ht="19.5" customHeight="1">
      <c r="C94" s="30">
        <v>4</v>
      </c>
      <c r="D94" s="26"/>
      <c r="E94" s="5" t="s">
        <v>46</v>
      </c>
    </row>
    <row r="96" spans="2:18" s="39" customFormat="1" ht="15.75">
      <c r="B96" s="37" t="s">
        <v>62</v>
      </c>
      <c r="C96" s="38"/>
      <c r="D96" s="37"/>
      <c r="E96" s="37"/>
      <c r="F96" s="37"/>
      <c r="G96" s="37"/>
      <c r="H96" s="37"/>
      <c r="I96" s="37"/>
      <c r="J96" s="37"/>
      <c r="K96" s="37"/>
      <c r="L96" s="37"/>
      <c r="M96" s="37"/>
      <c r="N96" s="37"/>
      <c r="O96" s="37"/>
      <c r="P96" s="37"/>
      <c r="Q96" s="37"/>
      <c r="R96" s="37"/>
    </row>
    <row r="97" spans="2:18" ht="15.75">
      <c r="B97" s="27" t="s">
        <v>82</v>
      </c>
      <c r="C97" s="40"/>
      <c r="D97" s="27" t="s">
        <v>90</v>
      </c>
      <c r="E97" s="27"/>
      <c r="F97" s="27"/>
      <c r="G97" s="27"/>
      <c r="H97" s="27"/>
      <c r="I97" s="27"/>
      <c r="J97" s="27"/>
      <c r="K97" s="27"/>
      <c r="L97" s="27"/>
      <c r="M97" s="27"/>
      <c r="N97" s="27"/>
      <c r="O97" s="27"/>
      <c r="P97" s="27"/>
      <c r="Q97" s="27"/>
      <c r="R97" s="27"/>
    </row>
    <row r="98" spans="2:18" ht="15.75">
      <c r="B98" s="27" t="s">
        <v>83</v>
      </c>
      <c r="C98" s="40"/>
      <c r="D98" s="27" t="s">
        <v>90</v>
      </c>
      <c r="E98" s="27"/>
      <c r="F98" s="27"/>
      <c r="G98" s="27"/>
      <c r="H98" s="27"/>
      <c r="I98" s="27"/>
      <c r="J98" s="27"/>
      <c r="K98" s="27"/>
      <c r="L98" s="27"/>
      <c r="M98" s="27"/>
      <c r="N98" s="27"/>
      <c r="O98" s="27"/>
      <c r="P98" s="27"/>
      <c r="Q98" s="27"/>
      <c r="R98" s="27"/>
    </row>
    <row r="99" spans="2:18" ht="15.75">
      <c r="B99" s="27" t="s">
        <v>84</v>
      </c>
      <c r="C99" s="40"/>
      <c r="D99" s="27" t="s">
        <v>93</v>
      </c>
      <c r="E99" s="27"/>
      <c r="F99" s="27"/>
      <c r="G99" s="27"/>
      <c r="H99" s="27"/>
      <c r="I99" s="27"/>
      <c r="J99" s="27"/>
      <c r="K99" s="27"/>
      <c r="L99" s="27"/>
      <c r="M99" s="27"/>
      <c r="N99" s="27"/>
      <c r="O99" s="27"/>
      <c r="P99" s="27"/>
      <c r="Q99" s="27"/>
      <c r="R99" s="27"/>
    </row>
    <row r="100" spans="2:18" ht="15.75">
      <c r="B100" s="27" t="s">
        <v>85</v>
      </c>
      <c r="C100" s="40"/>
      <c r="D100" s="27" t="s">
        <v>90</v>
      </c>
      <c r="E100" s="27"/>
      <c r="F100" s="27"/>
      <c r="G100" s="27"/>
      <c r="H100" s="27"/>
      <c r="I100" s="27"/>
      <c r="J100" s="27"/>
      <c r="K100" s="27"/>
      <c r="L100" s="27"/>
      <c r="M100" s="27"/>
      <c r="N100" s="27"/>
      <c r="O100" s="27"/>
      <c r="P100" s="27"/>
      <c r="Q100" s="27"/>
      <c r="R100" s="27"/>
    </row>
    <row r="101" spans="2:18" ht="15.75">
      <c r="B101" s="27" t="s">
        <v>86</v>
      </c>
      <c r="C101" s="40"/>
      <c r="D101" s="27" t="s">
        <v>94</v>
      </c>
      <c r="E101" s="27"/>
      <c r="F101" s="27"/>
      <c r="G101" s="27"/>
      <c r="H101" s="27"/>
      <c r="I101" s="27"/>
      <c r="J101" s="27"/>
      <c r="K101" s="27"/>
      <c r="L101" s="27"/>
      <c r="M101" s="27"/>
      <c r="N101" s="27"/>
      <c r="O101" s="27"/>
      <c r="P101" s="27"/>
      <c r="Q101" s="27"/>
      <c r="R101" s="27"/>
    </row>
    <row r="102" spans="2:18" ht="15.75">
      <c r="B102" s="27" t="s">
        <v>87</v>
      </c>
      <c r="C102" s="40"/>
      <c r="D102" s="27" t="s">
        <v>90</v>
      </c>
      <c r="E102" s="27"/>
      <c r="F102" s="27"/>
      <c r="G102" s="27"/>
      <c r="H102" s="27"/>
      <c r="I102" s="27"/>
      <c r="J102" s="27"/>
      <c r="K102" s="27"/>
      <c r="L102" s="27"/>
      <c r="M102" s="27"/>
      <c r="N102" s="27"/>
      <c r="O102" s="27"/>
      <c r="P102" s="27"/>
      <c r="Q102" s="27"/>
      <c r="R102" s="27"/>
    </row>
    <row r="103" spans="2:18" ht="15.75">
      <c r="B103" s="27" t="s">
        <v>88</v>
      </c>
      <c r="C103" s="40"/>
      <c r="D103" s="27" t="s">
        <v>91</v>
      </c>
      <c r="E103" s="27"/>
      <c r="F103" s="27"/>
      <c r="G103" s="27"/>
      <c r="H103" s="27"/>
      <c r="I103" s="27"/>
      <c r="J103" s="27"/>
      <c r="K103" s="27"/>
      <c r="L103" s="27"/>
      <c r="M103" s="27"/>
      <c r="N103" s="27"/>
      <c r="O103" s="27"/>
      <c r="P103" s="27"/>
      <c r="Q103" s="27"/>
      <c r="R103" s="27"/>
    </row>
    <row r="104" spans="2:18" ht="15.75">
      <c r="B104" s="27" t="s">
        <v>89</v>
      </c>
      <c r="C104" s="40"/>
      <c r="D104" s="27" t="s">
        <v>92</v>
      </c>
      <c r="E104" s="27"/>
      <c r="F104" s="27"/>
      <c r="G104" s="27"/>
      <c r="H104" s="27"/>
      <c r="I104" s="27"/>
      <c r="J104" s="27"/>
      <c r="K104" s="27"/>
      <c r="L104" s="27"/>
      <c r="M104" s="27"/>
      <c r="N104" s="27"/>
      <c r="O104" s="27"/>
      <c r="P104" s="27"/>
      <c r="Q104" s="27"/>
      <c r="R104" s="27"/>
    </row>
    <row r="105" spans="2:18" ht="15.75">
      <c r="B105" s="27"/>
      <c r="C105" s="31"/>
      <c r="D105" s="27"/>
      <c r="E105" s="27"/>
      <c r="F105" s="27"/>
      <c r="G105" s="27"/>
      <c r="H105" s="27"/>
      <c r="I105" s="27"/>
      <c r="J105" s="27"/>
      <c r="K105" s="27"/>
      <c r="L105" s="27"/>
      <c r="M105" s="27"/>
      <c r="N105" s="27"/>
      <c r="O105" s="27"/>
      <c r="P105" s="27"/>
      <c r="Q105" s="27"/>
      <c r="R105" s="27"/>
    </row>
    <row r="106" spans="2:18" ht="15.75">
      <c r="B106" s="27"/>
      <c r="C106" s="31"/>
      <c r="D106" s="27"/>
      <c r="E106" s="27"/>
      <c r="F106" s="27"/>
      <c r="G106" s="27"/>
      <c r="H106" s="27"/>
      <c r="I106" s="27"/>
      <c r="J106" s="27"/>
      <c r="K106" s="27"/>
      <c r="L106" s="27"/>
      <c r="M106" s="27"/>
      <c r="N106" s="27"/>
      <c r="O106" s="27"/>
      <c r="P106" s="27"/>
      <c r="Q106" s="27"/>
      <c r="R106" s="27"/>
    </row>
    <row r="107" spans="2:18" ht="15.75">
      <c r="B107" s="27"/>
      <c r="C107" s="31"/>
      <c r="D107" s="27"/>
      <c r="E107" s="27"/>
      <c r="F107" s="27"/>
      <c r="G107" s="27"/>
      <c r="H107" s="27"/>
      <c r="I107" s="27"/>
      <c r="J107" s="27"/>
      <c r="K107" s="27"/>
      <c r="L107" s="27"/>
      <c r="M107" s="27"/>
      <c r="N107" s="27"/>
      <c r="O107" s="27"/>
      <c r="P107" s="27"/>
      <c r="Q107" s="27"/>
      <c r="R107" s="27"/>
    </row>
    <row r="108" spans="2:18" ht="15.75">
      <c r="B108" s="27"/>
      <c r="C108" s="31"/>
      <c r="D108" s="27"/>
      <c r="E108" s="27"/>
      <c r="F108" s="27"/>
      <c r="G108" s="27"/>
      <c r="H108" s="27"/>
      <c r="I108" s="27"/>
      <c r="J108" s="27"/>
      <c r="K108" s="27"/>
      <c r="L108" s="27"/>
      <c r="M108" s="27"/>
      <c r="N108" s="27"/>
      <c r="O108" s="27"/>
      <c r="P108" s="27"/>
      <c r="Q108" s="27"/>
      <c r="R108" s="27"/>
    </row>
    <row r="109" spans="2:18" ht="15.75">
      <c r="B109" s="27"/>
      <c r="C109" s="31"/>
      <c r="D109" s="27"/>
      <c r="E109" s="27"/>
      <c r="F109" s="27"/>
      <c r="G109" s="27"/>
      <c r="H109" s="27"/>
      <c r="I109" s="27"/>
      <c r="J109" s="27"/>
      <c r="K109" s="27"/>
      <c r="L109" s="27"/>
      <c r="M109" s="27"/>
      <c r="N109" s="27"/>
      <c r="O109" s="27"/>
      <c r="P109" s="27"/>
      <c r="Q109" s="27"/>
      <c r="R109" s="27"/>
    </row>
    <row r="110" spans="2:18" ht="15.75">
      <c r="B110" s="27"/>
      <c r="C110" s="31"/>
      <c r="D110" s="27"/>
      <c r="E110" s="27"/>
      <c r="F110" s="27"/>
      <c r="G110" s="27"/>
      <c r="H110" s="27"/>
      <c r="I110" s="27"/>
      <c r="J110" s="27"/>
      <c r="K110" s="27"/>
      <c r="L110" s="27"/>
      <c r="M110" s="27"/>
      <c r="N110" s="27"/>
      <c r="O110" s="27"/>
      <c r="P110" s="27"/>
      <c r="Q110" s="27"/>
      <c r="R110" s="27"/>
    </row>
    <row r="111" spans="2:18" ht="15.75">
      <c r="B111" s="27"/>
      <c r="C111" s="31"/>
      <c r="D111" s="27"/>
      <c r="E111" s="27"/>
      <c r="F111" s="27"/>
      <c r="G111" s="27"/>
      <c r="H111" s="27"/>
      <c r="I111" s="27"/>
      <c r="J111" s="27"/>
      <c r="K111" s="27"/>
      <c r="L111" s="27"/>
      <c r="M111" s="27"/>
      <c r="N111" s="27"/>
      <c r="O111" s="27"/>
      <c r="P111" s="27"/>
      <c r="Q111" s="27"/>
      <c r="R111" s="27"/>
    </row>
    <row r="112" spans="2:18" ht="15.75">
      <c r="B112" s="27"/>
      <c r="C112" s="31"/>
      <c r="D112" s="27"/>
      <c r="E112" s="27"/>
      <c r="F112" s="27"/>
      <c r="G112" s="27"/>
      <c r="H112" s="27"/>
      <c r="I112" s="27"/>
      <c r="J112" s="27"/>
      <c r="K112" s="27"/>
      <c r="L112" s="27"/>
      <c r="M112" s="27"/>
      <c r="N112" s="27"/>
      <c r="O112" s="27"/>
      <c r="P112" s="27"/>
      <c r="Q112" s="27"/>
      <c r="R112" s="27"/>
    </row>
    <row r="113" spans="2:18" ht="15.75">
      <c r="B113" s="27"/>
      <c r="C113" s="31"/>
      <c r="D113" s="27"/>
      <c r="E113" s="27"/>
      <c r="F113" s="27"/>
      <c r="G113" s="27"/>
      <c r="H113" s="27"/>
      <c r="I113" s="27"/>
      <c r="J113" s="27"/>
      <c r="K113" s="27"/>
      <c r="L113" s="27"/>
      <c r="M113" s="27"/>
      <c r="N113" s="27"/>
      <c r="O113" s="27"/>
      <c r="P113" s="27"/>
      <c r="Q113" s="27"/>
      <c r="R113" s="27"/>
    </row>
    <row r="114" spans="2:18" ht="15.75">
      <c r="B114" s="27"/>
      <c r="C114" s="31"/>
      <c r="D114" s="27"/>
      <c r="E114" s="27"/>
      <c r="F114" s="27"/>
      <c r="G114" s="27"/>
      <c r="H114" s="27"/>
      <c r="I114" s="27"/>
      <c r="J114" s="27"/>
      <c r="K114" s="27"/>
      <c r="L114" s="27"/>
      <c r="M114" s="27"/>
      <c r="N114" s="27"/>
      <c r="O114" s="27"/>
      <c r="P114" s="27"/>
      <c r="Q114" s="27"/>
      <c r="R114" s="27"/>
    </row>
    <row r="115" spans="2:18" ht="15.75">
      <c r="B115" s="27"/>
      <c r="C115" s="31"/>
      <c r="D115" s="27"/>
      <c r="E115" s="27"/>
      <c r="F115" s="27"/>
      <c r="G115" s="27"/>
      <c r="H115" s="27"/>
      <c r="I115" s="27"/>
      <c r="J115" s="27"/>
      <c r="K115" s="27"/>
      <c r="L115" s="27"/>
      <c r="M115" s="27"/>
      <c r="N115" s="27"/>
      <c r="O115" s="27"/>
      <c r="P115" s="27"/>
      <c r="Q115" s="27"/>
      <c r="R115" s="27"/>
    </row>
    <row r="116" spans="2:18" ht="15.75">
      <c r="B116" s="27"/>
      <c r="C116" s="31"/>
      <c r="D116" s="27"/>
      <c r="E116" s="27"/>
      <c r="F116" s="27"/>
      <c r="G116" s="27"/>
      <c r="H116" s="27"/>
      <c r="I116" s="27"/>
      <c r="J116" s="27"/>
      <c r="K116" s="27"/>
      <c r="L116" s="27"/>
      <c r="M116" s="27"/>
      <c r="N116" s="27"/>
      <c r="O116" s="27"/>
      <c r="P116" s="27"/>
      <c r="Q116" s="27"/>
      <c r="R116" s="27"/>
    </row>
    <row r="117" spans="2:18" ht="15.75">
      <c r="B117" s="27"/>
      <c r="C117" s="31"/>
      <c r="D117" s="27"/>
      <c r="E117" s="27"/>
      <c r="F117" s="27"/>
      <c r="G117" s="27"/>
      <c r="H117" s="27"/>
      <c r="I117" s="27"/>
      <c r="J117" s="27"/>
      <c r="K117" s="27"/>
      <c r="L117" s="27"/>
      <c r="M117" s="27"/>
      <c r="N117" s="27"/>
      <c r="O117" s="27"/>
      <c r="P117" s="27"/>
      <c r="Q117" s="27"/>
      <c r="R117" s="27"/>
    </row>
    <row r="118" spans="2:18" ht="15.75">
      <c r="B118" s="27"/>
      <c r="C118" s="31"/>
      <c r="D118" s="27"/>
      <c r="E118" s="27"/>
      <c r="F118" s="27"/>
      <c r="G118" s="27"/>
      <c r="H118" s="27"/>
      <c r="I118" s="27"/>
      <c r="J118" s="27"/>
      <c r="K118" s="27"/>
      <c r="L118" s="27"/>
      <c r="M118" s="27"/>
      <c r="N118" s="27"/>
      <c r="O118" s="27"/>
      <c r="P118" s="27"/>
      <c r="Q118" s="27"/>
      <c r="R118" s="27"/>
    </row>
    <row r="119" spans="2:18" ht="15.75">
      <c r="B119" s="27"/>
      <c r="C119" s="31"/>
      <c r="D119" s="27"/>
      <c r="E119" s="27"/>
      <c r="F119" s="27"/>
      <c r="G119" s="27"/>
      <c r="H119" s="27"/>
      <c r="I119" s="27"/>
      <c r="J119" s="27"/>
      <c r="K119" s="27"/>
      <c r="L119" s="27"/>
      <c r="M119" s="27"/>
      <c r="N119" s="27"/>
      <c r="O119" s="27"/>
      <c r="P119" s="27"/>
      <c r="Q119" s="27"/>
      <c r="R119" s="27"/>
    </row>
    <row r="120" spans="2:18" ht="15.75">
      <c r="B120" s="27"/>
      <c r="C120" s="31"/>
      <c r="D120" s="27"/>
      <c r="E120" s="27"/>
      <c r="F120" s="27"/>
      <c r="G120" s="27"/>
      <c r="H120" s="27"/>
      <c r="I120" s="27"/>
      <c r="J120" s="27"/>
      <c r="K120" s="27"/>
      <c r="L120" s="27"/>
      <c r="M120" s="27"/>
      <c r="N120" s="27"/>
      <c r="O120" s="27"/>
      <c r="P120" s="27"/>
      <c r="Q120" s="27"/>
      <c r="R120" s="27"/>
    </row>
    <row r="121" spans="2:18" ht="15.75">
      <c r="B121" s="27"/>
      <c r="C121" s="31"/>
      <c r="D121" s="27"/>
      <c r="E121" s="27"/>
      <c r="F121" s="27"/>
      <c r="G121" s="27"/>
      <c r="H121" s="27"/>
      <c r="I121" s="27"/>
      <c r="J121" s="27"/>
      <c r="K121" s="27"/>
      <c r="L121" s="27"/>
      <c r="M121" s="27"/>
      <c r="N121" s="27"/>
      <c r="O121" s="27"/>
      <c r="P121" s="27"/>
      <c r="Q121" s="27"/>
      <c r="R121" s="27"/>
    </row>
    <row r="122" spans="2:18" ht="15.75">
      <c r="B122" s="27"/>
      <c r="C122" s="31"/>
      <c r="D122" s="27"/>
      <c r="E122" s="27"/>
      <c r="F122" s="27"/>
      <c r="G122" s="27"/>
      <c r="H122" s="27"/>
      <c r="I122" s="27"/>
      <c r="J122" s="27"/>
      <c r="K122" s="27"/>
      <c r="L122" s="27"/>
      <c r="M122" s="27"/>
      <c r="N122" s="27"/>
      <c r="O122" s="27"/>
      <c r="P122" s="27"/>
      <c r="Q122" s="27"/>
      <c r="R122" s="27"/>
    </row>
    <row r="123" spans="2:18" ht="15.75">
      <c r="B123" s="27"/>
      <c r="C123" s="31"/>
      <c r="D123" s="27"/>
      <c r="E123" s="27"/>
      <c r="F123" s="27"/>
      <c r="G123" s="27"/>
      <c r="H123" s="27"/>
      <c r="I123" s="27"/>
      <c r="J123" s="27"/>
      <c r="K123" s="27"/>
      <c r="L123" s="27"/>
      <c r="M123" s="27"/>
      <c r="N123" s="27"/>
      <c r="O123" s="27"/>
      <c r="P123" s="27"/>
      <c r="Q123" s="27"/>
      <c r="R123" s="27"/>
    </row>
    <row r="124" spans="2:18" ht="15.75">
      <c r="B124" s="27"/>
      <c r="C124" s="31"/>
      <c r="D124" s="27"/>
      <c r="E124" s="27"/>
      <c r="F124" s="27"/>
      <c r="G124" s="27"/>
      <c r="H124" s="27"/>
      <c r="I124" s="27"/>
      <c r="J124" s="27"/>
      <c r="K124" s="27"/>
      <c r="L124" s="27"/>
      <c r="M124" s="27"/>
      <c r="N124" s="27"/>
      <c r="O124" s="27"/>
      <c r="P124" s="27"/>
      <c r="Q124" s="27"/>
      <c r="R124" s="27"/>
    </row>
    <row r="125" spans="2:18" ht="15.75">
      <c r="B125" s="27"/>
      <c r="C125" s="31"/>
      <c r="D125" s="27"/>
      <c r="E125" s="27"/>
      <c r="F125" s="27"/>
      <c r="G125" s="27"/>
      <c r="H125" s="27"/>
      <c r="I125" s="27"/>
      <c r="J125" s="27"/>
      <c r="K125" s="27"/>
      <c r="L125" s="27"/>
      <c r="M125" s="27"/>
      <c r="N125" s="27"/>
      <c r="O125" s="27"/>
      <c r="P125" s="27"/>
      <c r="Q125" s="27"/>
      <c r="R125" s="27"/>
    </row>
    <row r="126" spans="2:18" ht="15.75">
      <c r="B126" s="27"/>
      <c r="C126" s="31"/>
      <c r="D126" s="27"/>
      <c r="E126" s="27"/>
      <c r="F126" s="27"/>
      <c r="G126" s="27"/>
      <c r="H126" s="27"/>
      <c r="I126" s="27"/>
      <c r="J126" s="27"/>
      <c r="K126" s="27"/>
      <c r="L126" s="27"/>
      <c r="M126" s="27"/>
      <c r="N126" s="27"/>
      <c r="O126" s="27"/>
      <c r="P126" s="27"/>
      <c r="Q126" s="27"/>
      <c r="R126" s="27"/>
    </row>
    <row r="127" spans="2:18" ht="15.75">
      <c r="B127" s="27"/>
      <c r="C127" s="31"/>
      <c r="D127" s="27"/>
      <c r="E127" s="27"/>
      <c r="F127" s="27"/>
      <c r="G127" s="27"/>
      <c r="H127" s="27"/>
      <c r="I127" s="27"/>
      <c r="J127" s="27"/>
      <c r="K127" s="27"/>
      <c r="L127" s="27"/>
      <c r="M127" s="27"/>
      <c r="N127" s="27"/>
      <c r="O127" s="27"/>
      <c r="P127" s="27"/>
      <c r="Q127" s="27"/>
      <c r="R127" s="27"/>
    </row>
    <row r="128" spans="2:18" ht="15.75">
      <c r="B128" s="27"/>
      <c r="C128" s="31"/>
      <c r="D128" s="27"/>
      <c r="E128" s="27"/>
      <c r="F128" s="27"/>
      <c r="G128" s="27"/>
      <c r="H128" s="27"/>
      <c r="I128" s="27"/>
      <c r="J128" s="27"/>
      <c r="K128" s="27"/>
      <c r="L128" s="27"/>
      <c r="M128" s="27"/>
      <c r="N128" s="27"/>
      <c r="O128" s="27"/>
      <c r="P128" s="27"/>
      <c r="Q128" s="27"/>
      <c r="R128" s="27"/>
    </row>
    <row r="129" spans="2:18" ht="15.75">
      <c r="B129" s="27"/>
      <c r="C129" s="31"/>
      <c r="D129" s="27"/>
      <c r="E129" s="27"/>
      <c r="F129" s="27"/>
      <c r="G129" s="27"/>
      <c r="H129" s="27"/>
      <c r="I129" s="27"/>
      <c r="J129" s="27"/>
      <c r="K129" s="27"/>
      <c r="L129" s="27"/>
      <c r="M129" s="27"/>
      <c r="N129" s="27"/>
      <c r="O129" s="27"/>
      <c r="P129" s="27"/>
      <c r="Q129" s="27"/>
      <c r="R129" s="27"/>
    </row>
    <row r="130" spans="2:18" ht="15.75">
      <c r="B130" s="27"/>
      <c r="C130" s="31"/>
      <c r="D130" s="27"/>
      <c r="E130" s="27"/>
      <c r="F130" s="27"/>
      <c r="G130" s="27"/>
      <c r="H130" s="27"/>
      <c r="I130" s="27"/>
      <c r="J130" s="27"/>
      <c r="K130" s="27"/>
      <c r="L130" s="27"/>
      <c r="M130" s="27"/>
      <c r="N130" s="27"/>
      <c r="O130" s="27"/>
      <c r="P130" s="27"/>
      <c r="Q130" s="27"/>
      <c r="R130" s="27"/>
    </row>
    <row r="131" spans="2:18" ht="15.75">
      <c r="B131" s="27"/>
      <c r="C131" s="31"/>
      <c r="D131" s="27"/>
      <c r="E131" s="27"/>
      <c r="F131" s="27"/>
      <c r="G131" s="27"/>
      <c r="H131" s="27"/>
      <c r="I131" s="27"/>
      <c r="J131" s="27"/>
      <c r="K131" s="27"/>
      <c r="L131" s="27"/>
      <c r="M131" s="27"/>
      <c r="N131" s="27"/>
      <c r="O131" s="27"/>
      <c r="P131" s="27"/>
      <c r="Q131" s="27"/>
      <c r="R131" s="27"/>
    </row>
    <row r="132" spans="2:18" ht="15.75">
      <c r="B132" s="27"/>
      <c r="C132" s="31"/>
      <c r="D132" s="27"/>
      <c r="E132" s="27"/>
      <c r="F132" s="27"/>
      <c r="G132" s="27"/>
      <c r="H132" s="27"/>
      <c r="I132" s="27"/>
      <c r="J132" s="27"/>
      <c r="K132" s="27"/>
      <c r="L132" s="27"/>
      <c r="M132" s="27"/>
      <c r="N132" s="27"/>
      <c r="O132" s="27"/>
      <c r="P132" s="27"/>
      <c r="Q132" s="27"/>
      <c r="R132" s="27"/>
    </row>
    <row r="133" spans="2:18" ht="15.75">
      <c r="B133" s="27"/>
      <c r="C133" s="31"/>
      <c r="D133" s="27"/>
      <c r="E133" s="27"/>
      <c r="F133" s="27"/>
      <c r="G133" s="27"/>
      <c r="H133" s="27"/>
      <c r="I133" s="27"/>
      <c r="J133" s="27"/>
      <c r="K133" s="27"/>
      <c r="L133" s="27"/>
      <c r="M133" s="27"/>
      <c r="N133" s="27"/>
      <c r="O133" s="27"/>
      <c r="P133" s="27"/>
      <c r="Q133" s="27"/>
      <c r="R133" s="27"/>
    </row>
    <row r="134" spans="2:18" ht="15.75">
      <c r="B134" s="27"/>
      <c r="C134" s="31"/>
      <c r="D134" s="27"/>
      <c r="E134" s="27"/>
      <c r="F134" s="27"/>
      <c r="G134" s="27"/>
      <c r="H134" s="27"/>
      <c r="I134" s="27"/>
      <c r="J134" s="27"/>
      <c r="K134" s="27"/>
      <c r="L134" s="27"/>
      <c r="M134" s="27"/>
      <c r="N134" s="27"/>
      <c r="O134" s="27"/>
      <c r="P134" s="27"/>
      <c r="Q134" s="27"/>
      <c r="R134" s="27"/>
    </row>
    <row r="135" spans="2:18" ht="15.75">
      <c r="B135" s="27"/>
      <c r="C135" s="31"/>
      <c r="D135" s="27"/>
      <c r="E135" s="27"/>
      <c r="F135" s="27"/>
      <c r="G135" s="27"/>
      <c r="H135" s="27"/>
      <c r="I135" s="27"/>
      <c r="J135" s="27"/>
      <c r="K135" s="27"/>
      <c r="L135" s="27"/>
      <c r="M135" s="27"/>
      <c r="N135" s="27"/>
      <c r="O135" s="27"/>
      <c r="P135" s="27"/>
      <c r="Q135" s="27"/>
      <c r="R135" s="27"/>
    </row>
    <row r="136" spans="2:18" ht="15.75">
      <c r="B136" s="27"/>
      <c r="C136" s="31"/>
      <c r="D136" s="27"/>
      <c r="E136" s="27"/>
      <c r="F136" s="27"/>
      <c r="G136" s="27"/>
      <c r="H136" s="27"/>
      <c r="I136" s="27"/>
      <c r="J136" s="27"/>
      <c r="K136" s="27"/>
      <c r="L136" s="27"/>
      <c r="M136" s="27"/>
      <c r="N136" s="27"/>
      <c r="O136" s="27"/>
      <c r="P136" s="27"/>
      <c r="Q136" s="27"/>
      <c r="R136" s="27"/>
    </row>
    <row r="137" spans="2:18" ht="15.75">
      <c r="B137" s="27"/>
      <c r="C137" s="31"/>
      <c r="D137" s="27"/>
      <c r="E137" s="27"/>
      <c r="F137" s="27"/>
      <c r="G137" s="27"/>
      <c r="H137" s="27"/>
      <c r="I137" s="27"/>
      <c r="J137" s="27"/>
      <c r="K137" s="27"/>
      <c r="L137" s="27"/>
      <c r="M137" s="27"/>
      <c r="N137" s="27"/>
      <c r="O137" s="27"/>
      <c r="P137" s="27"/>
      <c r="Q137" s="27"/>
      <c r="R137" s="27"/>
    </row>
    <row r="138" spans="2:18" ht="15.75">
      <c r="B138" s="27"/>
      <c r="C138" s="31"/>
      <c r="D138" s="27"/>
      <c r="E138" s="27"/>
      <c r="F138" s="27"/>
      <c r="G138" s="27"/>
      <c r="H138" s="27"/>
      <c r="I138" s="27"/>
      <c r="J138" s="27"/>
      <c r="K138" s="27"/>
      <c r="L138" s="27"/>
      <c r="M138" s="27"/>
      <c r="N138" s="27"/>
      <c r="O138" s="27"/>
      <c r="P138" s="27"/>
      <c r="Q138" s="27"/>
      <c r="R138" s="27"/>
    </row>
    <row r="139" spans="2:18" ht="15.75">
      <c r="B139" s="27"/>
      <c r="C139" s="31"/>
      <c r="D139" s="27"/>
      <c r="E139" s="27"/>
      <c r="F139" s="27"/>
      <c r="G139" s="27"/>
      <c r="H139" s="27"/>
      <c r="I139" s="27"/>
      <c r="J139" s="27"/>
      <c r="K139" s="27"/>
      <c r="L139" s="27"/>
      <c r="M139" s="27"/>
      <c r="N139" s="27"/>
      <c r="O139" s="27"/>
      <c r="P139" s="27"/>
      <c r="Q139" s="27"/>
      <c r="R139" s="27"/>
    </row>
    <row r="140" spans="2:18" ht="15.75">
      <c r="B140" s="27"/>
      <c r="C140" s="31"/>
      <c r="D140" s="27"/>
      <c r="E140" s="27"/>
      <c r="F140" s="27"/>
      <c r="G140" s="27"/>
      <c r="H140" s="27"/>
      <c r="I140" s="27"/>
      <c r="J140" s="27"/>
      <c r="K140" s="27"/>
      <c r="L140" s="27"/>
      <c r="M140" s="27"/>
      <c r="N140" s="27"/>
      <c r="O140" s="27"/>
      <c r="P140" s="27"/>
      <c r="Q140" s="27"/>
      <c r="R140" s="27"/>
    </row>
    <row r="141" spans="2:18" ht="15.75">
      <c r="B141" s="27"/>
      <c r="C141" s="31"/>
      <c r="D141" s="27"/>
      <c r="E141" s="27"/>
      <c r="F141" s="27"/>
      <c r="G141" s="27"/>
      <c r="H141" s="27"/>
      <c r="I141" s="27"/>
      <c r="J141" s="27"/>
      <c r="K141" s="27"/>
      <c r="L141" s="27"/>
      <c r="M141" s="27"/>
      <c r="N141" s="27"/>
      <c r="O141" s="27"/>
      <c r="P141" s="27"/>
      <c r="Q141" s="27"/>
      <c r="R141" s="27"/>
    </row>
    <row r="142" spans="2:18" ht="15.75">
      <c r="B142" s="27"/>
      <c r="C142" s="31"/>
      <c r="D142" s="27"/>
      <c r="E142" s="27"/>
      <c r="F142" s="27"/>
      <c r="G142" s="27"/>
      <c r="H142" s="27"/>
      <c r="I142" s="27"/>
      <c r="J142" s="27"/>
      <c r="K142" s="27"/>
      <c r="L142" s="27"/>
      <c r="M142" s="27"/>
      <c r="N142" s="27"/>
      <c r="O142" s="27"/>
      <c r="P142" s="27"/>
      <c r="Q142" s="27"/>
      <c r="R142" s="27"/>
    </row>
    <row r="143" spans="2:18" ht="15.75">
      <c r="B143" s="27"/>
      <c r="C143" s="31"/>
      <c r="D143" s="27"/>
      <c r="E143" s="27"/>
      <c r="F143" s="27"/>
      <c r="G143" s="27"/>
      <c r="H143" s="27"/>
      <c r="I143" s="27"/>
      <c r="J143" s="27"/>
      <c r="K143" s="27"/>
      <c r="L143" s="27"/>
      <c r="M143" s="27"/>
      <c r="N143" s="27"/>
      <c r="O143" s="27"/>
      <c r="P143" s="27"/>
      <c r="Q143" s="27"/>
      <c r="R143" s="27"/>
    </row>
    <row r="144" spans="2:18" ht="15.75">
      <c r="B144" s="27"/>
      <c r="C144" s="31"/>
      <c r="D144" s="27"/>
      <c r="E144" s="27"/>
      <c r="F144" s="27"/>
      <c r="G144" s="27"/>
      <c r="H144" s="27"/>
      <c r="I144" s="27"/>
      <c r="J144" s="27"/>
      <c r="K144" s="27"/>
      <c r="L144" s="27"/>
      <c r="M144" s="27"/>
      <c r="N144" s="27"/>
      <c r="O144" s="27"/>
      <c r="P144" s="27"/>
      <c r="Q144" s="27"/>
      <c r="R144" s="27"/>
    </row>
    <row r="145" spans="2:18" ht="15.75">
      <c r="B145" s="27"/>
      <c r="C145" s="31"/>
      <c r="D145" s="27"/>
      <c r="E145" s="27"/>
      <c r="F145" s="27"/>
      <c r="G145" s="27"/>
      <c r="H145" s="27"/>
      <c r="I145" s="27"/>
      <c r="J145" s="27"/>
      <c r="K145" s="27"/>
      <c r="L145" s="27"/>
      <c r="M145" s="27"/>
      <c r="N145" s="27"/>
      <c r="O145" s="27"/>
      <c r="P145" s="27"/>
      <c r="Q145" s="27"/>
      <c r="R145" s="27"/>
    </row>
    <row r="146" spans="2:18" ht="15.75">
      <c r="B146" s="27"/>
      <c r="C146" s="31"/>
      <c r="D146" s="27"/>
      <c r="E146" s="27"/>
      <c r="F146" s="27"/>
      <c r="G146" s="27"/>
      <c r="H146" s="27"/>
      <c r="I146" s="27"/>
      <c r="J146" s="27"/>
      <c r="K146" s="27"/>
      <c r="L146" s="27"/>
      <c r="M146" s="27"/>
      <c r="N146" s="27"/>
      <c r="O146" s="27"/>
      <c r="P146" s="27"/>
      <c r="Q146" s="27"/>
      <c r="R146" s="27"/>
    </row>
    <row r="147" spans="2:18" ht="15.75">
      <c r="B147" s="27"/>
      <c r="C147" s="31"/>
      <c r="D147" s="27"/>
      <c r="E147" s="27"/>
      <c r="F147" s="27"/>
      <c r="G147" s="27"/>
      <c r="H147" s="27"/>
      <c r="I147" s="27"/>
      <c r="J147" s="27"/>
      <c r="K147" s="27"/>
      <c r="L147" s="27"/>
      <c r="M147" s="27"/>
      <c r="N147" s="27"/>
      <c r="O147" s="27"/>
      <c r="P147" s="27"/>
      <c r="Q147" s="27"/>
      <c r="R147" s="27"/>
    </row>
    <row r="148" spans="2:18" ht="15.75">
      <c r="B148" s="27"/>
      <c r="C148" s="31"/>
      <c r="D148" s="27"/>
      <c r="E148" s="27"/>
      <c r="F148" s="27"/>
      <c r="G148" s="27"/>
      <c r="H148" s="27"/>
      <c r="I148" s="27"/>
      <c r="J148" s="27"/>
      <c r="K148" s="27"/>
      <c r="L148" s="27"/>
      <c r="M148" s="27"/>
      <c r="N148" s="27"/>
      <c r="O148" s="27"/>
      <c r="P148" s="27"/>
      <c r="Q148" s="27"/>
      <c r="R148" s="27"/>
    </row>
    <row r="149" spans="2:18" ht="15.75">
      <c r="B149" s="27"/>
      <c r="C149" s="31"/>
      <c r="D149" s="27"/>
      <c r="E149" s="27"/>
      <c r="F149" s="27"/>
      <c r="G149" s="27"/>
      <c r="H149" s="27"/>
      <c r="I149" s="27"/>
      <c r="J149" s="27"/>
      <c r="K149" s="27"/>
      <c r="L149" s="27"/>
      <c r="M149" s="27"/>
      <c r="N149" s="27"/>
      <c r="O149" s="27"/>
      <c r="P149" s="27"/>
      <c r="Q149" s="27"/>
      <c r="R149" s="27"/>
    </row>
    <row r="150" spans="2:18" ht="15.75">
      <c r="B150" s="27"/>
      <c r="C150" s="31"/>
      <c r="D150" s="27"/>
      <c r="E150" s="27"/>
      <c r="F150" s="27"/>
      <c r="G150" s="27"/>
      <c r="H150" s="27"/>
      <c r="I150" s="27"/>
      <c r="J150" s="27"/>
      <c r="K150" s="27"/>
      <c r="L150" s="27"/>
      <c r="M150" s="27"/>
      <c r="N150" s="27"/>
      <c r="O150" s="27"/>
      <c r="P150" s="27"/>
      <c r="Q150" s="27"/>
      <c r="R150" s="27"/>
    </row>
    <row r="151" spans="2:18" ht="15.75">
      <c r="B151" s="27"/>
      <c r="C151" s="31"/>
      <c r="D151" s="27"/>
      <c r="E151" s="27"/>
      <c r="F151" s="27"/>
      <c r="G151" s="27"/>
      <c r="H151" s="27"/>
      <c r="I151" s="27"/>
      <c r="J151" s="27"/>
      <c r="K151" s="27"/>
      <c r="L151" s="27"/>
      <c r="M151" s="27"/>
      <c r="N151" s="27"/>
      <c r="O151" s="27"/>
      <c r="P151" s="27"/>
      <c r="Q151" s="27"/>
      <c r="R151" s="27"/>
    </row>
    <row r="152" spans="2:18" ht="15.75">
      <c r="B152" s="27"/>
      <c r="C152" s="31"/>
      <c r="D152" s="27"/>
      <c r="E152" s="27"/>
      <c r="F152" s="27"/>
      <c r="G152" s="27"/>
      <c r="H152" s="27"/>
      <c r="I152" s="27"/>
      <c r="J152" s="27"/>
      <c r="K152" s="27"/>
      <c r="L152" s="27"/>
      <c r="M152" s="27"/>
      <c r="N152" s="27"/>
      <c r="O152" s="27"/>
      <c r="P152" s="27"/>
      <c r="Q152" s="27"/>
      <c r="R152" s="27"/>
    </row>
    <row r="153" spans="2:18" ht="15.75">
      <c r="B153" s="27"/>
      <c r="C153" s="31"/>
      <c r="D153" s="27"/>
      <c r="E153" s="27"/>
      <c r="F153" s="27"/>
      <c r="G153" s="27"/>
      <c r="H153" s="27"/>
      <c r="I153" s="27"/>
      <c r="J153" s="27"/>
      <c r="K153" s="27"/>
      <c r="L153" s="27"/>
      <c r="M153" s="27"/>
      <c r="N153" s="27"/>
      <c r="O153" s="27"/>
      <c r="P153" s="27"/>
      <c r="Q153" s="27"/>
      <c r="R153" s="27"/>
    </row>
    <row r="154" spans="2:18" ht="15.75">
      <c r="B154" s="27"/>
      <c r="C154" s="31"/>
      <c r="D154" s="27"/>
      <c r="E154" s="27"/>
      <c r="F154" s="27"/>
      <c r="G154" s="27"/>
      <c r="H154" s="27"/>
      <c r="I154" s="27"/>
      <c r="J154" s="27"/>
      <c r="K154" s="27"/>
      <c r="L154" s="27"/>
      <c r="M154" s="27"/>
      <c r="N154" s="27"/>
      <c r="O154" s="27"/>
      <c r="P154" s="27"/>
      <c r="Q154" s="27"/>
      <c r="R154" s="27"/>
    </row>
    <row r="155" spans="2:18" ht="15.75">
      <c r="B155" s="27"/>
      <c r="C155" s="31"/>
      <c r="D155" s="27"/>
      <c r="E155" s="27"/>
      <c r="F155" s="27"/>
      <c r="G155" s="27"/>
      <c r="H155" s="27"/>
      <c r="I155" s="27"/>
      <c r="J155" s="27"/>
      <c r="K155" s="27"/>
      <c r="L155" s="27"/>
      <c r="M155" s="27"/>
      <c r="N155" s="27"/>
      <c r="O155" s="27"/>
      <c r="P155" s="27"/>
      <c r="Q155" s="27"/>
      <c r="R155" s="27"/>
    </row>
    <row r="156" spans="2:18" ht="15.75">
      <c r="B156" s="27"/>
      <c r="C156" s="31"/>
      <c r="D156" s="27"/>
      <c r="E156" s="27"/>
      <c r="F156" s="27"/>
      <c r="G156" s="27"/>
      <c r="H156" s="27"/>
      <c r="I156" s="27"/>
      <c r="J156" s="27"/>
      <c r="K156" s="27"/>
      <c r="L156" s="27"/>
      <c r="M156" s="27"/>
      <c r="N156" s="27"/>
      <c r="O156" s="27"/>
      <c r="P156" s="27"/>
      <c r="Q156" s="27"/>
      <c r="R156" s="27"/>
    </row>
    <row r="157" spans="2:18" ht="15.75">
      <c r="B157" s="27"/>
      <c r="C157" s="31"/>
      <c r="D157" s="27"/>
      <c r="E157" s="27"/>
      <c r="F157" s="27"/>
      <c r="G157" s="27"/>
      <c r="H157" s="27"/>
      <c r="I157" s="27"/>
      <c r="J157" s="27"/>
      <c r="K157" s="27"/>
      <c r="L157" s="27"/>
      <c r="M157" s="27"/>
      <c r="N157" s="27"/>
      <c r="O157" s="27"/>
      <c r="P157" s="27"/>
      <c r="Q157" s="27"/>
      <c r="R157" s="27"/>
    </row>
    <row r="158" spans="2:18" ht="15.75">
      <c r="B158" s="27"/>
      <c r="C158" s="31"/>
      <c r="D158" s="27"/>
      <c r="E158" s="27"/>
      <c r="F158" s="27"/>
      <c r="G158" s="27"/>
      <c r="H158" s="27"/>
      <c r="I158" s="27"/>
      <c r="J158" s="27"/>
      <c r="K158" s="27"/>
      <c r="L158" s="27"/>
      <c r="M158" s="27"/>
      <c r="N158" s="27"/>
      <c r="O158" s="27"/>
      <c r="P158" s="27"/>
      <c r="Q158" s="27"/>
      <c r="R158" s="27"/>
    </row>
    <row r="159" spans="2:18" ht="15.75">
      <c r="B159" s="27"/>
      <c r="C159" s="31"/>
      <c r="D159" s="27"/>
      <c r="E159" s="27"/>
      <c r="F159" s="27"/>
      <c r="G159" s="27"/>
      <c r="H159" s="27"/>
      <c r="I159" s="27"/>
      <c r="J159" s="27"/>
      <c r="K159" s="27"/>
      <c r="L159" s="27"/>
      <c r="M159" s="27"/>
      <c r="N159" s="27"/>
      <c r="O159" s="27"/>
      <c r="P159" s="27"/>
      <c r="Q159" s="27"/>
      <c r="R159" s="27"/>
    </row>
    <row r="160" spans="2:18" ht="15.75">
      <c r="B160" s="27"/>
      <c r="C160" s="31"/>
      <c r="D160" s="27"/>
      <c r="E160" s="27"/>
      <c r="F160" s="27"/>
      <c r="G160" s="27"/>
      <c r="H160" s="27"/>
      <c r="I160" s="27"/>
      <c r="J160" s="27"/>
      <c r="K160" s="27"/>
      <c r="L160" s="27"/>
      <c r="M160" s="27"/>
      <c r="N160" s="27"/>
      <c r="O160" s="27"/>
      <c r="P160" s="27"/>
      <c r="Q160" s="27"/>
      <c r="R160" s="27"/>
    </row>
    <row r="161" spans="2:18" ht="15.75">
      <c r="B161" s="27"/>
      <c r="C161" s="31"/>
      <c r="D161" s="27"/>
      <c r="E161" s="27"/>
      <c r="F161" s="27"/>
      <c r="G161" s="27"/>
      <c r="H161" s="27"/>
      <c r="I161" s="27"/>
      <c r="J161" s="27"/>
      <c r="K161" s="27"/>
      <c r="L161" s="27"/>
      <c r="M161" s="27"/>
      <c r="N161" s="27"/>
      <c r="O161" s="27"/>
      <c r="P161" s="27"/>
      <c r="Q161" s="27"/>
      <c r="R161" s="27"/>
    </row>
    <row r="162" spans="2:18" ht="15.75">
      <c r="B162" s="27"/>
      <c r="C162" s="31"/>
      <c r="D162" s="27"/>
      <c r="E162" s="27"/>
      <c r="F162" s="27"/>
      <c r="G162" s="27"/>
      <c r="H162" s="27"/>
      <c r="I162" s="27"/>
      <c r="J162" s="27"/>
      <c r="K162" s="27"/>
      <c r="L162" s="27"/>
      <c r="M162" s="27"/>
      <c r="N162" s="27"/>
      <c r="O162" s="27"/>
      <c r="P162" s="27"/>
      <c r="Q162" s="27"/>
      <c r="R162" s="27"/>
    </row>
    <row r="163" spans="2:18" ht="15.75">
      <c r="B163" s="27"/>
      <c r="C163" s="31"/>
      <c r="D163" s="27"/>
      <c r="E163" s="27"/>
      <c r="F163" s="27"/>
      <c r="G163" s="27"/>
      <c r="H163" s="27"/>
      <c r="I163" s="27"/>
      <c r="J163" s="27"/>
      <c r="K163" s="27"/>
      <c r="L163" s="27"/>
      <c r="M163" s="27"/>
      <c r="N163" s="27"/>
      <c r="O163" s="27"/>
      <c r="P163" s="27"/>
      <c r="Q163" s="27"/>
      <c r="R163" s="27"/>
    </row>
    <row r="164" spans="2:18" ht="15.75">
      <c r="B164" s="27"/>
      <c r="C164" s="31"/>
      <c r="D164" s="27"/>
      <c r="E164" s="27"/>
      <c r="F164" s="27"/>
      <c r="G164" s="27"/>
      <c r="H164" s="27"/>
      <c r="I164" s="27"/>
      <c r="J164" s="27"/>
      <c r="K164" s="27"/>
      <c r="L164" s="27"/>
      <c r="M164" s="27"/>
      <c r="N164" s="27"/>
      <c r="O164" s="27"/>
      <c r="P164" s="27"/>
      <c r="Q164" s="27"/>
      <c r="R164" s="27"/>
    </row>
    <row r="165" spans="2:18" ht="15.75">
      <c r="B165" s="27"/>
      <c r="C165" s="31"/>
      <c r="D165" s="27"/>
      <c r="E165" s="27"/>
      <c r="F165" s="27"/>
      <c r="G165" s="27"/>
      <c r="H165" s="27"/>
      <c r="I165" s="27"/>
      <c r="J165" s="27"/>
      <c r="K165" s="27"/>
      <c r="L165" s="27"/>
      <c r="M165" s="27"/>
      <c r="N165" s="27"/>
      <c r="O165" s="27"/>
      <c r="P165" s="27"/>
      <c r="Q165" s="27"/>
      <c r="R165" s="27"/>
    </row>
    <row r="166" spans="2:18" ht="15.75">
      <c r="B166" s="27"/>
      <c r="C166" s="31"/>
      <c r="D166" s="27"/>
      <c r="E166" s="27"/>
      <c r="F166" s="27"/>
      <c r="G166" s="27"/>
      <c r="H166" s="27"/>
      <c r="I166" s="27"/>
      <c r="J166" s="27"/>
      <c r="K166" s="27"/>
      <c r="L166" s="27"/>
      <c r="M166" s="27"/>
      <c r="N166" s="27"/>
      <c r="O166" s="27"/>
      <c r="P166" s="27"/>
      <c r="Q166" s="27"/>
      <c r="R166" s="27"/>
    </row>
    <row r="167" spans="2:18" ht="15.75">
      <c r="B167" s="27"/>
      <c r="C167" s="31"/>
      <c r="D167" s="27"/>
      <c r="E167" s="27"/>
      <c r="F167" s="27"/>
      <c r="G167" s="27"/>
      <c r="H167" s="27"/>
      <c r="I167" s="27"/>
      <c r="J167" s="27"/>
      <c r="K167" s="27"/>
      <c r="L167" s="27"/>
      <c r="M167" s="27"/>
      <c r="N167" s="27"/>
      <c r="O167" s="27"/>
      <c r="P167" s="27"/>
      <c r="Q167" s="27"/>
      <c r="R167" s="27"/>
    </row>
    <row r="168" spans="2:18" ht="15.75">
      <c r="B168" s="27"/>
      <c r="C168" s="31"/>
      <c r="D168" s="27"/>
      <c r="E168" s="27"/>
      <c r="F168" s="27"/>
      <c r="G168" s="27"/>
      <c r="H168" s="27"/>
      <c r="I168" s="27"/>
      <c r="J168" s="27"/>
      <c r="K168" s="27"/>
      <c r="L168" s="27"/>
      <c r="M168" s="27"/>
      <c r="N168" s="27"/>
      <c r="O168" s="27"/>
      <c r="P168" s="27"/>
      <c r="Q168" s="27"/>
      <c r="R168" s="27"/>
    </row>
    <row r="169" spans="2:18" ht="15.75">
      <c r="B169" s="27"/>
      <c r="C169" s="31"/>
      <c r="D169" s="27"/>
      <c r="E169" s="27"/>
      <c r="F169" s="27"/>
      <c r="G169" s="27"/>
      <c r="H169" s="27"/>
      <c r="I169" s="27"/>
      <c r="J169" s="27"/>
      <c r="K169" s="27"/>
      <c r="L169" s="27"/>
      <c r="M169" s="27"/>
      <c r="N169" s="27"/>
      <c r="O169" s="27"/>
      <c r="P169" s="27"/>
      <c r="Q169" s="27"/>
      <c r="R169" s="27"/>
    </row>
    <row r="170" spans="2:18" ht="15.75">
      <c r="B170" s="27"/>
      <c r="C170" s="31"/>
      <c r="D170" s="27"/>
      <c r="E170" s="27"/>
      <c r="F170" s="27"/>
      <c r="G170" s="27"/>
      <c r="H170" s="27"/>
      <c r="I170" s="27"/>
      <c r="J170" s="27"/>
      <c r="K170" s="27"/>
      <c r="L170" s="27"/>
      <c r="M170" s="27"/>
      <c r="N170" s="27"/>
      <c r="O170" s="27"/>
      <c r="P170" s="27"/>
      <c r="Q170" s="27"/>
      <c r="R170" s="27"/>
    </row>
    <row r="171" spans="2:18" ht="15.75">
      <c r="B171" s="27"/>
      <c r="C171" s="31"/>
      <c r="D171" s="27"/>
      <c r="E171" s="27"/>
      <c r="F171" s="27"/>
      <c r="G171" s="27"/>
      <c r="H171" s="27"/>
      <c r="I171" s="27"/>
      <c r="J171" s="27"/>
      <c r="K171" s="27"/>
      <c r="L171" s="27"/>
      <c r="M171" s="27"/>
      <c r="N171" s="27"/>
      <c r="O171" s="27"/>
      <c r="P171" s="27"/>
      <c r="Q171" s="27"/>
      <c r="R171" s="27"/>
    </row>
    <row r="172" spans="2:18" ht="15.75">
      <c r="B172" s="27"/>
      <c r="C172" s="31"/>
      <c r="D172" s="27"/>
      <c r="E172" s="27"/>
      <c r="F172" s="27"/>
      <c r="G172" s="27"/>
      <c r="H172" s="27"/>
      <c r="I172" s="27"/>
      <c r="J172" s="27"/>
      <c r="K172" s="27"/>
      <c r="L172" s="27"/>
      <c r="M172" s="27"/>
      <c r="N172" s="27"/>
      <c r="O172" s="27"/>
      <c r="P172" s="27"/>
      <c r="Q172" s="27"/>
      <c r="R172" s="27"/>
    </row>
    <row r="173" spans="2:18" ht="15.75">
      <c r="B173" s="27"/>
      <c r="C173" s="31"/>
      <c r="D173" s="27"/>
      <c r="E173" s="27"/>
      <c r="F173" s="27"/>
      <c r="G173" s="27"/>
      <c r="H173" s="27"/>
      <c r="I173" s="27"/>
      <c r="J173" s="27"/>
      <c r="K173" s="27"/>
      <c r="L173" s="27"/>
      <c r="M173" s="27"/>
      <c r="N173" s="27"/>
      <c r="O173" s="27"/>
      <c r="P173" s="27"/>
      <c r="Q173" s="27"/>
      <c r="R173" s="27"/>
    </row>
    <row r="174" spans="2:18" ht="15.75">
      <c r="B174" s="27"/>
      <c r="C174" s="31"/>
      <c r="D174" s="27"/>
      <c r="E174" s="27"/>
      <c r="F174" s="27"/>
      <c r="G174" s="27"/>
      <c r="H174" s="27"/>
      <c r="I174" s="27"/>
      <c r="J174" s="27"/>
      <c r="K174" s="27"/>
      <c r="L174" s="27"/>
      <c r="M174" s="27"/>
      <c r="N174" s="27"/>
      <c r="O174" s="27"/>
      <c r="P174" s="27"/>
      <c r="Q174" s="27"/>
      <c r="R174" s="27"/>
    </row>
    <row r="175" spans="2:18" ht="15.75">
      <c r="B175" s="27"/>
      <c r="C175" s="31"/>
      <c r="D175" s="27"/>
      <c r="E175" s="27"/>
      <c r="F175" s="27"/>
      <c r="G175" s="27"/>
      <c r="H175" s="27"/>
      <c r="I175" s="27"/>
      <c r="J175" s="27"/>
      <c r="K175" s="27"/>
      <c r="L175" s="27"/>
      <c r="M175" s="27"/>
      <c r="N175" s="27"/>
      <c r="O175" s="27"/>
      <c r="P175" s="27"/>
      <c r="Q175" s="27"/>
      <c r="R175" s="27"/>
    </row>
    <row r="176" spans="2:18" ht="15.75">
      <c r="B176" s="27"/>
      <c r="C176" s="31"/>
      <c r="D176" s="27"/>
      <c r="E176" s="27"/>
      <c r="F176" s="27"/>
      <c r="G176" s="27"/>
      <c r="H176" s="27"/>
      <c r="I176" s="27"/>
      <c r="J176" s="27"/>
      <c r="K176" s="27"/>
      <c r="L176" s="27"/>
      <c r="M176" s="27"/>
      <c r="N176" s="27"/>
      <c r="O176" s="27"/>
      <c r="P176" s="27"/>
      <c r="Q176" s="27"/>
      <c r="R176" s="27"/>
    </row>
    <row r="177" spans="2:18" ht="15.75">
      <c r="B177" s="27"/>
      <c r="C177" s="31"/>
      <c r="D177" s="27"/>
      <c r="E177" s="27"/>
      <c r="F177" s="27"/>
      <c r="G177" s="27"/>
      <c r="H177" s="27"/>
      <c r="I177" s="27"/>
      <c r="J177" s="27"/>
      <c r="K177" s="27"/>
      <c r="L177" s="27"/>
      <c r="M177" s="27"/>
      <c r="N177" s="27"/>
      <c r="O177" s="27"/>
      <c r="P177" s="27"/>
      <c r="Q177" s="27"/>
      <c r="R177" s="27"/>
    </row>
  </sheetData>
  <sheetProtection/>
  <mergeCells count="21">
    <mergeCell ref="B1:R1"/>
    <mergeCell ref="B3:R3"/>
    <mergeCell ref="N5:R5"/>
    <mergeCell ref="D44:D45"/>
    <mergeCell ref="D51:D52"/>
    <mergeCell ref="N7:R7"/>
    <mergeCell ref="K5:K6"/>
    <mergeCell ref="L5:M6"/>
    <mergeCell ref="D87:D88"/>
    <mergeCell ref="B5:B6"/>
    <mergeCell ref="G5:G6"/>
    <mergeCell ref="E7:F7"/>
    <mergeCell ref="C5:D6"/>
    <mergeCell ref="H5:I6"/>
    <mergeCell ref="D78:D79"/>
    <mergeCell ref="C7:D7"/>
    <mergeCell ref="E5:F6"/>
    <mergeCell ref="D60:D65"/>
    <mergeCell ref="H7:I7"/>
    <mergeCell ref="L7:M7"/>
    <mergeCell ref="B2:R2"/>
  </mergeCells>
  <conditionalFormatting sqref="L8:L88">
    <cfRule type="containsText" priority="1" dxfId="1" operator="containsText" text="Kurang memadai">
      <formula>NOT(ISERROR(SEARCH("Kurang memadai",L8)))</formula>
    </cfRule>
    <cfRule type="expression" priority="8" dxfId="208">
      <formula>$N8=MAX($N8:$Q8)</formula>
    </cfRule>
    <cfRule type="expression" priority="789" dxfId="4">
      <formula>$P8=MAX($N8:$Q8)</formula>
    </cfRule>
    <cfRule type="expression" priority="792" dxfId="1">
      <formula>$N8+$O8&gt;$P8+$Q8</formula>
    </cfRule>
  </conditionalFormatting>
  <conditionalFormatting sqref="H8 H60:H64 E60:E64">
    <cfRule type="expression" priority="311" dxfId="5">
      <formula>F8=4</formula>
    </cfRule>
    <cfRule type="expression" priority="312" dxfId="4">
      <formula>F8=3</formula>
    </cfRule>
    <cfRule type="expression" priority="313" dxfId="1">
      <formula>F8=2</formula>
    </cfRule>
    <cfRule type="expression" priority="314" dxfId="208">
      <formula>F8=1</formula>
    </cfRule>
  </conditionalFormatting>
  <conditionalFormatting sqref="H13">
    <cfRule type="expression" priority="307" dxfId="5">
      <formula>I13=4</formula>
    </cfRule>
    <cfRule type="expression" priority="308" dxfId="4">
      <formula>I13=3</formula>
    </cfRule>
    <cfRule type="expression" priority="309" dxfId="1">
      <formula>I13=2</formula>
    </cfRule>
    <cfRule type="expression" priority="310" dxfId="208">
      <formula>I13=1</formula>
    </cfRule>
  </conditionalFormatting>
  <conditionalFormatting sqref="H16">
    <cfRule type="expression" priority="303" dxfId="5">
      <formula>I16=4</formula>
    </cfRule>
    <cfRule type="expression" priority="304" dxfId="4">
      <formula>I16=3</formula>
    </cfRule>
    <cfRule type="expression" priority="305" dxfId="1">
      <formula>I16=2</formula>
    </cfRule>
    <cfRule type="expression" priority="306" dxfId="208">
      <formula>I16=1</formula>
    </cfRule>
  </conditionalFormatting>
  <conditionalFormatting sqref="H17">
    <cfRule type="expression" priority="299" dxfId="5">
      <formula>I17=4</formula>
    </cfRule>
    <cfRule type="expression" priority="300" dxfId="4">
      <formula>I17=3</formula>
    </cfRule>
    <cfRule type="expression" priority="301" dxfId="1">
      <formula>I17=2</formula>
    </cfRule>
    <cfRule type="expression" priority="302" dxfId="208">
      <formula>I17=1</formula>
    </cfRule>
  </conditionalFormatting>
  <conditionalFormatting sqref="H22">
    <cfRule type="expression" priority="295" dxfId="5">
      <formula>I22=4</formula>
    </cfRule>
    <cfRule type="expression" priority="296" dxfId="4">
      <formula>I22=3</formula>
    </cfRule>
    <cfRule type="expression" priority="297" dxfId="1">
      <formula>I22=2</formula>
    </cfRule>
    <cfRule type="expression" priority="298" dxfId="208">
      <formula>I22=1</formula>
    </cfRule>
  </conditionalFormatting>
  <conditionalFormatting sqref="H23">
    <cfRule type="expression" priority="291" dxfId="5">
      <formula>I23=4</formula>
    </cfRule>
    <cfRule type="expression" priority="292" dxfId="4">
      <formula>I23=3</formula>
    </cfRule>
    <cfRule type="expression" priority="293" dxfId="1">
      <formula>I23=2</formula>
    </cfRule>
    <cfRule type="expression" priority="294" dxfId="208">
      <formula>I23=1</formula>
    </cfRule>
  </conditionalFormatting>
  <conditionalFormatting sqref="H24">
    <cfRule type="expression" priority="287" dxfId="5">
      <formula>I24=4</formula>
    </cfRule>
    <cfRule type="expression" priority="288" dxfId="4">
      <formula>I24=3</formula>
    </cfRule>
    <cfRule type="expression" priority="289" dxfId="1">
      <formula>I24=2</formula>
    </cfRule>
    <cfRule type="expression" priority="290" dxfId="208">
      <formula>I24=1</formula>
    </cfRule>
  </conditionalFormatting>
  <conditionalFormatting sqref="H25">
    <cfRule type="expression" priority="283" dxfId="5">
      <formula>I25=4</formula>
    </cfRule>
    <cfRule type="expression" priority="284" dxfId="4">
      <formula>I25=3</formula>
    </cfRule>
    <cfRule type="expression" priority="285" dxfId="1">
      <formula>I25=2</formula>
    </cfRule>
    <cfRule type="expression" priority="286" dxfId="208">
      <formula>I25=1</formula>
    </cfRule>
  </conditionalFormatting>
  <conditionalFormatting sqref="H26">
    <cfRule type="expression" priority="279" dxfId="5">
      <formula>I26=4</formula>
    </cfRule>
    <cfRule type="expression" priority="280" dxfId="4">
      <formula>I26=3</formula>
    </cfRule>
    <cfRule type="expression" priority="281" dxfId="1">
      <formula>I26=2</formula>
    </cfRule>
    <cfRule type="expression" priority="282" dxfId="208">
      <formula>I26=1</formula>
    </cfRule>
  </conditionalFormatting>
  <conditionalFormatting sqref="H27">
    <cfRule type="expression" priority="275" dxfId="5">
      <formula>I27=4</formula>
    </cfRule>
    <cfRule type="expression" priority="276" dxfId="4">
      <formula>I27=3</formula>
    </cfRule>
    <cfRule type="expression" priority="277" dxfId="1">
      <formula>I27=2</formula>
    </cfRule>
    <cfRule type="expression" priority="278" dxfId="208">
      <formula>I27=1</formula>
    </cfRule>
  </conditionalFormatting>
  <conditionalFormatting sqref="H28">
    <cfRule type="expression" priority="271" dxfId="5">
      <formula>I28=4</formula>
    </cfRule>
    <cfRule type="expression" priority="272" dxfId="4">
      <formula>I28=3</formula>
    </cfRule>
    <cfRule type="expression" priority="273" dxfId="1">
      <formula>I28=2</formula>
    </cfRule>
    <cfRule type="expression" priority="274" dxfId="208">
      <formula>I28=1</formula>
    </cfRule>
  </conditionalFormatting>
  <conditionalFormatting sqref="H29">
    <cfRule type="expression" priority="267" dxfId="5">
      <formula>I29=4</formula>
    </cfRule>
    <cfRule type="expression" priority="268" dxfId="4">
      <formula>I29=3</formula>
    </cfRule>
    <cfRule type="expression" priority="269" dxfId="1">
      <formula>I29=2</formula>
    </cfRule>
    <cfRule type="expression" priority="270" dxfId="208">
      <formula>I29=1</formula>
    </cfRule>
  </conditionalFormatting>
  <conditionalFormatting sqref="H30">
    <cfRule type="expression" priority="263" dxfId="5">
      <formula>I30=4</formula>
    </cfRule>
    <cfRule type="expression" priority="264" dxfId="4">
      <formula>I30=3</formula>
    </cfRule>
    <cfRule type="expression" priority="265" dxfId="1">
      <formula>I30=2</formula>
    </cfRule>
    <cfRule type="expression" priority="266" dxfId="208">
      <formula>I30=1</formula>
    </cfRule>
  </conditionalFormatting>
  <conditionalFormatting sqref="H31">
    <cfRule type="expression" priority="259" dxfId="5">
      <formula>I31=4</formula>
    </cfRule>
    <cfRule type="expression" priority="260" dxfId="4">
      <formula>I31=3</formula>
    </cfRule>
    <cfRule type="expression" priority="261" dxfId="1">
      <formula>I31=2</formula>
    </cfRule>
    <cfRule type="expression" priority="262" dxfId="208">
      <formula>I31=1</formula>
    </cfRule>
  </conditionalFormatting>
  <conditionalFormatting sqref="H32">
    <cfRule type="expression" priority="255" dxfId="5">
      <formula>I32=4</formula>
    </cfRule>
    <cfRule type="expression" priority="256" dxfId="4">
      <formula>I32=3</formula>
    </cfRule>
    <cfRule type="expression" priority="257" dxfId="1">
      <formula>I32=2</formula>
    </cfRule>
    <cfRule type="expression" priority="258" dxfId="208">
      <formula>I32=1</formula>
    </cfRule>
  </conditionalFormatting>
  <conditionalFormatting sqref="H33">
    <cfRule type="expression" priority="251" dxfId="5">
      <formula>I33=4</formula>
    </cfRule>
    <cfRule type="expression" priority="252" dxfId="4">
      <formula>I33=3</formula>
    </cfRule>
    <cfRule type="expression" priority="253" dxfId="1">
      <formula>I33=2</formula>
    </cfRule>
    <cfRule type="expression" priority="254" dxfId="208">
      <formula>I33=1</formula>
    </cfRule>
  </conditionalFormatting>
  <conditionalFormatting sqref="H34">
    <cfRule type="expression" priority="247" dxfId="5">
      <formula>I34=4</formula>
    </cfRule>
    <cfRule type="expression" priority="248" dxfId="4">
      <formula>I34=3</formula>
    </cfRule>
    <cfRule type="expression" priority="249" dxfId="1">
      <formula>I34=2</formula>
    </cfRule>
    <cfRule type="expression" priority="250" dxfId="208">
      <formula>I34=1</formula>
    </cfRule>
  </conditionalFormatting>
  <conditionalFormatting sqref="H35">
    <cfRule type="expression" priority="243" dxfId="5">
      <formula>I35=4</formula>
    </cfRule>
    <cfRule type="expression" priority="244" dxfId="4">
      <formula>I35=3</formula>
    </cfRule>
    <cfRule type="expression" priority="245" dxfId="1">
      <formula>I35=2</formula>
    </cfRule>
    <cfRule type="expression" priority="246" dxfId="208">
      <formula>I35=1</formula>
    </cfRule>
  </conditionalFormatting>
  <conditionalFormatting sqref="H36">
    <cfRule type="expression" priority="239" dxfId="5">
      <formula>I36=4</formula>
    </cfRule>
    <cfRule type="expression" priority="240" dxfId="4">
      <formula>I36=3</formula>
    </cfRule>
    <cfRule type="expression" priority="241" dxfId="1">
      <formula>I36=2</formula>
    </cfRule>
    <cfRule type="expression" priority="242" dxfId="208">
      <formula>I36=1</formula>
    </cfRule>
  </conditionalFormatting>
  <conditionalFormatting sqref="H37">
    <cfRule type="expression" priority="235" dxfId="5">
      <formula>I37=4</formula>
    </cfRule>
    <cfRule type="expression" priority="236" dxfId="4">
      <formula>I37=3</formula>
    </cfRule>
    <cfRule type="expression" priority="237" dxfId="1">
      <formula>I37=2</formula>
    </cfRule>
    <cfRule type="expression" priority="238" dxfId="208">
      <formula>I37=1</formula>
    </cfRule>
  </conditionalFormatting>
  <conditionalFormatting sqref="H38">
    <cfRule type="expression" priority="231" dxfId="5">
      <formula>I38=4</formula>
    </cfRule>
    <cfRule type="expression" priority="232" dxfId="4">
      <formula>I38=3</formula>
    </cfRule>
    <cfRule type="expression" priority="233" dxfId="1">
      <formula>I38=2</formula>
    </cfRule>
    <cfRule type="expression" priority="234" dxfId="208">
      <formula>I38=1</formula>
    </cfRule>
  </conditionalFormatting>
  <conditionalFormatting sqref="H39">
    <cfRule type="expression" priority="227" dxfId="5">
      <formula>I39=4</formula>
    </cfRule>
    <cfRule type="expression" priority="228" dxfId="4">
      <formula>I39=3</formula>
    </cfRule>
    <cfRule type="expression" priority="229" dxfId="1">
      <formula>I39=2</formula>
    </cfRule>
    <cfRule type="expression" priority="230" dxfId="208">
      <formula>I39=1</formula>
    </cfRule>
  </conditionalFormatting>
  <conditionalFormatting sqref="H40">
    <cfRule type="expression" priority="223" dxfId="5">
      <formula>I40=4</formula>
    </cfRule>
    <cfRule type="expression" priority="224" dxfId="4">
      <formula>I40=3</formula>
    </cfRule>
    <cfRule type="expression" priority="225" dxfId="1">
      <formula>I40=2</formula>
    </cfRule>
    <cfRule type="expression" priority="226" dxfId="208">
      <formula>I40=1</formula>
    </cfRule>
  </conditionalFormatting>
  <conditionalFormatting sqref="H41">
    <cfRule type="expression" priority="219" dxfId="5">
      <formula>I41=4</formula>
    </cfRule>
    <cfRule type="expression" priority="220" dxfId="4">
      <formula>I41=3</formula>
    </cfRule>
    <cfRule type="expression" priority="221" dxfId="1">
      <formula>I41=2</formula>
    </cfRule>
    <cfRule type="expression" priority="222" dxfId="208">
      <formula>I41=1</formula>
    </cfRule>
  </conditionalFormatting>
  <conditionalFormatting sqref="H42">
    <cfRule type="expression" priority="215" dxfId="5">
      <formula>I42=4</formula>
    </cfRule>
    <cfRule type="expression" priority="216" dxfId="4">
      <formula>I42=3</formula>
    </cfRule>
    <cfRule type="expression" priority="217" dxfId="1">
      <formula>I42=2</formula>
    </cfRule>
    <cfRule type="expression" priority="218" dxfId="208">
      <formula>I42=1</formula>
    </cfRule>
  </conditionalFormatting>
  <conditionalFormatting sqref="H43">
    <cfRule type="expression" priority="211" dxfId="5">
      <formula>I43=4</formula>
    </cfRule>
    <cfRule type="expression" priority="212" dxfId="4">
      <formula>I43=3</formula>
    </cfRule>
    <cfRule type="expression" priority="213" dxfId="1">
      <formula>I43=2</formula>
    </cfRule>
    <cfRule type="expression" priority="214" dxfId="208">
      <formula>I43=1</formula>
    </cfRule>
  </conditionalFormatting>
  <conditionalFormatting sqref="H44">
    <cfRule type="expression" priority="207" dxfId="5">
      <formula>I44=4</formula>
    </cfRule>
    <cfRule type="expression" priority="208" dxfId="4">
      <formula>I44=3</formula>
    </cfRule>
    <cfRule type="expression" priority="209" dxfId="1">
      <formula>I44=2</formula>
    </cfRule>
    <cfRule type="expression" priority="210" dxfId="208">
      <formula>I44=1</formula>
    </cfRule>
  </conditionalFormatting>
  <conditionalFormatting sqref="H45">
    <cfRule type="expression" priority="203" dxfId="5">
      <formula>I45=4</formula>
    </cfRule>
    <cfRule type="expression" priority="204" dxfId="4">
      <formula>I45=3</formula>
    </cfRule>
    <cfRule type="expression" priority="205" dxfId="1">
      <formula>I45=2</formula>
    </cfRule>
    <cfRule type="expression" priority="206" dxfId="208">
      <formula>I45=1</formula>
    </cfRule>
  </conditionalFormatting>
  <conditionalFormatting sqref="H46">
    <cfRule type="expression" priority="199" dxfId="5">
      <formula>I46=4</formula>
    </cfRule>
    <cfRule type="expression" priority="200" dxfId="4">
      <formula>I46=3</formula>
    </cfRule>
    <cfRule type="expression" priority="201" dxfId="1">
      <formula>I46=2</formula>
    </cfRule>
    <cfRule type="expression" priority="202" dxfId="208">
      <formula>I46=1</formula>
    </cfRule>
  </conditionalFormatting>
  <conditionalFormatting sqref="H47">
    <cfRule type="expression" priority="195" dxfId="5">
      <formula>I47=4</formula>
    </cfRule>
    <cfRule type="expression" priority="196" dxfId="4">
      <formula>I47=3</formula>
    </cfRule>
    <cfRule type="expression" priority="197" dxfId="1">
      <formula>I47=2</formula>
    </cfRule>
    <cfRule type="expression" priority="198" dxfId="208">
      <formula>I47=1</formula>
    </cfRule>
  </conditionalFormatting>
  <conditionalFormatting sqref="H48">
    <cfRule type="expression" priority="191" dxfId="5">
      <formula>I48=4</formula>
    </cfRule>
    <cfRule type="expression" priority="192" dxfId="4">
      <formula>I48=3</formula>
    </cfRule>
    <cfRule type="expression" priority="193" dxfId="1">
      <formula>I48=2</formula>
    </cfRule>
    <cfRule type="expression" priority="194" dxfId="208">
      <formula>I48=1</formula>
    </cfRule>
  </conditionalFormatting>
  <conditionalFormatting sqref="H49">
    <cfRule type="expression" priority="187" dxfId="5">
      <formula>I49=4</formula>
    </cfRule>
    <cfRule type="expression" priority="188" dxfId="4">
      <formula>I49=3</formula>
    </cfRule>
    <cfRule type="expression" priority="189" dxfId="1">
      <formula>I49=2</formula>
    </cfRule>
    <cfRule type="expression" priority="190" dxfId="208">
      <formula>I49=1</formula>
    </cfRule>
  </conditionalFormatting>
  <conditionalFormatting sqref="H50">
    <cfRule type="expression" priority="183" dxfId="5">
      <formula>I50=4</formula>
    </cfRule>
    <cfRule type="expression" priority="184" dxfId="4">
      <formula>I50=3</formula>
    </cfRule>
    <cfRule type="expression" priority="185" dxfId="1">
      <formula>I50=2</formula>
    </cfRule>
    <cfRule type="expression" priority="186" dxfId="208">
      <formula>I50=1</formula>
    </cfRule>
  </conditionalFormatting>
  <conditionalFormatting sqref="H51">
    <cfRule type="expression" priority="179" dxfId="5">
      <formula>I51=4</formula>
    </cfRule>
    <cfRule type="expression" priority="180" dxfId="4">
      <formula>I51=3</formula>
    </cfRule>
    <cfRule type="expression" priority="181" dxfId="1">
      <formula>I51=2</formula>
    </cfRule>
    <cfRule type="expression" priority="182" dxfId="208">
      <formula>I51=1</formula>
    </cfRule>
  </conditionalFormatting>
  <conditionalFormatting sqref="H52">
    <cfRule type="expression" priority="175" dxfId="5">
      <formula>I52=4</formula>
    </cfRule>
    <cfRule type="expression" priority="176" dxfId="4">
      <formula>I52=3</formula>
    </cfRule>
    <cfRule type="expression" priority="177" dxfId="1">
      <formula>I52=2</formula>
    </cfRule>
    <cfRule type="expression" priority="178" dxfId="208">
      <formula>I52=1</formula>
    </cfRule>
  </conditionalFormatting>
  <conditionalFormatting sqref="H53">
    <cfRule type="expression" priority="171" dxfId="5">
      <formula>I53=4</formula>
    </cfRule>
    <cfRule type="expression" priority="172" dxfId="4">
      <formula>I53=3</formula>
    </cfRule>
    <cfRule type="expression" priority="173" dxfId="1">
      <formula>I53=2</formula>
    </cfRule>
    <cfRule type="expression" priority="174" dxfId="208">
      <formula>I53=1</formula>
    </cfRule>
  </conditionalFormatting>
  <conditionalFormatting sqref="H54">
    <cfRule type="expression" priority="167" dxfId="5">
      <formula>I54=4</formula>
    </cfRule>
    <cfRule type="expression" priority="168" dxfId="4">
      <formula>I54=3</formula>
    </cfRule>
    <cfRule type="expression" priority="169" dxfId="1">
      <formula>I54=2</formula>
    </cfRule>
    <cfRule type="expression" priority="170" dxfId="208">
      <formula>I54=1</formula>
    </cfRule>
  </conditionalFormatting>
  <conditionalFormatting sqref="H55">
    <cfRule type="expression" priority="163" dxfId="5">
      <formula>I55=4</formula>
    </cfRule>
    <cfRule type="expression" priority="164" dxfId="4">
      <formula>I55=3</formula>
    </cfRule>
    <cfRule type="expression" priority="165" dxfId="1">
      <formula>I55=2</formula>
    </cfRule>
    <cfRule type="expression" priority="166" dxfId="208">
      <formula>I55=1</formula>
    </cfRule>
  </conditionalFormatting>
  <conditionalFormatting sqref="H56">
    <cfRule type="expression" priority="159" dxfId="5">
      <formula>I56=4</formula>
    </cfRule>
    <cfRule type="expression" priority="160" dxfId="4">
      <formula>I56=3</formula>
    </cfRule>
    <cfRule type="expression" priority="161" dxfId="1">
      <formula>I56=2</formula>
    </cfRule>
    <cfRule type="expression" priority="162" dxfId="208">
      <formula>I56=1</formula>
    </cfRule>
  </conditionalFormatting>
  <conditionalFormatting sqref="H57">
    <cfRule type="expression" priority="155" dxfId="5">
      <formula>I57=4</formula>
    </cfRule>
    <cfRule type="expression" priority="156" dxfId="4">
      <formula>I57=3</formula>
    </cfRule>
    <cfRule type="expression" priority="157" dxfId="1">
      <formula>I57=2</formula>
    </cfRule>
    <cfRule type="expression" priority="158" dxfId="208">
      <formula>I57=1</formula>
    </cfRule>
  </conditionalFormatting>
  <conditionalFormatting sqref="H58">
    <cfRule type="expression" priority="151" dxfId="5">
      <formula>I58=4</formula>
    </cfRule>
    <cfRule type="expression" priority="152" dxfId="4">
      <formula>I58=3</formula>
    </cfRule>
    <cfRule type="expression" priority="153" dxfId="1">
      <formula>I58=2</formula>
    </cfRule>
    <cfRule type="expression" priority="154" dxfId="208">
      <formula>I58=1</formula>
    </cfRule>
  </conditionalFormatting>
  <conditionalFormatting sqref="H59">
    <cfRule type="expression" priority="147" dxfId="5">
      <formula>I59=4</formula>
    </cfRule>
    <cfRule type="expression" priority="148" dxfId="4">
      <formula>I59=3</formula>
    </cfRule>
    <cfRule type="expression" priority="149" dxfId="1">
      <formula>I59=2</formula>
    </cfRule>
    <cfRule type="expression" priority="150" dxfId="208">
      <formula>I59=1</formula>
    </cfRule>
  </conditionalFormatting>
  <conditionalFormatting sqref="H65">
    <cfRule type="expression" priority="139" dxfId="5">
      <formula>I65=4</formula>
    </cfRule>
    <cfRule type="expression" priority="140" dxfId="4">
      <formula>I65=3</formula>
    </cfRule>
    <cfRule type="expression" priority="141" dxfId="1">
      <formula>I65=2</formula>
    </cfRule>
    <cfRule type="expression" priority="142" dxfId="208">
      <formula>I65=1</formula>
    </cfRule>
  </conditionalFormatting>
  <conditionalFormatting sqref="H66">
    <cfRule type="expression" priority="135" dxfId="5">
      <formula>I66=4</formula>
    </cfRule>
    <cfRule type="expression" priority="136" dxfId="4">
      <formula>I66=3</formula>
    </cfRule>
    <cfRule type="expression" priority="137" dxfId="1">
      <formula>I66=2</formula>
    </cfRule>
    <cfRule type="expression" priority="138" dxfId="208">
      <formula>I66=1</formula>
    </cfRule>
  </conditionalFormatting>
  <conditionalFormatting sqref="H67">
    <cfRule type="expression" priority="131" dxfId="5">
      <formula>I67=4</formula>
    </cfRule>
    <cfRule type="expression" priority="132" dxfId="4">
      <formula>I67=3</formula>
    </cfRule>
    <cfRule type="expression" priority="133" dxfId="1">
      <formula>I67=2</formula>
    </cfRule>
    <cfRule type="expression" priority="134" dxfId="208">
      <formula>I67=1</formula>
    </cfRule>
  </conditionalFormatting>
  <conditionalFormatting sqref="H68">
    <cfRule type="expression" priority="127" dxfId="5">
      <formula>I68=4</formula>
    </cfRule>
    <cfRule type="expression" priority="128" dxfId="4">
      <formula>I68=3</formula>
    </cfRule>
    <cfRule type="expression" priority="129" dxfId="1">
      <formula>I68=2</formula>
    </cfRule>
    <cfRule type="expression" priority="130" dxfId="208">
      <formula>I68=1</formula>
    </cfRule>
  </conditionalFormatting>
  <conditionalFormatting sqref="H69">
    <cfRule type="expression" priority="123" dxfId="5">
      <formula>I69=4</formula>
    </cfRule>
    <cfRule type="expression" priority="124" dxfId="4">
      <formula>I69=3</formula>
    </cfRule>
    <cfRule type="expression" priority="125" dxfId="1">
      <formula>I69=2</formula>
    </cfRule>
    <cfRule type="expression" priority="126" dxfId="208">
      <formula>I69=1</formula>
    </cfRule>
  </conditionalFormatting>
  <conditionalFormatting sqref="H70">
    <cfRule type="expression" priority="119" dxfId="5">
      <formula>I70=4</formula>
    </cfRule>
    <cfRule type="expression" priority="120" dxfId="4">
      <formula>I70=3</formula>
    </cfRule>
    <cfRule type="expression" priority="121" dxfId="1">
      <formula>I70=2</formula>
    </cfRule>
    <cfRule type="expression" priority="122" dxfId="208">
      <formula>I70=1</formula>
    </cfRule>
  </conditionalFormatting>
  <conditionalFormatting sqref="H71">
    <cfRule type="expression" priority="115" dxfId="5">
      <formula>I71=4</formula>
    </cfRule>
    <cfRule type="expression" priority="116" dxfId="4">
      <formula>I71=3</formula>
    </cfRule>
    <cfRule type="expression" priority="117" dxfId="1">
      <formula>I71=2</formula>
    </cfRule>
    <cfRule type="expression" priority="118" dxfId="208">
      <formula>I71=1</formula>
    </cfRule>
  </conditionalFormatting>
  <conditionalFormatting sqref="H72">
    <cfRule type="expression" priority="111" dxfId="5">
      <formula>I72=4</formula>
    </cfRule>
    <cfRule type="expression" priority="112" dxfId="4">
      <formula>I72=3</formula>
    </cfRule>
    <cfRule type="expression" priority="113" dxfId="1">
      <formula>I72=2</formula>
    </cfRule>
    <cfRule type="expression" priority="114" dxfId="208">
      <formula>I72=1</formula>
    </cfRule>
  </conditionalFormatting>
  <conditionalFormatting sqref="H73:H74">
    <cfRule type="expression" priority="107" dxfId="5">
      <formula>I73=4</formula>
    </cfRule>
    <cfRule type="expression" priority="108" dxfId="4">
      <formula>I73=3</formula>
    </cfRule>
    <cfRule type="expression" priority="109" dxfId="1">
      <formula>I73=2</formula>
    </cfRule>
    <cfRule type="expression" priority="110" dxfId="208">
      <formula>I73=1</formula>
    </cfRule>
  </conditionalFormatting>
  <conditionalFormatting sqref="H75">
    <cfRule type="expression" priority="103" dxfId="5">
      <formula>I75=4</formula>
    </cfRule>
    <cfRule type="expression" priority="104" dxfId="4">
      <formula>I75=3</formula>
    </cfRule>
    <cfRule type="expression" priority="105" dxfId="1">
      <formula>I75=2</formula>
    </cfRule>
    <cfRule type="expression" priority="106" dxfId="208">
      <formula>I75=1</formula>
    </cfRule>
  </conditionalFormatting>
  <conditionalFormatting sqref="H76">
    <cfRule type="expression" priority="99" dxfId="5">
      <formula>I76=4</formula>
    </cfRule>
    <cfRule type="expression" priority="100" dxfId="4">
      <formula>I76=3</formula>
    </cfRule>
    <cfRule type="expression" priority="101" dxfId="1">
      <formula>I76=2</formula>
    </cfRule>
    <cfRule type="expression" priority="102" dxfId="208">
      <formula>I76=1</formula>
    </cfRule>
  </conditionalFormatting>
  <conditionalFormatting sqref="H77">
    <cfRule type="expression" priority="95" dxfId="5">
      <formula>I77=4</formula>
    </cfRule>
    <cfRule type="expression" priority="96" dxfId="4">
      <formula>I77=3</formula>
    </cfRule>
    <cfRule type="expression" priority="97" dxfId="1">
      <formula>I77=2</formula>
    </cfRule>
    <cfRule type="expression" priority="98" dxfId="208">
      <formula>I77=1</formula>
    </cfRule>
  </conditionalFormatting>
  <conditionalFormatting sqref="H78">
    <cfRule type="expression" priority="91" dxfId="5">
      <formula>I78=4</formula>
    </cfRule>
    <cfRule type="expression" priority="92" dxfId="4">
      <formula>I78=3</formula>
    </cfRule>
    <cfRule type="expression" priority="93" dxfId="1">
      <formula>I78=2</formula>
    </cfRule>
    <cfRule type="expression" priority="94" dxfId="208">
      <formula>I78=1</formula>
    </cfRule>
  </conditionalFormatting>
  <conditionalFormatting sqref="H79">
    <cfRule type="expression" priority="87" dxfId="5">
      <formula>I79=4</formula>
    </cfRule>
    <cfRule type="expression" priority="88" dxfId="4">
      <formula>I79=3</formula>
    </cfRule>
    <cfRule type="expression" priority="89" dxfId="1">
      <formula>I79=2</formula>
    </cfRule>
    <cfRule type="expression" priority="90" dxfId="208">
      <formula>I79=1</formula>
    </cfRule>
  </conditionalFormatting>
  <conditionalFormatting sqref="H80">
    <cfRule type="expression" priority="83" dxfId="5">
      <formula>I80=4</formula>
    </cfRule>
    <cfRule type="expression" priority="84" dxfId="4">
      <formula>I80=3</formula>
    </cfRule>
    <cfRule type="expression" priority="85" dxfId="1">
      <formula>I80=2</formula>
    </cfRule>
    <cfRule type="expression" priority="86" dxfId="208">
      <formula>I80=1</formula>
    </cfRule>
  </conditionalFormatting>
  <conditionalFormatting sqref="H81">
    <cfRule type="expression" priority="79" dxfId="5">
      <formula>I81=4</formula>
    </cfRule>
    <cfRule type="expression" priority="80" dxfId="4">
      <formula>I81=3</formula>
    </cfRule>
    <cfRule type="expression" priority="81" dxfId="1">
      <formula>I81=2</formula>
    </cfRule>
    <cfRule type="expression" priority="82" dxfId="208">
      <formula>I81=1</formula>
    </cfRule>
  </conditionalFormatting>
  <conditionalFormatting sqref="H82:H86">
    <cfRule type="expression" priority="75" dxfId="5">
      <formula>I82=4</formula>
    </cfRule>
    <cfRule type="expression" priority="76" dxfId="4">
      <formula>I82=3</formula>
    </cfRule>
    <cfRule type="expression" priority="77" dxfId="1">
      <formula>I82=2</formula>
    </cfRule>
    <cfRule type="expression" priority="78" dxfId="208">
      <formula>I82=1</formula>
    </cfRule>
  </conditionalFormatting>
  <conditionalFormatting sqref="H87">
    <cfRule type="expression" priority="71" dxfId="5">
      <formula>I87=4</formula>
    </cfRule>
    <cfRule type="expression" priority="72" dxfId="4">
      <formula>I87=3</formula>
    </cfRule>
    <cfRule type="expression" priority="73" dxfId="1">
      <formula>I87=2</formula>
    </cfRule>
    <cfRule type="expression" priority="74" dxfId="208">
      <formula>I87=1</formula>
    </cfRule>
  </conditionalFormatting>
  <conditionalFormatting sqref="H88">
    <cfRule type="expression" priority="59" dxfId="5">
      <formula>I88=4</formula>
    </cfRule>
    <cfRule type="expression" priority="60" dxfId="4">
      <formula>I88=3</formula>
    </cfRule>
    <cfRule type="expression" priority="61" dxfId="1">
      <formula>I88=2</formula>
    </cfRule>
    <cfRule type="expression" priority="62" dxfId="208">
      <formula>I88=1</formula>
    </cfRule>
  </conditionalFormatting>
  <conditionalFormatting sqref="E8">
    <cfRule type="containsText" priority="2" dxfId="0" operator="containsText" text="tidak memadai">
      <formula>NOT(ISERROR(SEARCH("tidak memadai",E8)))</formula>
    </cfRule>
    <cfRule type="expression" priority="55" dxfId="5">
      <formula>F8=4</formula>
    </cfRule>
    <cfRule type="expression" priority="56" dxfId="4">
      <formula>F8=3</formula>
    </cfRule>
    <cfRule type="expression" priority="57" dxfId="1">
      <formula>F8=2</formula>
    </cfRule>
    <cfRule type="expression" priority="58" dxfId="208">
      <formula>F8=1</formula>
    </cfRule>
  </conditionalFormatting>
  <conditionalFormatting sqref="E25">
    <cfRule type="expression" priority="51" dxfId="5">
      <formula>F25=4</formula>
    </cfRule>
    <cfRule type="expression" priority="52" dxfId="4">
      <formula>F25=3</formula>
    </cfRule>
    <cfRule type="expression" priority="53" dxfId="1">
      <formula>F25=2</formula>
    </cfRule>
    <cfRule type="expression" priority="54" dxfId="208">
      <formula>F25=1</formula>
    </cfRule>
  </conditionalFormatting>
  <conditionalFormatting sqref="E37">
    <cfRule type="expression" priority="47" dxfId="5">
      <formula>F37=4</formula>
    </cfRule>
    <cfRule type="expression" priority="48" dxfId="4">
      <formula>F37=3</formula>
    </cfRule>
    <cfRule type="expression" priority="49" dxfId="1">
      <formula>F37=2</formula>
    </cfRule>
    <cfRule type="expression" priority="50" dxfId="208">
      <formula>F37=1</formula>
    </cfRule>
  </conditionalFormatting>
  <conditionalFormatting sqref="E44">
    <cfRule type="expression" priority="43" dxfId="5">
      <formula>F44=4</formula>
    </cfRule>
    <cfRule type="expression" priority="44" dxfId="4">
      <formula>F44=3</formula>
    </cfRule>
    <cfRule type="expression" priority="45" dxfId="1">
      <formula>F44=2</formula>
    </cfRule>
    <cfRule type="expression" priority="46" dxfId="208">
      <formula>F44=1</formula>
    </cfRule>
  </conditionalFormatting>
  <conditionalFormatting sqref="E51">
    <cfRule type="expression" priority="35" dxfId="5">
      <formula>F51=4</formula>
    </cfRule>
    <cfRule type="expression" priority="36" dxfId="4">
      <formula>F51=3</formula>
    </cfRule>
    <cfRule type="expression" priority="37" dxfId="1">
      <formula>F51=2</formula>
    </cfRule>
    <cfRule type="expression" priority="38" dxfId="208">
      <formula>F51=1</formula>
    </cfRule>
  </conditionalFormatting>
  <conditionalFormatting sqref="E78">
    <cfRule type="expression" priority="27" dxfId="5">
      <formula>F78=4</formula>
    </cfRule>
    <cfRule type="expression" priority="28" dxfId="4">
      <formula>F78=3</formula>
    </cfRule>
    <cfRule type="expression" priority="29" dxfId="1">
      <formula>F78=2</formula>
    </cfRule>
    <cfRule type="expression" priority="30" dxfId="208">
      <formula>F78=1</formula>
    </cfRule>
  </conditionalFormatting>
  <conditionalFormatting sqref="E87">
    <cfRule type="expression" priority="23" dxfId="5">
      <formula>F87=4</formula>
    </cfRule>
    <cfRule type="expression" priority="24" dxfId="4">
      <formula>F87=3</formula>
    </cfRule>
    <cfRule type="expression" priority="25" dxfId="1">
      <formula>F87=2</formula>
    </cfRule>
    <cfRule type="expression" priority="26" dxfId="208">
      <formula>F87=1</formula>
    </cfRule>
  </conditionalFormatting>
  <conditionalFormatting sqref="L8:L88">
    <cfRule type="expression" priority="793" dxfId="2">
      <formula>P$8+Q$8&gt;$N8+O8</formula>
    </cfRule>
  </conditionalFormatting>
  <printOptions/>
  <pageMargins left="0.7086614173228347" right="0.5118110236220472" top="0.5511811023622047" bottom="0.35433070866141736" header="0.31496062992125984" footer="0.31496062992125984"/>
  <pageSetup horizontalDpi="600" verticalDpi="600" orientation="landscape" paperSize="5" scale="71" r:id="rId1"/>
  <headerFooter>
    <oddHeader>&amp;RLampiran III : &amp;P/&amp;N</oddHeader>
  </headerFooter>
  <rowBreaks count="5" manualBreakCount="5">
    <brk id="21" max="17" man="1"/>
    <brk id="37" max="17" man="1"/>
    <brk id="53" max="17" man="1"/>
    <brk id="70" max="17" man="1"/>
    <brk id="88" min="1" max="17" man="1"/>
  </rowBreaks>
</worksheet>
</file>

<file path=xl/worksheets/sheet4.xml><?xml version="1.0" encoding="utf-8"?>
<worksheet xmlns="http://schemas.openxmlformats.org/spreadsheetml/2006/main" xmlns:r="http://schemas.openxmlformats.org/officeDocument/2006/relationships">
  <dimension ref="B1:M23"/>
  <sheetViews>
    <sheetView view="pageBreakPreview" zoomScale="60" zoomScaleNormal="80" zoomScalePageLayoutView="0" workbookViewId="0" topLeftCell="A1">
      <selection activeCell="G10" sqref="G10"/>
    </sheetView>
  </sheetViews>
  <sheetFormatPr defaultColWidth="9.140625" defaultRowHeight="15"/>
  <cols>
    <col min="1" max="1" width="9.140625" style="9" customWidth="1"/>
    <col min="2" max="2" width="5.57421875" style="9" customWidth="1"/>
    <col min="3" max="3" width="30.7109375" style="9" customWidth="1"/>
    <col min="4" max="4" width="20.7109375" style="9" customWidth="1"/>
    <col min="5" max="5" width="25.7109375" style="9" customWidth="1"/>
    <col min="6" max="6" width="17.140625" style="9" customWidth="1"/>
    <col min="7" max="8" width="25.7109375" style="9" customWidth="1"/>
    <col min="9" max="9" width="18.421875" style="9" customWidth="1"/>
    <col min="10" max="10" width="23.140625" style="9" customWidth="1"/>
    <col min="11" max="16384" width="9.140625" style="9" customWidth="1"/>
  </cols>
  <sheetData>
    <row r="1" spans="3:10" ht="18.75">
      <c r="C1" s="261" t="s">
        <v>279</v>
      </c>
      <c r="D1" s="261"/>
      <c r="E1" s="261"/>
      <c r="F1" s="261"/>
      <c r="G1" s="261"/>
      <c r="H1" s="261"/>
      <c r="I1" s="261"/>
      <c r="J1" s="261"/>
    </row>
    <row r="2" spans="3:10" ht="18.75">
      <c r="C2" s="262" t="s">
        <v>58</v>
      </c>
      <c r="D2" s="262"/>
      <c r="E2" s="262"/>
      <c r="F2" s="262"/>
      <c r="G2" s="262"/>
      <c r="H2" s="262"/>
      <c r="I2" s="262"/>
      <c r="J2" s="262"/>
    </row>
    <row r="4" spans="2:10" s="24" customFormat="1" ht="54">
      <c r="B4" s="197"/>
      <c r="C4" s="198" t="s">
        <v>26</v>
      </c>
      <c r="D4" s="198" t="s">
        <v>51</v>
      </c>
      <c r="E4" s="198" t="s">
        <v>36</v>
      </c>
      <c r="F4" s="198" t="s">
        <v>50</v>
      </c>
      <c r="G4" s="198" t="s">
        <v>36</v>
      </c>
      <c r="H4" s="198" t="s">
        <v>52</v>
      </c>
      <c r="I4" s="198" t="s">
        <v>53</v>
      </c>
      <c r="J4" s="198" t="s">
        <v>36</v>
      </c>
    </row>
    <row r="5" spans="2:10" s="24" customFormat="1" ht="18.75">
      <c r="B5" s="197"/>
      <c r="C5" s="198">
        <v>1</v>
      </c>
      <c r="D5" s="198">
        <v>2</v>
      </c>
      <c r="E5" s="198">
        <v>3</v>
      </c>
      <c r="F5" s="198">
        <v>4</v>
      </c>
      <c r="G5" s="198">
        <v>5</v>
      </c>
      <c r="H5" s="198">
        <v>6</v>
      </c>
      <c r="I5" s="198">
        <v>7</v>
      </c>
      <c r="J5" s="198">
        <v>8</v>
      </c>
    </row>
    <row r="6" spans="2:10" s="25" customFormat="1" ht="36">
      <c r="B6" s="169">
        <v>1</v>
      </c>
      <c r="C6" s="170" t="s">
        <v>28</v>
      </c>
      <c r="D6" s="171" t="str">
        <f>ELP2!E8</f>
        <v>Cukup Memadai</v>
      </c>
      <c r="E6" s="172"/>
      <c r="F6" s="172"/>
      <c r="G6" s="172"/>
      <c r="H6" s="172"/>
      <c r="I6" s="172" t="s">
        <v>106</v>
      </c>
      <c r="J6" s="173"/>
    </row>
    <row r="7" spans="2:10" s="25" customFormat="1" ht="36">
      <c r="B7" s="169">
        <v>2</v>
      </c>
      <c r="C7" s="173" t="s">
        <v>1</v>
      </c>
      <c r="D7" s="174" t="str">
        <f>ELP2!E25</f>
        <v>Cukup Memadai</v>
      </c>
      <c r="E7" s="175"/>
      <c r="F7" s="175"/>
      <c r="G7" s="173"/>
      <c r="H7" s="173"/>
      <c r="I7" s="173" t="s">
        <v>106</v>
      </c>
      <c r="J7" s="173"/>
    </row>
    <row r="8" spans="2:10" s="25" customFormat="1" ht="36">
      <c r="B8" s="169">
        <v>3</v>
      </c>
      <c r="C8" s="170" t="s">
        <v>30</v>
      </c>
      <c r="D8" s="171" t="str">
        <f>ELP2!E37</f>
        <v>Cukup Memadai</v>
      </c>
      <c r="E8" s="170"/>
      <c r="F8" s="170"/>
      <c r="G8" s="170"/>
      <c r="H8" s="170"/>
      <c r="I8" s="172" t="s">
        <v>106</v>
      </c>
      <c r="J8" s="170"/>
    </row>
    <row r="9" spans="2:10" s="25" customFormat="1" ht="36">
      <c r="B9" s="169">
        <v>4</v>
      </c>
      <c r="C9" s="173" t="s">
        <v>31</v>
      </c>
      <c r="D9" s="171" t="str">
        <f>ELP2!E44</f>
        <v>Cukup Memadai</v>
      </c>
      <c r="E9" s="173"/>
      <c r="F9" s="173"/>
      <c r="G9" s="173"/>
      <c r="H9" s="173"/>
      <c r="I9" s="173" t="s">
        <v>106</v>
      </c>
      <c r="J9" s="173"/>
    </row>
    <row r="10" spans="2:10" s="25" customFormat="1" ht="54">
      <c r="B10" s="169">
        <v>5</v>
      </c>
      <c r="C10" s="170" t="s">
        <v>32</v>
      </c>
      <c r="D10" s="171" t="str">
        <f>ELP2!E51</f>
        <v>Cukup Memadai</v>
      </c>
      <c r="E10" s="170"/>
      <c r="F10" s="170"/>
      <c r="G10" s="170"/>
      <c r="H10" s="170"/>
      <c r="I10" s="170" t="s">
        <v>106</v>
      </c>
      <c r="J10" s="170"/>
    </row>
    <row r="11" spans="2:10" s="25" customFormat="1" ht="36">
      <c r="B11" s="169">
        <v>6</v>
      </c>
      <c r="C11" s="173" t="s">
        <v>33</v>
      </c>
      <c r="D11" s="171" t="str">
        <f>ELP2!E60</f>
        <v>Cukup Memadai</v>
      </c>
      <c r="E11" s="173"/>
      <c r="F11" s="173"/>
      <c r="G11" s="173"/>
      <c r="H11" s="173"/>
      <c r="I11" s="173" t="s">
        <v>106</v>
      </c>
      <c r="J11" s="173"/>
    </row>
    <row r="12" spans="2:10" s="25" customFormat="1" ht="36">
      <c r="B12" s="169">
        <v>7</v>
      </c>
      <c r="C12" s="170" t="s">
        <v>34</v>
      </c>
      <c r="D12" s="171" t="str">
        <f>ELP2!E78</f>
        <v>Cukup Memadai</v>
      </c>
      <c r="E12" s="170"/>
      <c r="F12" s="170"/>
      <c r="G12" s="170"/>
      <c r="H12" s="170"/>
      <c r="I12" s="172" t="s">
        <v>106</v>
      </c>
      <c r="J12" s="170"/>
    </row>
    <row r="13" spans="2:10" s="25" customFormat="1" ht="36">
      <c r="B13" s="169">
        <v>8</v>
      </c>
      <c r="C13" s="173" t="s">
        <v>35</v>
      </c>
      <c r="D13" s="171" t="str">
        <f>ELP2!E87</f>
        <v>Cukup Memadai</v>
      </c>
      <c r="E13" s="173"/>
      <c r="F13" s="173"/>
      <c r="G13" s="173"/>
      <c r="H13" s="173"/>
      <c r="I13" s="173" t="s">
        <v>106</v>
      </c>
      <c r="J13" s="173"/>
    </row>
    <row r="15" spans="3:13" ht="18.75">
      <c r="C15" s="41" t="s">
        <v>62</v>
      </c>
      <c r="D15" s="41"/>
      <c r="E15" s="41"/>
      <c r="F15" s="56"/>
      <c r="G15" s="56"/>
      <c r="H15" s="56"/>
      <c r="I15" s="56"/>
      <c r="J15" s="56"/>
      <c r="K15" s="56"/>
      <c r="L15" s="56"/>
      <c r="M15" s="56"/>
    </row>
    <row r="16" spans="3:5" ht="18.75">
      <c r="C16" s="42" t="s">
        <v>82</v>
      </c>
      <c r="D16" s="42" t="s">
        <v>95</v>
      </c>
      <c r="E16" s="42"/>
    </row>
    <row r="17" spans="3:10" ht="37.5" customHeight="1">
      <c r="C17" s="42" t="s">
        <v>83</v>
      </c>
      <c r="D17" s="260" t="s">
        <v>97</v>
      </c>
      <c r="E17" s="260"/>
      <c r="F17" s="260"/>
      <c r="G17" s="260"/>
      <c r="H17" s="260"/>
      <c r="I17" s="260"/>
      <c r="J17" s="260"/>
    </row>
    <row r="18" spans="3:5" ht="18.75">
      <c r="C18" s="42" t="s">
        <v>84</v>
      </c>
      <c r="D18" s="42" t="s">
        <v>96</v>
      </c>
      <c r="E18" s="42"/>
    </row>
    <row r="19" spans="3:10" ht="37.5" customHeight="1">
      <c r="C19" s="42" t="s">
        <v>85</v>
      </c>
      <c r="D19" s="260" t="s">
        <v>98</v>
      </c>
      <c r="E19" s="260"/>
      <c r="F19" s="260"/>
      <c r="G19" s="260"/>
      <c r="H19" s="260"/>
      <c r="I19" s="260"/>
      <c r="J19" s="260"/>
    </row>
    <row r="20" spans="3:5" ht="18.75">
      <c r="C20" s="42" t="s">
        <v>86</v>
      </c>
      <c r="D20" s="42" t="s">
        <v>96</v>
      </c>
      <c r="E20" s="42"/>
    </row>
    <row r="21" spans="3:10" ht="74.25" customHeight="1">
      <c r="C21" s="42" t="s">
        <v>87</v>
      </c>
      <c r="D21" s="260" t="s">
        <v>99</v>
      </c>
      <c r="E21" s="260"/>
      <c r="F21" s="260"/>
      <c r="G21" s="260"/>
      <c r="H21" s="260"/>
      <c r="I21" s="260"/>
      <c r="J21" s="260"/>
    </row>
    <row r="22" spans="3:10" ht="38.25" customHeight="1">
      <c r="C22" s="42" t="s">
        <v>88</v>
      </c>
      <c r="D22" s="260" t="s">
        <v>100</v>
      </c>
      <c r="E22" s="260"/>
      <c r="F22" s="260"/>
      <c r="G22" s="260"/>
      <c r="H22" s="260"/>
      <c r="I22" s="260"/>
      <c r="J22" s="260"/>
    </row>
    <row r="23" spans="3:5" ht="18.75">
      <c r="C23" s="42" t="s">
        <v>89</v>
      </c>
      <c r="D23" s="42" t="s">
        <v>101</v>
      </c>
      <c r="E23" s="42"/>
    </row>
  </sheetData>
  <sheetProtection/>
  <mergeCells count="6">
    <mergeCell ref="D22:J22"/>
    <mergeCell ref="C1:J1"/>
    <mergeCell ref="C2:J2"/>
    <mergeCell ref="D17:J17"/>
    <mergeCell ref="D19:J19"/>
    <mergeCell ref="D21:J21"/>
  </mergeCells>
  <conditionalFormatting sqref="D6 D8:D13">
    <cfRule type="containsText" priority="1" dxfId="376" operator="containsText" text="Kurang memadai">
      <formula>NOT(ISERROR(SEARCH("Kurang memadai",D6)))</formula>
    </cfRule>
    <cfRule type="containsText" priority="2" dxfId="0" operator="containsText" text="tidak memadai">
      <formula>NOT(ISERROR(SEARCH("tidak memadai",D6)))</formula>
    </cfRule>
  </conditionalFormatting>
  <printOptions horizontalCentered="1"/>
  <pageMargins left="0.708661417322835" right="0.708661417322835" top="0.748031496062992" bottom="0.748031496062992" header="0.31496062992126" footer="0.31496062992126"/>
  <pageSetup horizontalDpi="600" verticalDpi="600" orientation="landscape" paperSize="9" scale="64" r:id="rId1"/>
  <headerFooter>
    <oddHeader>&amp;RLampiran IV : &amp;P/&amp;N</oddHeader>
  </headerFooter>
</worksheet>
</file>

<file path=xl/worksheets/sheet5.xml><?xml version="1.0" encoding="utf-8"?>
<worksheet xmlns="http://schemas.openxmlformats.org/spreadsheetml/2006/main" xmlns:r="http://schemas.openxmlformats.org/officeDocument/2006/relationships">
  <sheetPr>
    <tabColor rgb="FFFF0000"/>
  </sheetPr>
  <dimension ref="B1:F37"/>
  <sheetViews>
    <sheetView view="pageBreakPreview" zoomScale="60" zoomScaleNormal="90" zoomScalePageLayoutView="0" workbookViewId="0" topLeftCell="A1">
      <selection activeCell="F30" sqref="A1:F30"/>
    </sheetView>
  </sheetViews>
  <sheetFormatPr defaultColWidth="9.140625" defaultRowHeight="15"/>
  <cols>
    <col min="1" max="2" width="9.140625" style="9" customWidth="1"/>
    <col min="3" max="3" width="102.57421875" style="9" customWidth="1"/>
    <col min="4" max="4" width="14.28125" style="9" customWidth="1"/>
    <col min="5" max="5" width="15.57421875" style="9" customWidth="1"/>
    <col min="6" max="6" width="21.7109375" style="9" customWidth="1"/>
    <col min="7" max="16384" width="9.140625" style="9" customWidth="1"/>
  </cols>
  <sheetData>
    <row r="1" spans="2:6" ht="18.75">
      <c r="B1" s="264" t="s">
        <v>279</v>
      </c>
      <c r="C1" s="264"/>
      <c r="D1" s="264"/>
      <c r="E1" s="264"/>
      <c r="F1" s="264"/>
    </row>
    <row r="2" spans="2:6" ht="18.75">
      <c r="B2" s="264" t="s">
        <v>259</v>
      </c>
      <c r="C2" s="264"/>
      <c r="D2" s="264"/>
      <c r="E2" s="264"/>
      <c r="F2" s="264"/>
    </row>
    <row r="4" spans="2:6" ht="24.75" customHeight="1">
      <c r="B4" s="164" t="s">
        <v>2</v>
      </c>
      <c r="C4" s="164" t="s">
        <v>59</v>
      </c>
      <c r="D4" s="164" t="s">
        <v>27</v>
      </c>
      <c r="E4" s="164" t="s">
        <v>54</v>
      </c>
      <c r="F4" s="164" t="s">
        <v>55</v>
      </c>
    </row>
    <row r="5" spans="2:6" ht="18.75">
      <c r="B5" s="152">
        <v>1</v>
      </c>
      <c r="C5" s="152">
        <v>2</v>
      </c>
      <c r="D5" s="152">
        <v>3</v>
      </c>
      <c r="E5" s="153">
        <v>4</v>
      </c>
      <c r="F5" s="153">
        <v>5</v>
      </c>
    </row>
    <row r="6" spans="2:6" ht="19.5" customHeight="1">
      <c r="B6" s="165" t="s">
        <v>37</v>
      </c>
      <c r="C6" s="166" t="s">
        <v>28</v>
      </c>
      <c r="D6" s="145" t="s">
        <v>106</v>
      </c>
      <c r="E6" s="150"/>
      <c r="F6" s="151"/>
    </row>
    <row r="7" spans="2:6" ht="19.5" customHeight="1">
      <c r="B7" s="165" t="s">
        <v>38</v>
      </c>
      <c r="C7" s="166" t="s">
        <v>1</v>
      </c>
      <c r="D7" s="145" t="s">
        <v>106</v>
      </c>
      <c r="E7" s="150"/>
      <c r="F7" s="151"/>
    </row>
    <row r="8" spans="2:6" ht="34.5" customHeight="1">
      <c r="B8" s="184">
        <v>1</v>
      </c>
      <c r="C8" s="182" t="s">
        <v>274</v>
      </c>
      <c r="D8" s="146"/>
      <c r="E8" s="150" t="s">
        <v>41</v>
      </c>
      <c r="F8" s="151"/>
    </row>
    <row r="9" spans="2:6" ht="34.5" customHeight="1">
      <c r="B9" s="184">
        <v>2</v>
      </c>
      <c r="C9" s="182" t="s">
        <v>275</v>
      </c>
      <c r="D9" s="146"/>
      <c r="E9" s="150"/>
      <c r="F9" s="151" t="s">
        <v>41</v>
      </c>
    </row>
    <row r="10" spans="2:6" ht="34.5" customHeight="1">
      <c r="B10" s="184">
        <v>3</v>
      </c>
      <c r="C10" s="182" t="s">
        <v>276</v>
      </c>
      <c r="D10" s="146"/>
      <c r="E10" s="150" t="s">
        <v>41</v>
      </c>
      <c r="F10" s="151"/>
    </row>
    <row r="11" spans="2:6" ht="19.5" customHeight="1">
      <c r="B11" s="165" t="s">
        <v>39</v>
      </c>
      <c r="C11" s="166" t="s">
        <v>30</v>
      </c>
      <c r="D11" s="145" t="s">
        <v>106</v>
      </c>
      <c r="E11" s="150"/>
      <c r="F11" s="151"/>
    </row>
    <row r="12" spans="2:6" ht="19.5" customHeight="1">
      <c r="B12" s="165" t="s">
        <v>40</v>
      </c>
      <c r="C12" s="166" t="s">
        <v>31</v>
      </c>
      <c r="D12" s="146"/>
      <c r="E12" s="150"/>
      <c r="F12" s="151"/>
    </row>
    <row r="13" spans="2:6" ht="19.5" customHeight="1">
      <c r="B13" s="165" t="s">
        <v>41</v>
      </c>
      <c r="C13" s="166" t="s">
        <v>32</v>
      </c>
      <c r="D13" s="176"/>
      <c r="E13" s="150"/>
      <c r="F13" s="151"/>
    </row>
    <row r="14" spans="2:6" ht="19.5" customHeight="1">
      <c r="B14" s="165" t="s">
        <v>42</v>
      </c>
      <c r="C14" s="166" t="s">
        <v>33</v>
      </c>
      <c r="D14" s="144" t="s">
        <v>105</v>
      </c>
      <c r="E14" s="150"/>
      <c r="F14" s="151"/>
    </row>
    <row r="15" spans="2:6" ht="27.75" customHeight="1">
      <c r="B15" s="184">
        <v>1</v>
      </c>
      <c r="C15" s="182" t="s">
        <v>264</v>
      </c>
      <c r="D15" s="146"/>
      <c r="E15" s="150"/>
      <c r="F15" s="151" t="s">
        <v>41</v>
      </c>
    </row>
    <row r="16" spans="2:6" ht="32.25" customHeight="1">
      <c r="B16" s="184">
        <v>2</v>
      </c>
      <c r="C16" s="182" t="s">
        <v>265</v>
      </c>
      <c r="D16" s="146"/>
      <c r="E16" s="150"/>
      <c r="F16" s="151" t="s">
        <v>41</v>
      </c>
    </row>
    <row r="17" spans="2:6" ht="32.25" customHeight="1">
      <c r="B17" s="184">
        <v>3</v>
      </c>
      <c r="C17" s="182" t="s">
        <v>266</v>
      </c>
      <c r="D17" s="146"/>
      <c r="E17" s="150"/>
      <c r="F17" s="151" t="s">
        <v>41</v>
      </c>
    </row>
    <row r="18" spans="2:6" ht="30" customHeight="1">
      <c r="B18" s="184">
        <v>4</v>
      </c>
      <c r="C18" s="182" t="s">
        <v>267</v>
      </c>
      <c r="D18" s="146"/>
      <c r="E18" s="150"/>
      <c r="F18" s="151" t="s">
        <v>41</v>
      </c>
    </row>
    <row r="19" spans="2:6" ht="54" customHeight="1">
      <c r="B19" s="184">
        <v>5</v>
      </c>
      <c r="C19" s="182" t="s">
        <v>269</v>
      </c>
      <c r="D19" s="146"/>
      <c r="E19" s="150"/>
      <c r="F19" s="151" t="s">
        <v>41</v>
      </c>
    </row>
    <row r="20" spans="2:6" ht="36.75" customHeight="1">
      <c r="B20" s="184">
        <v>6</v>
      </c>
      <c r="C20" s="182" t="s">
        <v>268</v>
      </c>
      <c r="D20" s="146"/>
      <c r="E20" s="150"/>
      <c r="F20" s="151" t="s">
        <v>41</v>
      </c>
    </row>
    <row r="21" spans="2:6" ht="36.75" customHeight="1">
      <c r="B21" s="184">
        <v>7</v>
      </c>
      <c r="C21" s="182" t="s">
        <v>270</v>
      </c>
      <c r="D21" s="146"/>
      <c r="E21" s="150"/>
      <c r="F21" s="151" t="s">
        <v>41</v>
      </c>
    </row>
    <row r="22" spans="2:6" ht="36.75" customHeight="1">
      <c r="B22" s="184">
        <v>8</v>
      </c>
      <c r="C22" s="182" t="s">
        <v>271</v>
      </c>
      <c r="D22" s="146"/>
      <c r="E22" s="150"/>
      <c r="F22" s="151" t="s">
        <v>41</v>
      </c>
    </row>
    <row r="23" spans="2:6" ht="36.75" customHeight="1">
      <c r="B23" s="184">
        <v>9</v>
      </c>
      <c r="C23" s="182" t="s">
        <v>272</v>
      </c>
      <c r="D23" s="146"/>
      <c r="E23" s="150"/>
      <c r="F23" s="151" t="s">
        <v>41</v>
      </c>
    </row>
    <row r="24" spans="2:6" ht="36.75" customHeight="1">
      <c r="B24" s="184">
        <v>10</v>
      </c>
      <c r="C24" s="182" t="s">
        <v>273</v>
      </c>
      <c r="D24" s="146"/>
      <c r="E24" s="150"/>
      <c r="F24" s="151" t="s">
        <v>41</v>
      </c>
    </row>
    <row r="25" spans="2:6" ht="19.5" customHeight="1">
      <c r="B25" s="165" t="s">
        <v>43</v>
      </c>
      <c r="C25" s="166" t="s">
        <v>34</v>
      </c>
      <c r="D25" s="145" t="s">
        <v>106</v>
      </c>
      <c r="E25" s="150"/>
      <c r="F25" s="151"/>
    </row>
    <row r="26" spans="2:6" ht="19.5" customHeight="1">
      <c r="B26" s="184">
        <v>1</v>
      </c>
      <c r="C26" s="196" t="s">
        <v>160</v>
      </c>
      <c r="D26" s="146"/>
      <c r="E26" s="150" t="s">
        <v>41</v>
      </c>
      <c r="F26" s="151"/>
    </row>
    <row r="27" spans="2:6" ht="19.5" customHeight="1">
      <c r="B27" s="184">
        <v>2</v>
      </c>
      <c r="C27" s="213" t="s">
        <v>161</v>
      </c>
      <c r="D27" s="146"/>
      <c r="E27" s="150" t="s">
        <v>41</v>
      </c>
      <c r="F27" s="151"/>
    </row>
    <row r="28" spans="2:6" ht="19.5" customHeight="1">
      <c r="B28" s="184">
        <v>3</v>
      </c>
      <c r="C28" s="196" t="s">
        <v>180</v>
      </c>
      <c r="D28" s="146"/>
      <c r="E28" s="150"/>
      <c r="F28" s="151" t="s">
        <v>41</v>
      </c>
    </row>
    <row r="29" spans="2:6" ht="19.5" customHeight="1">
      <c r="B29" s="184">
        <v>4</v>
      </c>
      <c r="C29" s="196" t="s">
        <v>189</v>
      </c>
      <c r="D29" s="146"/>
      <c r="E29" s="151"/>
      <c r="F29" s="151" t="s">
        <v>41</v>
      </c>
    </row>
    <row r="30" spans="2:6" ht="18.75">
      <c r="B30" s="185">
        <v>5</v>
      </c>
      <c r="C30" s="196" t="s">
        <v>190</v>
      </c>
      <c r="D30" s="179"/>
      <c r="E30" s="179" t="s">
        <v>41</v>
      </c>
      <c r="F30" s="179"/>
    </row>
    <row r="31" spans="2:6" ht="18.75">
      <c r="B31" s="180"/>
      <c r="C31" s="181"/>
      <c r="D31" s="180"/>
      <c r="E31" s="180"/>
      <c r="F31" s="180"/>
    </row>
    <row r="32" spans="2:3" ht="18.75">
      <c r="B32" s="154" t="s">
        <v>62</v>
      </c>
      <c r="C32" s="41"/>
    </row>
    <row r="33" spans="2:6" ht="18.75">
      <c r="B33" s="147" t="s">
        <v>82</v>
      </c>
      <c r="C33" s="147" t="s">
        <v>102</v>
      </c>
      <c r="D33" s="149"/>
      <c r="E33" s="149"/>
      <c r="F33" s="149"/>
    </row>
    <row r="34" spans="2:6" s="43" customFormat="1" ht="41.25" customHeight="1">
      <c r="B34" s="148" t="s">
        <v>83</v>
      </c>
      <c r="C34" s="263" t="s">
        <v>103</v>
      </c>
      <c r="D34" s="263"/>
      <c r="E34" s="263"/>
      <c r="F34" s="263"/>
    </row>
    <row r="35" spans="2:6" ht="36.75" customHeight="1">
      <c r="B35" s="147" t="s">
        <v>84</v>
      </c>
      <c r="C35" s="263" t="s">
        <v>104</v>
      </c>
      <c r="D35" s="263"/>
      <c r="E35" s="263"/>
      <c r="F35" s="263"/>
    </row>
    <row r="36" spans="2:6" ht="39" customHeight="1">
      <c r="B36" s="147" t="s">
        <v>85</v>
      </c>
      <c r="C36" s="263" t="s">
        <v>252</v>
      </c>
      <c r="D36" s="263"/>
      <c r="E36" s="263"/>
      <c r="F36" s="263"/>
    </row>
    <row r="37" spans="2:6" ht="38.25" customHeight="1">
      <c r="B37" s="147" t="s">
        <v>86</v>
      </c>
      <c r="C37" s="263" t="s">
        <v>253</v>
      </c>
      <c r="D37" s="263"/>
      <c r="E37" s="263"/>
      <c r="F37" s="263"/>
    </row>
  </sheetData>
  <sheetProtection/>
  <mergeCells count="6">
    <mergeCell ref="C37:F37"/>
    <mergeCell ref="B1:F1"/>
    <mergeCell ref="B2:F2"/>
    <mergeCell ref="C34:F34"/>
    <mergeCell ref="C35:F35"/>
    <mergeCell ref="C36:F36"/>
  </mergeCells>
  <printOptions horizontalCentered="1"/>
  <pageMargins left="0.7086614173228347" right="0.7086614173228347" top="0.5905511811023623" bottom="0.35433070866141736" header="0.31496062992125984" footer="0.31496062992125984"/>
  <pageSetup horizontalDpi="600" verticalDpi="600" orientation="landscape" paperSize="5" scale="80" r:id="rId1"/>
  <headerFooter>
    <oddHeader>&amp;RLampiran V : &amp;P/&amp;N</oddHeader>
  </headerFooter>
  <rowBreaks count="1" manualBreakCount="1">
    <brk id="21" max="255" man="1"/>
  </rowBreaks>
</worksheet>
</file>

<file path=xl/worksheets/sheet6.xml><?xml version="1.0" encoding="utf-8"?>
<worksheet xmlns="http://schemas.openxmlformats.org/spreadsheetml/2006/main" xmlns:r="http://schemas.openxmlformats.org/officeDocument/2006/relationships">
  <dimension ref="B1:H28"/>
  <sheetViews>
    <sheetView tabSelected="1" zoomScale="90" zoomScaleNormal="90" zoomScalePageLayoutView="0" workbookViewId="0" topLeftCell="A1">
      <selection activeCell="C10" sqref="C10"/>
    </sheetView>
  </sheetViews>
  <sheetFormatPr defaultColWidth="9.140625" defaultRowHeight="15"/>
  <cols>
    <col min="1" max="1" width="0.9921875" style="0" customWidth="1"/>
    <col min="2" max="2" width="3.57421875" style="0" bestFit="1" customWidth="1"/>
    <col min="3" max="3" width="42.00390625" style="0" customWidth="1"/>
    <col min="4" max="4" width="35.00390625" style="0" customWidth="1"/>
    <col min="5" max="5" width="19.57421875" style="0" customWidth="1"/>
    <col min="6" max="6" width="17.00390625" style="139" customWidth="1"/>
    <col min="7" max="8" width="12.8515625" style="0" customWidth="1"/>
  </cols>
  <sheetData>
    <row r="1" spans="2:6" ht="18">
      <c r="B1" s="261" t="s">
        <v>279</v>
      </c>
      <c r="C1" s="261"/>
      <c r="D1" s="261"/>
      <c r="E1" s="261"/>
      <c r="F1" s="261"/>
    </row>
    <row r="2" spans="2:8" ht="15" customHeight="1">
      <c r="B2" s="261" t="s">
        <v>256</v>
      </c>
      <c r="C2" s="261"/>
      <c r="D2" s="261"/>
      <c r="E2" s="261"/>
      <c r="F2" s="261"/>
      <c r="G2" s="137"/>
      <c r="H2" s="137"/>
    </row>
    <row r="3" ht="7.5" customHeight="1">
      <c r="F3" s="138"/>
    </row>
    <row r="4" spans="2:6" s="1" customFormat="1" ht="15" customHeight="1">
      <c r="B4" s="265" t="s">
        <v>0</v>
      </c>
      <c r="C4" s="266" t="s">
        <v>245</v>
      </c>
      <c r="D4" s="266" t="s">
        <v>246</v>
      </c>
      <c r="E4" s="269" t="s">
        <v>254</v>
      </c>
      <c r="F4" s="265" t="s">
        <v>255</v>
      </c>
    </row>
    <row r="5" spans="2:6" s="1" customFormat="1" ht="15" customHeight="1">
      <c r="B5" s="265" t="s">
        <v>244</v>
      </c>
      <c r="C5" s="267"/>
      <c r="D5" s="267"/>
      <c r="E5" s="270"/>
      <c r="F5" s="265"/>
    </row>
    <row r="6" spans="2:6" s="1" customFormat="1" ht="15">
      <c r="B6" s="265"/>
      <c r="C6" s="268"/>
      <c r="D6" s="268"/>
      <c r="E6" s="271"/>
      <c r="F6" s="265"/>
    </row>
    <row r="7" spans="2:6" ht="15">
      <c r="B7" s="202" t="s">
        <v>247</v>
      </c>
      <c r="C7" s="203" t="s">
        <v>248</v>
      </c>
      <c r="D7" s="202" t="s">
        <v>249</v>
      </c>
      <c r="E7" s="203" t="s">
        <v>250</v>
      </c>
      <c r="F7" s="204" t="s">
        <v>251</v>
      </c>
    </row>
    <row r="8" spans="2:6" ht="7.5" customHeight="1">
      <c r="B8" s="186"/>
      <c r="C8" s="186"/>
      <c r="D8" s="187"/>
      <c r="E8" s="187"/>
      <c r="F8" s="188"/>
    </row>
    <row r="9" spans="2:6" ht="19.5" customHeight="1">
      <c r="B9" s="201" t="s">
        <v>37</v>
      </c>
      <c r="C9" s="201" t="s">
        <v>119</v>
      </c>
      <c r="D9" s="189"/>
      <c r="E9" s="189"/>
      <c r="F9" s="190"/>
    </row>
    <row r="10" spans="2:6" ht="42.75">
      <c r="B10" s="183">
        <v>1</v>
      </c>
      <c r="C10" s="182" t="s">
        <v>274</v>
      </c>
      <c r="D10" s="182"/>
      <c r="E10" s="191"/>
      <c r="F10" s="207"/>
    </row>
    <row r="11" spans="2:6" ht="42.75">
      <c r="B11" s="183">
        <v>2</v>
      </c>
      <c r="C11" s="182" t="s">
        <v>275</v>
      </c>
      <c r="D11" s="182"/>
      <c r="E11" s="191"/>
      <c r="F11" s="207"/>
    </row>
    <row r="12" spans="2:6" ht="42.75">
      <c r="B12" s="183">
        <v>3</v>
      </c>
      <c r="C12" s="182" t="s">
        <v>276</v>
      </c>
      <c r="D12" s="182"/>
      <c r="E12" s="191"/>
      <c r="F12" s="207"/>
    </row>
    <row r="13" spans="2:6" ht="45">
      <c r="B13" s="199" t="s">
        <v>38</v>
      </c>
      <c r="C13" s="200" t="s">
        <v>149</v>
      </c>
      <c r="D13" s="189"/>
      <c r="E13" s="193"/>
      <c r="F13" s="192"/>
    </row>
    <row r="14" spans="2:6" ht="15">
      <c r="B14" s="183">
        <v>4</v>
      </c>
      <c r="C14" s="182"/>
      <c r="D14" s="191"/>
      <c r="E14" s="191"/>
      <c r="F14" s="192"/>
    </row>
    <row r="15" spans="2:6" ht="15">
      <c r="B15" s="183">
        <v>5</v>
      </c>
      <c r="C15" s="182"/>
      <c r="D15" s="191"/>
      <c r="E15" s="191"/>
      <c r="F15" s="207"/>
    </row>
    <row r="16" spans="2:6" ht="15">
      <c r="B16" s="183">
        <v>6</v>
      </c>
      <c r="C16" s="182"/>
      <c r="D16" s="191"/>
      <c r="E16" s="191"/>
      <c r="F16" s="207"/>
    </row>
    <row r="17" spans="2:6" ht="15">
      <c r="B17" s="183">
        <v>7</v>
      </c>
      <c r="C17" s="182"/>
      <c r="D17" s="191"/>
      <c r="E17" s="191"/>
      <c r="F17" s="207"/>
    </row>
    <row r="18" spans="2:6" ht="15">
      <c r="B18" s="183">
        <v>8</v>
      </c>
      <c r="C18" s="182"/>
      <c r="D18" s="191"/>
      <c r="E18" s="191"/>
      <c r="F18" s="207"/>
    </row>
    <row r="19" spans="2:6" ht="15">
      <c r="B19" s="183">
        <v>9</v>
      </c>
      <c r="C19" s="182"/>
      <c r="D19" s="191"/>
      <c r="E19" s="191"/>
      <c r="F19" s="207"/>
    </row>
    <row r="20" spans="2:6" ht="15">
      <c r="B20" s="183">
        <v>10</v>
      </c>
      <c r="C20" s="182"/>
      <c r="D20" s="191"/>
      <c r="E20" s="191"/>
      <c r="F20" s="207"/>
    </row>
    <row r="21" spans="2:6" ht="15">
      <c r="B21" s="183">
        <v>11</v>
      </c>
      <c r="C21" s="182"/>
      <c r="D21" s="191"/>
      <c r="E21" s="191"/>
      <c r="F21" s="207"/>
    </row>
    <row r="22" spans="2:6" ht="15">
      <c r="B22" s="183">
        <v>12</v>
      </c>
      <c r="C22" s="182"/>
      <c r="D22" s="191"/>
      <c r="E22" s="191"/>
      <c r="F22" s="207"/>
    </row>
    <row r="23" spans="2:6" ht="45">
      <c r="B23" s="199" t="s">
        <v>39</v>
      </c>
      <c r="C23" s="200" t="s">
        <v>263</v>
      </c>
      <c r="D23" s="191"/>
      <c r="E23" s="193"/>
      <c r="F23" s="192"/>
    </row>
    <row r="24" spans="2:6" ht="49.5" customHeight="1">
      <c r="B24" s="183">
        <v>13</v>
      </c>
      <c r="C24" s="205"/>
      <c r="D24" s="191"/>
      <c r="E24" s="206"/>
      <c r="F24" s="207"/>
    </row>
    <row r="25" spans="2:6" ht="15">
      <c r="B25" s="183">
        <v>14</v>
      </c>
      <c r="C25" s="196"/>
      <c r="D25" s="191"/>
      <c r="E25" s="193"/>
      <c r="F25" s="192"/>
    </row>
    <row r="26" spans="2:6" ht="15">
      <c r="B26" s="183">
        <v>15</v>
      </c>
      <c r="C26" s="196"/>
      <c r="D26" s="205"/>
      <c r="E26" s="194"/>
      <c r="F26" s="195"/>
    </row>
    <row r="27" spans="2:6" ht="15">
      <c r="B27" s="183">
        <v>16</v>
      </c>
      <c r="C27" s="196"/>
      <c r="D27" s="205"/>
      <c r="E27" s="194"/>
      <c r="F27" s="195"/>
    </row>
    <row r="28" spans="2:6" ht="15">
      <c r="B28" s="183">
        <v>17</v>
      </c>
      <c r="C28" s="196"/>
      <c r="D28" s="205"/>
      <c r="E28" s="194"/>
      <c r="F28" s="195"/>
    </row>
  </sheetData>
  <sheetProtection/>
  <mergeCells count="7">
    <mergeCell ref="B1:F1"/>
    <mergeCell ref="B2:F2"/>
    <mergeCell ref="B4:B6"/>
    <mergeCell ref="C4:C6"/>
    <mergeCell ref="D4:D6"/>
    <mergeCell ref="E4:E6"/>
    <mergeCell ref="F4:F6"/>
  </mergeCells>
  <printOptions/>
  <pageMargins left="0.7" right="0.48" top="0.54" bottom="0.3"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2020-01-13T04:12:15Z</dcterms:modified>
  <cp:category/>
  <cp:version/>
  <cp:contentType/>
  <cp:contentStatus/>
</cp:coreProperties>
</file>